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python.xml" ContentType="application/vnd.ms-excel.pyth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sarahkaiser\git\scipy-sheets\sample-data\"/>
    </mc:Choice>
  </mc:AlternateContent>
  <xr:revisionPtr revIDLastSave="0" documentId="8_{90523FDA-FEA8-42AF-BB2B-21BE78407222}" xr6:coauthVersionLast="47" xr6:coauthVersionMax="47" xr10:uidLastSave="{00000000-0000-0000-0000-000000000000}"/>
  <bookViews>
    <workbookView xWindow="-110" yWindow="-110" windowWidth="24220" windowHeight="15500" firstSheet="2" activeTab="5" xr2:uid="{D5862AE8-D57D-47ED-9210-EDD4549A4BC1}"/>
  </bookViews>
  <sheets>
    <sheet name="Beastiary" sheetId="3" r:id="rId1"/>
    <sheet name="START" sheetId="10" r:id="rId2"/>
    <sheet name="Dice tray" sheetId="1" r:id="rId3"/>
    <sheet name="Monster Math" sheetId="12" r:id="rId4"/>
    <sheet name="Party" sheetId="6" r:id="rId5"/>
    <sheet name="PLAYER VIEW" sheetId="8" r:id="rId6"/>
  </sheets>
  <definedNames>
    <definedName name="ExternalData_1" localSheetId="0" hidden="1">Beastiary!$A$1:$AM$322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10" l="1" a="1"/>
  <c r="A6" i="10" s="1"/>
  <c r="I2" i="1" l="1"/>
  <c r="A9" i="10" l="1" a="1"/>
  <c r="A9" i="10" l="1"/>
  <c r="A10" i="10" a="1"/>
  <c r="A10" i="10" l="1"/>
  <c r="A11" i="10" a="1"/>
  <c r="A11" i="10" l="1"/>
  <c r="A12" i="10" a="1"/>
  <c r="A12" i="10" l="1"/>
  <c r="A13" i="10" a="1"/>
  <c r="A13" i="10" l="1"/>
  <c r="A14" i="10" a="1"/>
  <c r="A14" i="10" l="1"/>
  <c r="A15" i="10" a="1"/>
  <c r="A15" i="10" l="1"/>
  <c r="A16" i="10" a="1"/>
  <c r="A16" i="10" l="1"/>
  <c r="A19" i="10" a="1"/>
  <c r="A19" i="10" l="1"/>
  <c r="A31" i="10" a="1"/>
  <c r="A31" i="10" l="1"/>
  <c r="A38" i="10" a="1"/>
  <c r="A38" i="10" l="1"/>
  <c r="B3" i="1" a="1"/>
  <c r="B3" i="1" l="1"/>
  <c r="C3" i="1" a="1"/>
  <c r="C3" i="1" l="1"/>
  <c r="D3" i="1" a="1"/>
  <c r="D3" i="1" l="1"/>
  <c r="E3" i="1" a="1"/>
  <c r="E3" i="1" l="1"/>
  <c r="F3" i="1" a="1"/>
  <c r="F3" i="1" l="1"/>
  <c r="G3" i="1" a="1"/>
  <c r="G3" i="1" l="1"/>
  <c r="H3" i="1" a="1"/>
  <c r="H3" i="1" l="1"/>
  <c r="A3" i="12" a="1"/>
  <c r="A3" i="12" l="1"/>
  <c r="A4" i="12" a="1"/>
  <c r="A4" i="12" l="1"/>
  <c r="A5" i="12" a="1"/>
  <c r="A5" i="12" l="1"/>
  <c r="B5" i="12" l="1" a="1"/>
  <c r="B5" i="12" s="1"/>
  <c r="B1" i="8" a="1"/>
  <c r="B1" i="8" s="1"/>
  <c r="A25" i="8" s="1" a="1"/>
  <c r="A25" i="8" l="1"/>
  <c r="G25" i="8" a="1"/>
  <c r="G25" i="8" l="1"/>
  <c r="A34" i="8" a="1"/>
  <c r="A34"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5244C2-9DFA-417E-A2B9-D2F84699D2AF}" keepAlive="1" name="Query - beastiary" description="Connection to the 'beastiary' query in the workbook." type="5" refreshedVersion="8" background="1" saveData="1">
    <dbPr connection="Provider=Microsoft.Mashup.OleDb.1;Data Source=$Workbook$;Location=beastiary;Extended Properties=&quot;&quot;" command="SELECT * FROM [beastiary]"/>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4"/>
        </ext>
      </extLst>
    </bk>
    <bk>
      <extLst>
        <ext uri="{3e2802c4-a4d2-4d8b-9148-e3be6c30e623}">
          <xlrd:rvb i="15"/>
        </ext>
      </extLst>
    </bk>
    <bk>
      <extLst>
        <ext uri="{3e2802c4-a4d2-4d8b-9148-e3be6c30e623}">
          <xlrd:rvb i="18"/>
        </ext>
      </extLst>
    </bk>
  </futureMetadata>
  <cellMetadata count="1">
    <bk>
      <rc t="1" v="0"/>
    </bk>
  </cellMetadata>
  <valueMetadata count="12">
    <bk>
      <rc t="2" v="0"/>
    </bk>
    <bk>
      <rc t="2" v="1"/>
    </bk>
    <bk>
      <rc t="2" v="2"/>
    </bk>
    <bk>
      <rc t="2" v="3"/>
    </bk>
    <bk>
      <rc t="2" v="4"/>
    </bk>
    <bk>
      <rc t="2" v="5"/>
    </bk>
    <bk>
      <rc t="2" v="6"/>
    </bk>
    <bk>
      <rc t="2" v="7"/>
    </bk>
    <bk>
      <rc t="2" v="8"/>
    </bk>
    <bk>
      <rc t="2" v="9"/>
    </bk>
    <bk>
      <rc t="2" v="10"/>
    </bk>
    <bk>
      <rc t="2" v="11"/>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import joblib
import sklearn
import numpy as np
import pandas as pd
import sys
env_info_details= f"""
    Python: {sys.version[:6]} 
    numpy: {np.__version__}
    pandas: {pd.__version__}
    scikit-learn: {sklearn.__version__}
    Available CPUs: {joblib.cpu_count()}
"""
env_info_details</code>
    </pythonScript>
    <pythonScript>
      <code>import random
import pandas as pd
"Importing Python Packages"</code>
    </pythonScript>
    <pythonScript>
      <code>stat_names = ["str", "dex", "con", "int", "wis", "char"]
f"stats names: {stat_names}"</code>
    </pythonScript>
    <pythonScript>
      <code>mod_val = xl(%P2%, headers=True)
"# mod_val df"</code>
    </pythonScript>
    <pythonScript>
      <code>def roll_dice(size:int, num:int):
    if num is None or num &lt; 1:
        return ""
    return [random.randint(1, size) for _ in range(num)]
"# def roll_dice(size:int, num:int)"</code>
    </pythonScript>
    <pythonScript>
      <code>def random_stat():
    return sum(np.sort(np.array(roll_dice(6, 4)))[-3:])
"# def random_stat(): rolls 4d6 and sums top 3"</code>
    </pythonScript>
    <pythonScript>
      <code>def roll_character_stats():
    return {stat: random_stat() for stat in stat_names}
"# def roll_character_stats(): dict of labeled stats"</code>
    </pythonScript>
    <pythonScript>
      <code>def roll_party(num: int):
    characters = [roll_character_stats() for _ in range(num)]
    mods = [{**character, **{f"{key}_mod": mod_value(value) for key, value in character.items()}} for character in characters]
    return pd.DataFrame(mods)
"# def roll_party(num players): makes a stats df with modifiers"</code>
    </pythonScript>
    <pythonScript>
      <code>monsters = xl(%P2%)</code>
    </pythonScript>
    <pythonScript>
      <code>def mod_value(points: int):
    return mod_val[mod_val["points"] == points]["modifier"].values[0]
"# def mod_value(points): lookup helper"</code>
    </pythonScript>
    <pythonScript>
      <code>def roll_party(num: int):
    characters = [roll_character_stats() for _ in range(num)]
    mods = [{**character, **{f"{key}_mod": mod_value(value) for key, value in character.items()}} for character in characters]
    return pd.DataFrame(mods)
roll_party(4)</code>
    </pythonScript>
    <pythonScript>
      <code>monsters[monsters["level"]&lt;=10].sample(3)</code>
    </pythonScript>
    <pythonScript>
      <code>roll_dice(2, xl(%P2%))</code>
    </pythonScript>
    <pythonScript>
      <code>roll_dice(4, xl(%P2%))</code>
    </pythonScript>
    <pythonScript>
      <code>roll_dice(6, xl(%P2%))</code>
    </pythonScript>
    <pythonScript>
      <code>roll_dice(8, xl(%P2%))</code>
    </pythonScript>
    <pythonScript>
      <code>roll_dice(10, xl(%P2%))</code>
    </pythonScript>
    <pythonScript>
      <code>roll_dice(20, xl(%P2%))</code>
    </pythonScript>
    <pythonScript>
      <code>roll_dice(100, xl(%P2%))</code>
    </pythonScript>
    <pythonScript>
      <code>from sklearn.model_selection import train_test_split
monsters = xl(%P2%)[["level", "hp", "ac", "xp"]]
target = xl(%P3%)[["size"]]
X_train, X_test, y_train, y_test = train_test_split(monsters, target)
monster_info_details = f"""
    {monsters.shape[0]} samples
    {monsters.shape[1]} features
    {target.values.ndim} target
"""
monster_info_details</code>
    </pythonScript>
    <pythonScript>
      <code>import seaborn as sns
from matplotlib import pyplot as plt
def feature_plot(X, y, title):
    as_df = monsters.join(target)
    pplot = sns.pairplot(as_df, hue="size",
                        diag_kind="hist", palette="tab10")
    pplot.fig.suptitle(title, y=1.04)                
    return pplot
"# def feature_plot"</code>
    </pythonScript>
    <pythonScript>
      <code>feature_plot(X_train, y_train, title="Monsters in Beastiary")</code>
    </pythonScript>
    <pythonScript>
      <code>combat = xl(%P2%, headers=True)</code>
    </pythonScript>
    <pythonScript>
      <code xml:space="preserve">combat[combat["Type"]=="Player"]
</code>
    </pythonScript>
    <pythonScript>
      <code xml:space="preserve">public_cols = ["Initiative", "Name"]
combat.mask(combat["Type"]!="Player", "Hidden").drop("Type", axis=1)
#combat.drop(["Initiative", "Name", "Type"], axis=1).mask(combat["Type"]!="Player", "Secret")
</code>
    </pythonScript>
    <pythonScript>
      <code>combat</code>
    </pythonScript>
  </pythonScripts>
</python>
</file>

<file path=xl/sharedStrings.xml><?xml version="1.0" encoding="utf-8"?>
<sst xmlns="http://schemas.openxmlformats.org/spreadsheetml/2006/main" count="4296" uniqueCount="835">
  <si>
    <t>D2</t>
  </si>
  <si>
    <t>Pool</t>
  </si>
  <si>
    <t>D4</t>
  </si>
  <si>
    <t>D6</t>
  </si>
  <si>
    <t>D8</t>
  </si>
  <si>
    <t>D10</t>
  </si>
  <si>
    <t>D20</t>
  </si>
  <si>
    <t>D100</t>
  </si>
  <si>
    <t>Results</t>
  </si>
  <si>
    <t>Total Dice</t>
  </si>
  <si>
    <t>Quantity</t>
  </si>
  <si>
    <t>name</t>
  </si>
  <si>
    <t>alt</t>
  </si>
  <si>
    <t>alignment</t>
  </si>
  <si>
    <t>type</t>
  </si>
  <si>
    <t>size</t>
  </si>
  <si>
    <t>armour_name</t>
  </si>
  <si>
    <t>stated_ac</t>
  </si>
  <si>
    <t>armor_bonus</t>
  </si>
  <si>
    <t>ac</t>
  </si>
  <si>
    <t>stated_hp</t>
  </si>
  <si>
    <t>hp</t>
  </si>
  <si>
    <t>expected_hp</t>
  </si>
  <si>
    <t>hp_fudge</t>
  </si>
  <si>
    <t>level</t>
  </si>
  <si>
    <t>hd</t>
  </si>
  <si>
    <t>Str</t>
  </si>
  <si>
    <t>Dex</t>
  </si>
  <si>
    <t>Con</t>
  </si>
  <si>
    <t>Int</t>
  </si>
  <si>
    <t>Wis</t>
  </si>
  <si>
    <t>Cha</t>
  </si>
  <si>
    <t>attack_parameters</t>
  </si>
  <si>
    <t>CR</t>
  </si>
  <si>
    <t>xp</t>
  </si>
  <si>
    <t>regen</t>
  </si>
  <si>
    <t>healing_spells</t>
  </si>
  <si>
    <t>healing_dice</t>
  </si>
  <si>
    <t>healing_bonus</t>
  </si>
  <si>
    <t>sc_ability</t>
  </si>
  <si>
    <t>log</t>
  </si>
  <si>
    <t>proficiency</t>
  </si>
  <si>
    <t>initiative_bonus</t>
  </si>
  <si>
    <t>AB_Str</t>
  </si>
  <si>
    <t>AB_Dex</t>
  </si>
  <si>
    <t>AB_Con</t>
  </si>
  <si>
    <t>AB_Int</t>
  </si>
  <si>
    <t>AB_Wis</t>
  </si>
  <si>
    <t>AB_Cha</t>
  </si>
  <si>
    <t>aboleth</t>
  </si>
  <si>
    <t/>
  </si>
  <si>
    <t xml:space="preserve">lawful evil </t>
  </si>
  <si>
    <t>aberration</t>
  </si>
  <si>
    <t>large</t>
  </si>
  <si>
    <t>natural armor</t>
  </si>
  <si>
    <t>[["tentacle", 9, 5, 6, 6], ["tentacle", 9, 5, 6, 6], ["tentacle", 9, 5, 6, 6]]</t>
  </si>
  <si>
    <t>NO ENSLAVE</t>
  </si>
  <si>
    <t>acolyte</t>
  </si>
  <si>
    <t xml:space="preserve">any </t>
  </si>
  <si>
    <t>humanoid (any race)</t>
  </si>
  <si>
    <t>medium</t>
  </si>
  <si>
    <t>[["club", 2, 0, 4]]</t>
  </si>
  <si>
    <t>adult black dragon</t>
  </si>
  <si>
    <t xml:space="preserve">chaotic evil </t>
  </si>
  <si>
    <t>dragon</t>
  </si>
  <si>
    <t>huge</t>
  </si>
  <si>
    <t>[["bite", 11, 6, 10, 10], ["claw", 11, 6, 6, 6], ["claw", 11, 6, 6, 6]]</t>
  </si>
  <si>
    <t>NO FRIGHTENING PRESENCE, BREATH WEAPON, OR LEGENDARY ACTIONS</t>
  </si>
  <si>
    <t>adult blue dragon</t>
  </si>
  <si>
    <t>[["bite", 12, 7, 10, 10], ["claw", 12, 7, 6, 6], ["claw", 12, 7, 6, 6]]</t>
  </si>
  <si>
    <t>adult brass dragon</t>
  </si>
  <si>
    <t xml:space="preserve">chaotic good </t>
  </si>
  <si>
    <t>adult bronze dragon</t>
  </si>
  <si>
    <t xml:space="preserve">lawful good </t>
  </si>
  <si>
    <t>adult copper dragon</t>
  </si>
  <si>
    <t>adult gold dragon</t>
  </si>
  <si>
    <t>[["bite", 14, 8, 10, 10], ["claw", 14, 8, 6, 6], ["claw", 14, 8, 6, 6]]</t>
  </si>
  <si>
    <t>adult green dragon</t>
  </si>
  <si>
    <t>adult red dragon</t>
  </si>
  <si>
    <t>adult silver dragon</t>
  </si>
  <si>
    <t>[["bite", 13, 8, 10, 10], ["claw", 13, 8, 6, 6], ["claw", 13, 8, 6, 6]]</t>
  </si>
  <si>
    <t>adult white dragon</t>
  </si>
  <si>
    <t>air elemental</t>
  </si>
  <si>
    <t xml:space="preserve">neutral </t>
  </si>
  <si>
    <t>elemental</t>
  </si>
  <si>
    <t>[["slam", 8, 5, 8, 8], ["slam", 8, 5, 8, 8]]</t>
  </si>
  <si>
    <t>ancient black dragon</t>
  </si>
  <si>
    <t>gargantuan</t>
  </si>
  <si>
    <t>[["bite", 15, 8, 10, 10], ["claw", 15, 8, 6, 6], ["claw", 15, 8, 6, 6]]</t>
  </si>
  <si>
    <t>ancient blue dragon</t>
  </si>
  <si>
    <t>[["bite", 16, 9, 10, 10], ["claw", 16, 9, 6, 6]]</t>
  </si>
  <si>
    <t>ancient brass dragon</t>
  </si>
  <si>
    <t>ancient bronze dragon</t>
  </si>
  <si>
    <t>ancient copper dragon</t>
  </si>
  <si>
    <t>ancient gold dragon</t>
  </si>
  <si>
    <t>[["bite", 17, 10, 10, 10], ["claw", 17, 10, 6, 6], ["claw", 17, 10, 6, 6]]</t>
  </si>
  <si>
    <t>ancient green dragon</t>
  </si>
  <si>
    <t>[["bite", 15, 8, 10, 10], ["claw", 15, 8, 6, 6, 6, 6], ["claw", 15, 8, 6, 6, 6, 6]]</t>
  </si>
  <si>
    <t>ancient red dragon</t>
  </si>
  <si>
    <t>ancient silver dragon</t>
  </si>
  <si>
    <t>ancient white dragon</t>
  </si>
  <si>
    <t>androsphinx</t>
  </si>
  <si>
    <t xml:space="preserve">lawful neutral </t>
  </si>
  <si>
    <t>monstrosity</t>
  </si>
  <si>
    <t>[["claw", 12, 6, 10, 10], ["claw", 12, 6, 10, 10]]</t>
  </si>
  <si>
    <t>animated armor</t>
  </si>
  <si>
    <t xml:space="preserve">unaligned </t>
  </si>
  <si>
    <t>construct</t>
  </si>
  <si>
    <t>[["slam", 4, 2, 6], ["slam", 4, 2, 6]]</t>
  </si>
  <si>
    <t>ankheg</t>
  </si>
  <si>
    <t>natural armor (11 while prone)</t>
  </si>
  <si>
    <t>[["bite", 5, 3, 6, 6]]</t>
  </si>
  <si>
    <t>plus 3 (1d6) acid damage. If the target is a large or smaller creature, it is grappled (escape DC 13). Until this grapple ends, the ankheg can bite only the grappled creature and has advantage on attack rolls to do so.</t>
  </si>
  <si>
    <t>ape</t>
  </si>
  <si>
    <t>beast</t>
  </si>
  <si>
    <t>[["fist", 5, 3, 6], ["fist", 5, 3, 6]]</t>
  </si>
  <si>
    <t>archmage</t>
  </si>
  <si>
    <t>(15 with mage armor)</t>
  </si>
  <si>
    <t>[["dagger", 6, 2, 4]]</t>
  </si>
  <si>
    <t>assassin</t>
  </si>
  <si>
    <t xml:space="preserve">any non-good </t>
  </si>
  <si>
    <t>studded leather</t>
  </si>
  <si>
    <t>[["shortsword", 6, 3, 6], ["shortsword", 6, 3, 6]]</t>
  </si>
  <si>
    <t>awakened shrub</t>
  </si>
  <si>
    <t>plant</t>
  </si>
  <si>
    <t>small</t>
  </si>
  <si>
    <t>[["rake", 1, -1, 4]]</t>
  </si>
  <si>
    <t>awakened tree</t>
  </si>
  <si>
    <t>[["slam", 6, 4, 6, 6, 6]]</t>
  </si>
  <si>
    <t>axe beak</t>
  </si>
  <si>
    <t>[["beak", 4, 2, 8]]</t>
  </si>
  <si>
    <t>azer</t>
  </si>
  <si>
    <t>natural armor, shield</t>
  </si>
  <si>
    <t>[["warhammer", 5, 3, 8]]</t>
  </si>
  <si>
    <t>or 8 (1d10 + 3) bludgeoning damage if used with two hands to make a melee attack, plus 3 (1d6) fire damage.</t>
  </si>
  <si>
    <t>baboon</t>
  </si>
  <si>
    <t>[["bite", 1, -1, 4]]</t>
  </si>
  <si>
    <t>badger</t>
  </si>
  <si>
    <t>tiny</t>
  </si>
  <si>
    <t>[["bite", 2, 0, 1]]</t>
  </si>
  <si>
    <t>balor</t>
  </si>
  <si>
    <t>fiend (demon)</t>
  </si>
  <si>
    <t>[["longsword", 14, 8, 8, 8, 8], ["whip", 14, 8, 6, 6]]</t>
  </si>
  <si>
    <t>bandit</t>
  </si>
  <si>
    <t>pirate</t>
  </si>
  <si>
    <t xml:space="preserve">any non-lawful </t>
  </si>
  <si>
    <t>leather armor</t>
  </si>
  <si>
    <t>[["scimitar", 3, 1, 6]]</t>
  </si>
  <si>
    <t>bandit captain</t>
  </si>
  <si>
    <t>pirate captain</t>
  </si>
  <si>
    <t>[["scimitar", 5, 3, 6], ["scimitar", 5, 3, 6], ["dagger", 5, 3, 4]]</t>
  </si>
  <si>
    <t>barbed devil</t>
  </si>
  <si>
    <t>fiend (devil)</t>
  </si>
  <si>
    <t>[["tail", 6, 3, 6, 6], ["claw", 6, 3, 6], ["claw", 6, 3, 6]]</t>
  </si>
  <si>
    <t>NO HURL FLAME</t>
  </si>
  <si>
    <t>basilisk</t>
  </si>
  <si>
    <t>plus 7 (2d6) poison damage.</t>
  </si>
  <si>
    <t>bat</t>
  </si>
  <si>
    <t>[["bite", 0, 0, 1]]</t>
  </si>
  <si>
    <t>bearded devil</t>
  </si>
  <si>
    <t>[["beard", 5, 2, 8], ["glaive", 5, 3, 10]]</t>
  </si>
  <si>
    <t>behir</t>
  </si>
  <si>
    <t xml:space="preserve">neutral evil </t>
  </si>
  <si>
    <t>[["bite", 10, 6, 10, 10, 10]]</t>
  </si>
  <si>
    <t>NO BREATH WEAPON</t>
  </si>
  <si>
    <t>berserker</t>
  </si>
  <si>
    <t xml:space="preserve">any chaotic </t>
  </si>
  <si>
    <t>hide armor</t>
  </si>
  <si>
    <t>[["greataxe", 5, 3, 12]]</t>
  </si>
  <si>
    <t>black bear</t>
  </si>
  <si>
    <t>[["bite", 3, 2, 6], ["claws", 3, 2, 4, 4]]</t>
  </si>
  <si>
    <t>black dragon wyrmling</t>
  </si>
  <si>
    <t>[["bite", 4, 2, 10]]</t>
  </si>
  <si>
    <t>plus 2 (1d4) acid damage.</t>
  </si>
  <si>
    <t>black pudding</t>
  </si>
  <si>
    <t>ooze</t>
  </si>
  <si>
    <t>[["pseudopod", 5, 3, 6]]</t>
  </si>
  <si>
    <t>plus 18 (4d8) acid damage. In addition, nonmagical armor worn by the target is partly dissolved and takes a permanent and cumulative 1 penalty to the AC it offers. The armor is destroyed if the penalty reduces its AC to 10.</t>
  </si>
  <si>
    <t>blink dog</t>
  </si>
  <si>
    <t>fey</t>
  </si>
  <si>
    <t>[["bite", 3, 1, 6]]</t>
  </si>
  <si>
    <t>blood hawk</t>
  </si>
  <si>
    <t>[["beak", 4, 2, 4]]</t>
  </si>
  <si>
    <t>blue dragon wyrmling</t>
  </si>
  <si>
    <t>[["bite", 5, 3, 10]]</t>
  </si>
  <si>
    <t>plus 3 (1d6) lightning damage.</t>
  </si>
  <si>
    <t>boar</t>
  </si>
  <si>
    <t>[["tusk", 3, 1, 6]]</t>
  </si>
  <si>
    <t>bone devil</t>
  </si>
  <si>
    <t>[["claw", 8, 4, 8], ["claw", 8, 4, 8], ["sting", 8, 4, 8, 8]]</t>
  </si>
  <si>
    <t>brass dragon wyrmling</t>
  </si>
  <si>
    <t>bronze dragon wyrmling</t>
  </si>
  <si>
    <t>brown bear</t>
  </si>
  <si>
    <t>[["bite", 5, 4, 8]]</t>
  </si>
  <si>
    <t>bugbear</t>
  </si>
  <si>
    <t>humanoid (goblinoid)</t>
  </si>
  <si>
    <t>hide armor, shield</t>
  </si>
  <si>
    <t>[["morningstar", 4, 2, 8, 8]]</t>
  </si>
  <si>
    <t>bulette</t>
  </si>
  <si>
    <t>land shark</t>
  </si>
  <si>
    <t>[["bite", 7, 4, 12, 12, 12, 12]]</t>
  </si>
  <si>
    <t>camel</t>
  </si>
  <si>
    <t>[["bite", 5, 0, 4]]</t>
  </si>
  <si>
    <t>cat</t>
  </si>
  <si>
    <t>[["claws", 0, 0, 1]]</t>
  </si>
  <si>
    <t>centaur</t>
  </si>
  <si>
    <t xml:space="preserve">neutral good </t>
  </si>
  <si>
    <t>[["pike", 6, 4, 10], ["hooves", 6, 4, 6, 6]]</t>
  </si>
  <si>
    <t>chain devil</t>
  </si>
  <si>
    <t>[["chain", 8, 4, 6, 6], ["chain", 8, 4, 6, 6]]</t>
  </si>
  <si>
    <t>chimera</t>
  </si>
  <si>
    <t>[["bite", 7, 4, 6, 6], ["horns", 7, 4, 12], ["claws", 7, 4, 6, 6]]</t>
  </si>
  <si>
    <t>NO BREATH WEAPON (Can use fire breath (if available) instead of bite or horns)</t>
  </si>
  <si>
    <t>chuul</t>
  </si>
  <si>
    <t>[["pincer", 6, 4, 6, 6], ["pincer", 6, 4, 6, 6]]</t>
  </si>
  <si>
    <t>If the chuul is grappling a creature, the chuul can also use its tentacles once.</t>
  </si>
  <si>
    <t>clay golem</t>
  </si>
  <si>
    <t>[["slam", 8, 5, 10, 10], ["slam", 8, 5, 10, 10]]</t>
  </si>
  <si>
    <t>cloaker</t>
  </si>
  <si>
    <t xml:space="preserve">chaotic neutral </t>
  </si>
  <si>
    <t>[["bite", 6, 3, 6, 6], ["tail", 6, 3, 8]]</t>
  </si>
  <si>
    <t>cloud giant</t>
  </si>
  <si>
    <t xml:space="preserve">neutral good (50%) or neutral evil (50%) </t>
  </si>
  <si>
    <t>giant</t>
  </si>
  <si>
    <t>[["morningstar", 12, 8, 8, 8, 8], ["morningstar", 12, 8, 8, 8, 8]]</t>
  </si>
  <si>
    <t>cockatrice</t>
  </si>
  <si>
    <t>[["bite", 3, 1, 4]]</t>
  </si>
  <si>
    <t>The target must succeed on a DC 11 Constitution saving throw against being magically petrified. On a failed save, the creature begins to turn to stone and is restrained. It must repeat the saving throw at the end of its next turn. On a success, the effect ends. On a failure, the creature is petrified for 24 hours.</t>
  </si>
  <si>
    <t>commoner</t>
  </si>
  <si>
    <t>peasant</t>
  </si>
  <si>
    <t>constrictor snake</t>
  </si>
  <si>
    <t>[["bite", 4, 2, 6]]</t>
  </si>
  <si>
    <t>copper dragon wyrmling</t>
  </si>
  <si>
    <t>couatl</t>
  </si>
  <si>
    <t>celestial</t>
  </si>
  <si>
    <t>[["bite", 8, 5, 6]]</t>
  </si>
  <si>
    <t>The target must succeed on a DC 13 Constitution saving throw or be poisoned for 24 hours. Until this poison ends, the target is unconscious. Another creature can use an action to shake the target awake.</t>
  </si>
  <si>
    <t>crab</t>
  </si>
  <si>
    <t>[["claw", 0, 0, 1]]</t>
  </si>
  <si>
    <t>crocodile</t>
  </si>
  <si>
    <t>The target is grappled (escape DC 12). Until this grapple ends, the target is restrained, and the crocodile can�t bite another target.</t>
  </si>
  <si>
    <t>cult fanatic</t>
  </si>
  <si>
    <t>[["dagger", 4, 2, 4], ["dagger", 4, 2, 4]]</t>
  </si>
  <si>
    <t>cultist</t>
  </si>
  <si>
    <t>darkmantle</t>
  </si>
  <si>
    <t>[["crush", 5, 3, 6]]</t>
  </si>
  <si>
    <t>The darkmantle attaches to the target. If the target is medium or smaller and the darkmantle has advantage on the attack roll, it attaches by engulfing the target�s head, and the target is also blinded and unable to breathe while the darkmantle is attached in this way. While attached to the target, the darkmantle can attack no other creature except the target but has advantage on its attack rolls.</t>
  </si>
  <si>
    <t>death dog</t>
  </si>
  <si>
    <t>[["bite", 4, 2, 6], ["bite", 4, 2, 6]]</t>
  </si>
  <si>
    <t>deer</t>
  </si>
  <si>
    <t>[["bite", 2, 0, 4]]</t>
  </si>
  <si>
    <t>deva</t>
  </si>
  <si>
    <t>[["mace", 8, 4, 6], ["mace", 8, 4, 6]]</t>
  </si>
  <si>
    <t>dire wolf</t>
  </si>
  <si>
    <t>If the target is a creature, it must succeed on a DC 13 Strength saving throw or be knocked prone.</t>
  </si>
  <si>
    <t>djinni</t>
  </si>
  <si>
    <t>[["scimitar", 9, 5, 6, 6], ["scimitar", 9, 5, 6, 6], ["scimitar", 9, 5, 6, 6]]</t>
  </si>
  <si>
    <t>doppelganger</t>
  </si>
  <si>
    <t>monstrosity (shapechanger)</t>
  </si>
  <si>
    <t>[["slam", 6, 4, 6], ["slam", 6, 4, 6]]</t>
  </si>
  <si>
    <t>draft horse</t>
  </si>
  <si>
    <t>[["hooves", 6, 4, 4, 4]]</t>
  </si>
  <si>
    <t>dragon turtle</t>
  </si>
  <si>
    <t>[["bite", 13, 7, 12, 12, 12], ["claw", 13, 7, 8, 8], ["claw", 13, 7, 8, 8]]</t>
  </si>
  <si>
    <t>dretch</t>
  </si>
  <si>
    <t>[["bite", 2, 0, 6], ["claws", 2, 0, 4, 4]]</t>
  </si>
  <si>
    <t>drider</t>
  </si>
  <si>
    <t>[["longsword", 6, 3, 8], ["longsword", 6, 3, 8], ["longsword", 6, 3, 8]]</t>
  </si>
  <si>
    <t>Can replace one attack with Bite</t>
  </si>
  <si>
    <t>drow</t>
  </si>
  <si>
    <t>humanoid (elf)</t>
  </si>
  <si>
    <t>chain shirt</t>
  </si>
  <si>
    <t>[["shortsword", 4, 2, 6]]</t>
  </si>
  <si>
    <t>druid</t>
  </si>
  <si>
    <t>(16 with barkskin)</t>
  </si>
  <si>
    <t>[["quarterstaff", 2, 0, 6]]</t>
  </si>
  <si>
    <t>Quarterstaff does 4 (1d8) bludgeoning damage if wielded with two hands, or 6 (1d8 + 2) bludgeoning damage with shillelagh.</t>
  </si>
  <si>
    <t>dryad</t>
  </si>
  <si>
    <t>or 8 (1d8 + 4) bludgeoning damage with shillelagh.</t>
  </si>
  <si>
    <t>duergar</t>
  </si>
  <si>
    <t>gray dwarf</t>
  </si>
  <si>
    <t>humanoid (dwarf)</t>
  </si>
  <si>
    <t>scale mail, shield</t>
  </si>
  <si>
    <t>[["war pick", 4, 2, 8]]</t>
  </si>
  <si>
    <t>NO ENLARGE (or 11 (2d8 + 2) piercing damage while enlarged.)</t>
  </si>
  <si>
    <t>dust mephit</t>
  </si>
  <si>
    <t>[["claws", 4, 2, 4]]</t>
  </si>
  <si>
    <t>eagle</t>
  </si>
  <si>
    <t>[["talons", 4, 2, 4]]</t>
  </si>
  <si>
    <t>earth elemental</t>
  </si>
  <si>
    <t>efreeti</t>
  </si>
  <si>
    <t>[["scimitar", 10, 6, 6, 6], ["scimitar", 10, 6, 6, 6]]</t>
  </si>
  <si>
    <t>elephant</t>
  </si>
  <si>
    <t>[["gore", 8, 6, 8, 8, 8]]</t>
  </si>
  <si>
    <t>elk</t>
  </si>
  <si>
    <t>[["ram", 5, 3, 6]]</t>
  </si>
  <si>
    <t>erinyes</t>
  </si>
  <si>
    <t>plate</t>
  </si>
  <si>
    <t>[["longsword", 8, 4, 8], ["longsword", 8, 4, 8], ["longsword", 8, 4, 8]]</t>
  </si>
  <si>
    <t>ettercap</t>
  </si>
  <si>
    <t>[["bite", 4, 2, 8], ["claws", 4, 2, 4, 4]]</t>
  </si>
  <si>
    <t>ettin</t>
  </si>
  <si>
    <t>[["battleaxe", 7, 5, 8, 8], ["morningstar", 7, 5, 8, 8]]</t>
  </si>
  <si>
    <t>fire elemental</t>
  </si>
  <si>
    <t>[["touch", 6, 3, 6, 6], ["touch", 6, 3, 6, 6]]</t>
  </si>
  <si>
    <t>fire giant</t>
  </si>
  <si>
    <t>[["greatsword", 11, 7, 6, 6, 6, 6, 6, 6], ["greatsword", 11, 7, 6, 6, 6, 6, 6, 6]]</t>
  </si>
  <si>
    <t>flesh golem</t>
  </si>
  <si>
    <t>[["slam", 7, 4, 8, 8], ["slam", 7, 4, 8, 8]]</t>
  </si>
  <si>
    <t>flying snake</t>
  </si>
  <si>
    <t>[["bite", 6, 0, 1]]</t>
  </si>
  <si>
    <t>plus 7 (3d4) poison damage.</t>
  </si>
  <si>
    <t>flying sword</t>
  </si>
  <si>
    <t>[["longsword", 3, 1, 8]]</t>
  </si>
  <si>
    <t>frog</t>
  </si>
  <si>
    <t>toad</t>
  </si>
  <si>
    <t>[]</t>
  </si>
  <si>
    <t>NO ACTIONS</t>
  </si>
  <si>
    <t>frost giant</t>
  </si>
  <si>
    <t>patchwork armor</t>
  </si>
  <si>
    <t>[["greataxe", 9, 6, 12, 12, 12], ["greataxe", 9, 6, 12, 12, 12]]</t>
  </si>
  <si>
    <t>gargoyle</t>
  </si>
  <si>
    <t>[["bite", 4, 2, 6], ["claws", 4, 2, 6]]</t>
  </si>
  <si>
    <t>gelatinous cube</t>
  </si>
  <si>
    <t>[["pseudopod", 4, 0, 6, 6, 6]]</t>
  </si>
  <si>
    <t>ghast</t>
  </si>
  <si>
    <t>undead</t>
  </si>
  <si>
    <t>[["bite", 3, 3, 8, 8]]</t>
  </si>
  <si>
    <t>ghost</t>
  </si>
  <si>
    <t>[["withering touch", 5, 3, 6, 6, 6, 6]]</t>
  </si>
  <si>
    <t>ghoul</t>
  </si>
  <si>
    <t>[["bite", 2, 2, 6, 6]]</t>
  </si>
  <si>
    <t>giant ape</t>
  </si>
  <si>
    <t>[["fist", 9, 6, 10, 10, 10]]</t>
  </si>
  <si>
    <t>giant badger</t>
  </si>
  <si>
    <t>[["bite", 3, 1, 6], ["claws", 3, 1, 4, 4]]</t>
  </si>
  <si>
    <t>giant bat</t>
  </si>
  <si>
    <t>giant boar</t>
  </si>
  <si>
    <t>[["tusk", 5, 3, 6, 6]]</t>
  </si>
  <si>
    <t>giant centipede</t>
  </si>
  <si>
    <t>[["bite", 4, 2, 4]]</t>
  </si>
  <si>
    <t>The target must succeed on a DC 11 Constitution saving throw or take 10 (3d6) poison damage. If the poison damage reduces the target to 0 hit points, the target is stable but poisoned for 1 hour, even after regaining hit points, and is paralyzed while poisoned in this way.</t>
  </si>
  <si>
    <t>giant constrictor snake</t>
  </si>
  <si>
    <t>[["constrict", 6, 4, 8, 8]]</t>
  </si>
  <si>
    <t>The target is grappled (escape DC 16). Until this grapple ends, the creature is restrained, and the snake can�t constrict another target.</t>
  </si>
  <si>
    <t>giant crab</t>
  </si>
  <si>
    <t>[["claw", 3, 1, 6]]</t>
  </si>
  <si>
    <t>The target is grappled (escape DC 11). The crab has two claws, each of which can grapple only one target.</t>
  </si>
  <si>
    <t>giant crocodile</t>
  </si>
  <si>
    <t>[["bite", 8, 5, 10, 10, 10], ["tail", 8, 5, 8, 8]]</t>
  </si>
  <si>
    <t>giant eagle</t>
  </si>
  <si>
    <t>[["beak", 5, 3, 6], ["talons", 5, 3, 6, 6]]</t>
  </si>
  <si>
    <t>giant elk</t>
  </si>
  <si>
    <t>[["ram", 6, 4, 6, 6]]</t>
  </si>
  <si>
    <t>giant fire beetle</t>
  </si>
  <si>
    <t>[["bite", 1, -1, 6]]</t>
  </si>
  <si>
    <t>giant frog</t>
  </si>
  <si>
    <t>The target is grappled (escape DC 11). Until this grapple ends, the target is restrained, and the frog can�t bite another target.</t>
  </si>
  <si>
    <t>giant goat</t>
  </si>
  <si>
    <t>[["ram", 5, 3, 4, 4]]</t>
  </si>
  <si>
    <t>giant hyena</t>
  </si>
  <si>
    <t>giant lizard</t>
  </si>
  <si>
    <t>[["bite", 4, 2, 8]]</t>
  </si>
  <si>
    <t>giant octopus</t>
  </si>
  <si>
    <t>[["tentacles", 5, 3, 6, 6]]</t>
  </si>
  <si>
    <t>If the target is a creature, it is grappled (escape DC 16). Until this grapple ends, the target is restrained, and the octopus can�t use its Tentacles on another target.</t>
  </si>
  <si>
    <t>giant owl</t>
  </si>
  <si>
    <t>[["talons", 3, 1, 6, 6]]</t>
  </si>
  <si>
    <t>giant poisonous snake</t>
  </si>
  <si>
    <t>[["bite", 6, 4, 4]]</t>
  </si>
  <si>
    <t>The target must make a DC 11 Constitution saving throw, taking 10 (3d6) poison damage on a failed save, or The target takes half as much damage on a successful one.</t>
  </si>
  <si>
    <t>giant rat</t>
  </si>
  <si>
    <t>giant scorpion</t>
  </si>
  <si>
    <t>[["claw", 4, 2, 8], ["claw", 4, 2, 8], ["sting", 4, 2, 10]]</t>
  </si>
  <si>
    <t>giant sea horse</t>
  </si>
  <si>
    <t>[["ram", 3, 1, 6]]</t>
  </si>
  <si>
    <t>giant shark</t>
  </si>
  <si>
    <t>[["bite", 9, 6, 10, 10, 10]]</t>
  </si>
  <si>
    <t>giant spider</t>
  </si>
  <si>
    <t>[["bite", 5, 3, 8]]</t>
  </si>
  <si>
    <t>The target must make a DC 11 Constitution saving throw, taking 9 (2d8) poison damage on a failed save, or The target takes half as much damage on a successful one. If the poison damage reduces the target to 0 hit points, the target is stable but poisoned for 1 hour, even after regaining hit points, and is paralyzed while poisoned in this way.</t>
  </si>
  <si>
    <t>giant toad</t>
  </si>
  <si>
    <t>plus 5 (1d10) poison damage, The target is grappled (escape DC 13). Until this grapple ends, the target is restrained, and the toad can�t bite another target.</t>
  </si>
  <si>
    <t>giant vulture</t>
  </si>
  <si>
    <t>[["beak", 4, 2, 4, 4], ["talons", 4, 2, 6, 6]]</t>
  </si>
  <si>
    <t>giant wasp</t>
  </si>
  <si>
    <t>[["sting", 4, 2, 6]]</t>
  </si>
  <si>
    <t>giant weasel</t>
  </si>
  <si>
    <t>[["bite", 5, 3, 4]]</t>
  </si>
  <si>
    <t>giant wolf spider</t>
  </si>
  <si>
    <t>The target must make a DC 11 Constitution saving throw, taking 7 (2d6) poison damage on a failed save, or The target takes half as much damage on a successful one. If the poison damage reduces the target to 0 hit points, the target is stable but poisoned for 1 hour, even after regaining hit points, and is paralyzed while poisoned in this way.</t>
  </si>
  <si>
    <t>gibbering mouther</t>
  </si>
  <si>
    <t>[["bites", 2, 0, 6, 6, 6, 6, 6]]</t>
  </si>
  <si>
    <t>NO BLINDING SPITTLE  (Uses Blinding Spittle (if available))</t>
  </si>
  <si>
    <t>glabrezu</t>
  </si>
  <si>
    <t>[["pincer", 9, 5, 10, 10], ["pincer", 9, 5, 10, 10], ["fist", 9, 2, 4, 4], ["fist", 9, 2, 4, 4]]</t>
  </si>
  <si>
    <t>gladiator</t>
  </si>
  <si>
    <t>studded leather, shield</t>
  </si>
  <si>
    <t>[["spear", 7, 4, 6, 6], ["spear", 7, 4, 6, 6], ["shield bash", 7, 4, 4, 4]]</t>
  </si>
  <si>
    <t>gnoll</t>
  </si>
  <si>
    <t>humanoid (gnoll)</t>
  </si>
  <si>
    <t>svirfneblin</t>
  </si>
  <si>
    <t>deep gnome</t>
  </si>
  <si>
    <t>humanoid (gnome)</t>
  </si>
  <si>
    <t>goat</t>
  </si>
  <si>
    <t>[["ram", 3, 1, 4]]</t>
  </si>
  <si>
    <t>goblin</t>
  </si>
  <si>
    <t>leather armor, shield</t>
  </si>
  <si>
    <t>[["scimitar", 4, 2, 6]]</t>
  </si>
  <si>
    <t>gold dragon wyrmling</t>
  </si>
  <si>
    <t>[["bite", 6, 4, 10]]</t>
  </si>
  <si>
    <t>gorgon</t>
  </si>
  <si>
    <t>[["gore", 8, 5, 12, 12]]</t>
  </si>
  <si>
    <t>gray ooze</t>
  </si>
  <si>
    <t>[["pseudopod", 3, 1, 6]]</t>
  </si>
  <si>
    <t>plus 7 (2d6) acid damage, and if the target is wearing nonmagical metal armor, its armor is partly corroded and takes a permanent and cumulative 1 penalty to the AC it offers. The armor is destroyed if the penalty reduces its AC to 10.</t>
  </si>
  <si>
    <t>green dragon wyrmling</t>
  </si>
  <si>
    <t>plus 3 (1d6) poison damage.</t>
  </si>
  <si>
    <t>green hag</t>
  </si>
  <si>
    <t>[["claws", 6, 4, 8, 8]]</t>
  </si>
  <si>
    <t>grick</t>
  </si>
  <si>
    <t>[["tentacles", 4, 2, 6, 6], ["beak", 4, 2, 6]]</t>
  </si>
  <si>
    <t>If Tentacles attack hits, can make one Beak attack against same target</t>
  </si>
  <si>
    <t>griffon</t>
  </si>
  <si>
    <t>[["beak", 6, 4, 8], ["claws", 6, 4, 6, 6]]</t>
  </si>
  <si>
    <t>grimlock</t>
  </si>
  <si>
    <t>humanoid (grimlock)</t>
  </si>
  <si>
    <t>[["spiked bone club", 5, 3, 4]]</t>
  </si>
  <si>
    <t>plus 2 (1d4) piercing damage.</t>
  </si>
  <si>
    <t>guard</t>
  </si>
  <si>
    <t>chain shirt, shield</t>
  </si>
  <si>
    <t>[["spear", 3, 1, 6]]</t>
  </si>
  <si>
    <t>or 5 (1d8 + 1) piercing damage if used with two hands to make a melee attack.</t>
  </si>
  <si>
    <t>guardian naga</t>
  </si>
  <si>
    <t>[["bite", 8, 4, 8]]</t>
  </si>
  <si>
    <t>The target must make a DC 15 Constitution saving throw, taking 45 (10d8) poison damage on a failed save, or The target takes half as much damage on a successful one.</t>
  </si>
  <si>
    <t>gynosphinx</t>
  </si>
  <si>
    <t>[["claw", 8, 4, 8, 8], ["claw", 8, 4, 8, 8]]</t>
  </si>
  <si>
    <t>half-red dragon veteran</t>
  </si>
  <si>
    <t>any</t>
  </si>
  <si>
    <t>humanoid (human)</t>
  </si>
  <si>
    <t>[["longsword", 5, 3, 8], ["longsword", 5, 3, 8]]</t>
  </si>
  <si>
    <t>If shortsword is drawn, can also make shortsword attack.</t>
  </si>
  <si>
    <t>harpy</t>
  </si>
  <si>
    <t>[["claws", 3, 1, 4, 4], ["club", 3, 1, 4]]</t>
  </si>
  <si>
    <t>hawk</t>
  </si>
  <si>
    <t>[["talons", 5, 0, 1]]</t>
  </si>
  <si>
    <t>hell hound</t>
  </si>
  <si>
    <t>fiend</t>
  </si>
  <si>
    <t>plus 7 (2d6) fire damage.</t>
  </si>
  <si>
    <t>hezrou</t>
  </si>
  <si>
    <t>[["bite", 7, 4, 10, 10], ["claw", 7, 4, 6, 6], ["claw", 7, 4, 6, 6]]</t>
  </si>
  <si>
    <t>hill giant</t>
  </si>
  <si>
    <t>[["greatclub", 8, 5, 8, 8, 8], ["greatclub", 8, 5, 8, 8, 8]]</t>
  </si>
  <si>
    <t>hippogriff</t>
  </si>
  <si>
    <t>[["beak", 5, 3, 10], ["claws", 5, 3, 6, 6]]</t>
  </si>
  <si>
    <t>hobgoblin</t>
  </si>
  <si>
    <t>chain mail, shield</t>
  </si>
  <si>
    <t>or 6 (1d10 + 1) slashing damage if used with two hands.</t>
  </si>
  <si>
    <t>homunculus</t>
  </si>
  <si>
    <t>[["bite", 4, 0, 1]]</t>
  </si>
  <si>
    <t>The target must succeed on a DC 10 Constitution saving throw or be poisoned for 1 minute. If the saving throw fails by 5 or more, the target is instead poisoned for 5 (1d10) minutes and unconscious while poisoned in this way.</t>
  </si>
  <si>
    <t>horned devil</t>
  </si>
  <si>
    <t>[["fork", 10, 6, 8, 8], ["fork", 10, 6, 8, 8], ["tail", 10, 6, 8]]</t>
  </si>
  <si>
    <t>NO HURL FLAME (Can use Hurl Flame instead of any melee attack)</t>
  </si>
  <si>
    <t>hunter shark</t>
  </si>
  <si>
    <t>[["bite", 6, 4, 8, 8]]</t>
  </si>
  <si>
    <t>hydra</t>
  </si>
  <si>
    <t>[["bite", 8, 5, 10], ["bite", 8, 5, 10], ["bite", 8, 5, 10], ["bite", 8, 5, 10], ["bite", 8, 5, 10]]</t>
  </si>
  <si>
    <t>NO HEAD REGEN</t>
  </si>
  <si>
    <t>hyena</t>
  </si>
  <si>
    <t>[["bite", 2, 0, 6]]</t>
  </si>
  <si>
    <t>ice devil</t>
  </si>
  <si>
    <t>[["bite", 10, 5, 6, 6], ["claws", 10, 5, 4, 4], ["tail", 10, 5, 6, 6]]</t>
  </si>
  <si>
    <t>ice mephit</t>
  </si>
  <si>
    <t>[["claws", 3, 1, 4]]</t>
  </si>
  <si>
    <t>plus 2 (1d4) cold damage.</t>
  </si>
  <si>
    <t>imp</t>
  </si>
  <si>
    <t>fiend (devil shapechanger)</t>
  </si>
  <si>
    <t>[["sting", 5, 3, 4]]</t>
  </si>
  <si>
    <t>The target must make on a DC 11 Constitution saving throw, taking 10 (3d6) poison damage on a failed save, or The target takes half as much damage on a successful one.</t>
  </si>
  <si>
    <t>invisible stalker</t>
  </si>
  <si>
    <t>[["slam", 6, 3, 6, 6], ["slam", 6, 3, 6, 6]]</t>
  </si>
  <si>
    <t>iron golem</t>
  </si>
  <si>
    <t>[["sword", 13, 7, 10, 10, 10], ["sword", 13, 7, 10, 10, 10], ["sword", 13, 7, 10, 10, 10]]</t>
  </si>
  <si>
    <t>jackal</t>
  </si>
  <si>
    <t>killer whale</t>
  </si>
  <si>
    <t>[["bite", 6, 4, 6, 6, 6, 6, 6]]</t>
  </si>
  <si>
    <t>knight</t>
  </si>
  <si>
    <t>[["greatsword", 5, 3, 6, 6], ["greatsword", 5, 3, 6, 6]]</t>
  </si>
  <si>
    <t>kobold</t>
  </si>
  <si>
    <t>humanoid (kobold)</t>
  </si>
  <si>
    <t>[["dagger", 4, 2, 4]]</t>
  </si>
  <si>
    <t>kraken</t>
  </si>
  <si>
    <t>monstrosity (titan)</t>
  </si>
  <si>
    <t>[["tentacle", 17, 10, 6, 6, 6], ["tentacle", 17, 10, 6, 6, 6], ["tentacle", 17, 10, 6, 6, 6]]</t>
  </si>
  <si>
    <t>Can replace each Tentacle attack with Fling</t>
  </si>
  <si>
    <t>lamia</t>
  </si>
  <si>
    <t>[["claws", 5, 3, 10, 10], ["dagger", 5, 3, 4]]</t>
  </si>
  <si>
    <t>NO INTOXICATING TOUCH</t>
  </si>
  <si>
    <t>lemure</t>
  </si>
  <si>
    <t>[["fist", 3, 0, 4]]</t>
  </si>
  <si>
    <t>lich</t>
  </si>
  <si>
    <t xml:space="preserve">any evil </t>
  </si>
  <si>
    <t>[["paralyzing touch", 12, 0, 6, 6, 6]]</t>
  </si>
  <si>
    <t>NO PARALYZING TOUCH</t>
  </si>
  <si>
    <t>lion</t>
  </si>
  <si>
    <t>lizard</t>
  </si>
  <si>
    <t>lizardfolk</t>
  </si>
  <si>
    <t>humanoid (lizardfolk)</t>
  </si>
  <si>
    <t>[["javelin", 4, 2, 6], ["spiked shield", 4, 2, 6]]</t>
  </si>
  <si>
    <t>two melee attacks, each one with a different weapon.</t>
  </si>
  <si>
    <t>mage</t>
  </si>
  <si>
    <t>[["dagger", 5, 2, 4]]</t>
  </si>
  <si>
    <t>magma mephit</t>
  </si>
  <si>
    <t>magmin</t>
  </si>
  <si>
    <t>[["touch", 4, 0, 6, 6]]</t>
  </si>
  <si>
    <t>If the target is a creature or a flammable object, it ignites. Until a creature takes an action to douse the fire, the target takes 3 (1d6) fire damage at the end of each of its turns.</t>
  </si>
  <si>
    <t>mammoth</t>
  </si>
  <si>
    <t>[["gore", 10, 7, 8, 8, 8, 8]]</t>
  </si>
  <si>
    <t>manticore</t>
  </si>
  <si>
    <t>[["bite", 5, 3, 8], ["claw", 5, 3, 6], ["claw", 5, 3, 6]]</t>
  </si>
  <si>
    <t>marilith</t>
  </si>
  <si>
    <t>[["longsword", 9, 4, 8, 8], ["longsword", 9, 4, 8, 8], ["longsword", 9, 4, 8, 8], ["longsword", 9, 4, 8, 8], ["longsword", 9, 4, 8, 8], ["longsword", 9, 4, 8, 8], ["tail", 9, 4, 10, 10]]</t>
  </si>
  <si>
    <t>mastiff</t>
  </si>
  <si>
    <t>If the target is a creature, it must succeed on a DC 11 Strength saving throw or be knocked prone.</t>
  </si>
  <si>
    <t>medusa</t>
  </si>
  <si>
    <t>[["snake hair", 5, 2, 4], ["shortsword", 5, 2, 6], ["shortsword", 5, 2, 6]]</t>
  </si>
  <si>
    <t>merfolk</t>
  </si>
  <si>
    <t>humanoid (merfolk)</t>
  </si>
  <si>
    <t>[["spear", 2, 0, 6]]</t>
  </si>
  <si>
    <t>or 4 (1d8) piercing damage if used with two hands to make a melee attack.</t>
  </si>
  <si>
    <t>merrow</t>
  </si>
  <si>
    <t>[["bite", 6, 4, 8], ["claws", 6, 4, 4, 4]]</t>
  </si>
  <si>
    <t>mimic</t>
  </si>
  <si>
    <t>[["pseudopod", 5, 3, 8]]</t>
  </si>
  <si>
    <t>If the mimic is in object form, the target is subjected to its Adhesive trait.</t>
  </si>
  <si>
    <t>minotaur</t>
  </si>
  <si>
    <t>[["greataxe", 6, 4, 12, 12]]</t>
  </si>
  <si>
    <t>minotaur skeleton</t>
  </si>
  <si>
    <t>mule</t>
  </si>
  <si>
    <t>[["hooves", 2, 2, 4]]</t>
  </si>
  <si>
    <t>mummy</t>
  </si>
  <si>
    <t>[["claws", 6, 4, 4, 4], ["rotting fist", 5, 3, 6, 6]]</t>
  </si>
  <si>
    <t>NO DREAFUL GLARE OR MUMMY ROT</t>
  </si>
  <si>
    <t>mummy lord</t>
  </si>
  <si>
    <t>[["rotting fist", 9, 4, 6, 6, 6]]</t>
  </si>
  <si>
    <t>nalfeshnee</t>
  </si>
  <si>
    <t>[["bite", 10, 5, 10, 10, 10, 10, 10], ["claw", 10, 5, 6, 6, 6], ["claw", 10, 5, 6, 6, 6]]</t>
  </si>
  <si>
    <t>NO HORROR NIMBUS (Uses Horror Nimbus when available)</t>
  </si>
  <si>
    <t>night hag</t>
  </si>
  <si>
    <t>[["claws", 7, 4, 8, 8]]</t>
  </si>
  <si>
    <t>nightmare</t>
  </si>
  <si>
    <t>demon horse</t>
  </si>
  <si>
    <t>[["hooves", 6, 4, 8, 8]]</t>
  </si>
  <si>
    <t>noble</t>
  </si>
  <si>
    <t>courtier</t>
  </si>
  <si>
    <t>breastplate</t>
  </si>
  <si>
    <t>[["rapier", 3, 1, 8]]</t>
  </si>
  <si>
    <t>ochre jelly</t>
  </si>
  <si>
    <t>[["pseudopod", 4, 2, 6, 6]]</t>
  </si>
  <si>
    <t>plus 3 (1d6) acid damage.</t>
  </si>
  <si>
    <t>octopus</t>
  </si>
  <si>
    <t>[["tentacles", 4, 0, 1]]</t>
  </si>
  <si>
    <t>The target is grappled (escape DC 10). Until this grapple ends, the octopus can�t use its tentacles on another target.</t>
  </si>
  <si>
    <t>ogre</t>
  </si>
  <si>
    <t>[["greatclub", 6, 4, 8, 8]]</t>
  </si>
  <si>
    <t>ogre zombie</t>
  </si>
  <si>
    <t>[["morningstar", 6, 4, 8, 8]]</t>
  </si>
  <si>
    <t>oni</t>
  </si>
  <si>
    <t>ogre mage</t>
  </si>
  <si>
    <t>chain mail</t>
  </si>
  <si>
    <t>[["glaive", 7, 4, 10, 10], ["glaive", 7, 4, 10, 10]]</t>
  </si>
  <si>
    <t>orc</t>
  </si>
  <si>
    <t>humanoid (orc)</t>
  </si>
  <si>
    <t>otyugh</t>
  </si>
  <si>
    <t>[["bite", 6, 3, 8, 8], ["tentacle", 6, 3, 8], ["tentacle", 6, 3, 8]]</t>
  </si>
  <si>
    <t>owl</t>
  </si>
  <si>
    <t>[["talons", 3, 0, 1]]</t>
  </si>
  <si>
    <t>owlbear</t>
  </si>
  <si>
    <t>[["beak", 7, 5, 10], ["claws", 7, 5, 8, 8]]</t>
  </si>
  <si>
    <t>panther</t>
  </si>
  <si>
    <t>pegasus</t>
  </si>
  <si>
    <t>[["hooves", 6, 4, 6, 6]]</t>
  </si>
  <si>
    <t>phase spider</t>
  </si>
  <si>
    <t>The target must make a DC 11 Constitution saving throw, taking 18 (4d8) poison damage on a failed save, or The target takes half as much damage on a successful one. If the poison damage reduces the target to 0 hit points, the target is stable but poisoned for 1 hour, even after regaining hit points, and is paralyzed while poisoned in this way.</t>
  </si>
  <si>
    <t>pit fiend</t>
  </si>
  <si>
    <t>[["bite", 14, 8, 6, 6, 6, 6], ["claw", 14, 8, 8, 8], ["mace", 14, 8, 6, 6], ["tail", 14, 8, 10, 10, 10]]</t>
  </si>
  <si>
    <t>planetar</t>
  </si>
  <si>
    <t>[["greatsword", 12, 7, 6, 6, 6, 6], ["greatsword", 12, 7, 6, 6, 6, 6]]</t>
  </si>
  <si>
    <t>plesiosaurus</t>
  </si>
  <si>
    <t>[["bite", 6, 4, 6, 6, 6]]</t>
  </si>
  <si>
    <t>poisonous snake</t>
  </si>
  <si>
    <t>The target must make a DC 10 Constitution saving throw, taking 5 (2d4) poison damage on a failed save, or The target takes half as much damage on a successful one.</t>
  </si>
  <si>
    <t>polar bear</t>
  </si>
  <si>
    <t>[["bite", 7, 5, 8], ["claws", 7, 5, 6, 6]]</t>
  </si>
  <si>
    <t>pony</t>
  </si>
  <si>
    <t>[["hooves", 4, 2, 4, 4]]</t>
  </si>
  <si>
    <t>priest</t>
  </si>
  <si>
    <t>[["mace", 2, 0, 6]]</t>
  </si>
  <si>
    <t>pseudodragon</t>
  </si>
  <si>
    <t>purple worm</t>
  </si>
  <si>
    <t>[["bite", 9, 9, 8, 8, 8], ["tail stinger", 9, 9, 6, 6, 6]]</t>
  </si>
  <si>
    <t>quasit</t>
  </si>
  <si>
    <t>fiend (demon shapechanger)</t>
  </si>
  <si>
    <t>[["claws", 4, 3, 4]]</t>
  </si>
  <si>
    <t>The target must succeed on a DC 10 Constitution saving throw or take 5 (2d4) poison damage and become poisoned for 1 minute. The target can repeat the saving throw at the end of each of its turns, ending the effect on itself on a success.</t>
  </si>
  <si>
    <t>quipper</t>
  </si>
  <si>
    <t>[["bite", 5, 0, 1]]</t>
  </si>
  <si>
    <t>rakshasa</t>
  </si>
  <si>
    <t>[["claw", 7, 2, 6, 6], ["claw", 7, 2, 6, 6]]</t>
  </si>
  <si>
    <t>rat</t>
  </si>
  <si>
    <t>raven</t>
  </si>
  <si>
    <t>[["beak", 4, 0, 1]]</t>
  </si>
  <si>
    <t>red dragon wyrmling</t>
  </si>
  <si>
    <t>plus 3 (1d6) fire damage.</t>
  </si>
  <si>
    <t>reef shark</t>
  </si>
  <si>
    <t>remorhaz</t>
  </si>
  <si>
    <t>[["bite", 11, 7, 10, 10, 10, 10, 10, 10]]</t>
  </si>
  <si>
    <t>plus 10 (3d6) fire damage. If the target is a creature, it is grappled (escape DC 17). Until this grapple ends, the target is restrained, and the remorhaz can�t bite another target.</t>
  </si>
  <si>
    <t>rhinoceros</t>
  </si>
  <si>
    <t>[["gore", 7, 5, 8, 8]]</t>
  </si>
  <si>
    <t>riding horse</t>
  </si>
  <si>
    <t>[["hooves", 5, 3, 4, 4]]</t>
  </si>
  <si>
    <t>roc</t>
  </si>
  <si>
    <t>[["beak", 13, 9, 8, 8, 8, 8], ["talons", 13, 9, 6, 6, 6, 6]]</t>
  </si>
  <si>
    <t>roper</t>
  </si>
  <si>
    <t>[["bite", 3, 1, 8]]</t>
  </si>
  <si>
    <t>NO TENDRILS OR REEL</t>
  </si>
  <si>
    <t>rug of smothering</t>
  </si>
  <si>
    <t>NO SMOTHER</t>
  </si>
  <si>
    <t>rust monster</t>
  </si>
  <si>
    <t>saber-toothed tiger</t>
  </si>
  <si>
    <t>[["bite", 6, 5, 10]]</t>
  </si>
  <si>
    <t>sahuagin</t>
  </si>
  <si>
    <t>humanoid (sahuagin)</t>
  </si>
  <si>
    <t>[["bite", 3, 1, 4], ["spear", 3, 1, 6]]</t>
  </si>
  <si>
    <t>salamander</t>
  </si>
  <si>
    <t>[["spear", 7, 4, 6, 6], ["tail", 7, 4, 6, 6]]</t>
  </si>
  <si>
    <t>satyr</t>
  </si>
  <si>
    <t>[["ram", 3, 1, 4, 4]]</t>
  </si>
  <si>
    <t>scorpion</t>
  </si>
  <si>
    <t>[["sting", 2, 0, 1]]</t>
  </si>
  <si>
    <t>The target must make a DC 9 Constitution saving throw, taking 4 (1d8) poison damage on a failed save, or The target takes half as much damage on a successful one.</t>
  </si>
  <si>
    <t>scout</t>
  </si>
  <si>
    <t>[["shortsword", 4, 2, 6], ["shortsword", 4, 2, 6]]</t>
  </si>
  <si>
    <t>sea hag</t>
  </si>
  <si>
    <t>[["claws", 5, 3, 6, 6]]</t>
  </si>
  <si>
    <t>sea horse</t>
  </si>
  <si>
    <t>shadow</t>
  </si>
  <si>
    <t>[["strength drain", 4, 2, 6, 6]]</t>
  </si>
  <si>
    <t>The target�s Strength score is reduced by 1d4. The target dies if this reduces its Strength to 0. Otherwise, the reduction lasts until the target finishes a short or long rest. If a non-evil humanoid dies from this attack, a new shadow rises from the corpse 1d4 hours later.</t>
  </si>
  <si>
    <t>shambling mound</t>
  </si>
  <si>
    <t>shambler</t>
  </si>
  <si>
    <t>If both attacks hit medium or smaller target, target is grappled (escape DC 14), and Engulfed</t>
  </si>
  <si>
    <t>shield guardian</t>
  </si>
  <si>
    <t>[["fist", 7, 4, 6, 6], ["fist", 7, 4, 6, 6]]</t>
  </si>
  <si>
    <t>shrieker</t>
  </si>
  <si>
    <t>silver dragon wyrmling</t>
  </si>
  <si>
    <t>skeleton</t>
  </si>
  <si>
    <t>armor scraps</t>
  </si>
  <si>
    <t>solar</t>
  </si>
  <si>
    <t>[["greatsword", 15, 8, 6, 6, 6, 6], ["greatsword", 15, 8, 6, 6, 6, 6]]</t>
  </si>
  <si>
    <t>NO SLAYING LONGBOW</t>
  </si>
  <si>
    <t>specter</t>
  </si>
  <si>
    <t>[["life drain", 4, 0, 6, 6, 6]]</t>
  </si>
  <si>
    <t>NO LIFEDRAIN EFFECT (The target must succeed on a DC 10 Constitution saving throw or its hit point maximum is reduced by an amount equal to the damage taken. This reduction lasts until the creature finishes a long rest. The target dies if this effect reduces its hit point maximum to 0.)</t>
  </si>
  <si>
    <t>spider</t>
  </si>
  <si>
    <t>The target must succeed on a DC 9 Constitution saving throw or take 2 (1d4) poison damage</t>
  </si>
  <si>
    <t>spirit naga</t>
  </si>
  <si>
    <t>[["bite", 7, 4, 6]]</t>
  </si>
  <si>
    <t>The target must make a DC 13 Constitution saving throw, taking 31 (7d8) poison damage on a failed save, or The target takes half as much damage on a successful one.</t>
  </si>
  <si>
    <t>sprite</t>
  </si>
  <si>
    <t>[["longsword", 2, 0, 1]]</t>
  </si>
  <si>
    <t>spy</t>
  </si>
  <si>
    <t>steam mephit</t>
  </si>
  <si>
    <t>[["claws", 2, 0, 4]]</t>
  </si>
  <si>
    <t>plus 2 (1d4) fire damage.</t>
  </si>
  <si>
    <t>stirge</t>
  </si>
  <si>
    <t>[["blood drain", 5, 3, 4]]</t>
  </si>
  <si>
    <t xml:space="preserve">The stirge attaches to the target. While attached, the stirge doesn�t attack. Instead, at the start of each of the stirge�s turns, the target loses 5 (1d4 + 3) hit points due to blood loss. The stirge can detach itself by spending 5 feet of its movement. It does so after it drains 10 hit points of blood from the target or the target dies. A creature, including the target, can use its action to detach the stirge. </t>
  </si>
  <si>
    <t>stone giant</t>
  </si>
  <si>
    <t>[["greatclub", 9, 6, 8, 8, 8], ["greatclub", 9, 6, 8, 8, 8]]</t>
  </si>
  <si>
    <t>stone golem</t>
  </si>
  <si>
    <t>[["slam", 10, 6, 8, 8, 8], ["slam", 10, 6, 8, 8, 8]]</t>
  </si>
  <si>
    <t>storm giant</t>
  </si>
  <si>
    <t>scale mail</t>
  </si>
  <si>
    <t>[["greatsword", 14, 9, 6, 6, 6, 6, 6, 6], ["greatsword", 14, 9, 6, 6, 6, 6, 6, 6]]</t>
  </si>
  <si>
    <t>succubus</t>
  </si>
  <si>
    <t>incubus</t>
  </si>
  <si>
    <t>fiend (shapechanger)</t>
  </si>
  <si>
    <t>[["claw", 5, 3, 6]]</t>
  </si>
  <si>
    <t>swarm of bats</t>
  </si>
  <si>
    <t>medium swarm of tiny</t>
  </si>
  <si>
    <t>[["bites", 4, 0, 4, 4]]</t>
  </si>
  <si>
    <t>or 2 (1d4) piercing damage if the swarm has half of its hit points or fewer.</t>
  </si>
  <si>
    <t>swarm of beetles.</t>
  </si>
  <si>
    <t>[["bites", 3, 0, 4, 4, 4, 4]]</t>
  </si>
  <si>
    <t>or 5 (2d4) piercing damage if the swarm has half of its hit points or fewer.</t>
  </si>
  <si>
    <t>swarm of centipedes.</t>
  </si>
  <si>
    <t>swarm of insects</t>
  </si>
  <si>
    <t>swarm of poisonous snakes</t>
  </si>
  <si>
    <t>[["bites", 6, 0, 6, 6]]</t>
  </si>
  <si>
    <t>or 3 (1d6) piercing damage if the swarm has half of its hit points or fewer. The target must make a DC 10 Constitution saving throw, taking 14 (4d6) poison damage on a failed save, or The target takes half as much damage on a successful one.</t>
  </si>
  <si>
    <t>swarm of quippers</t>
  </si>
  <si>
    <t>[["bites", 5, 0, 6, 6, 6, 6]]</t>
  </si>
  <si>
    <t>or 7 (2d6) piercing damage if the swarm has half of its hit points or fewer.</t>
  </si>
  <si>
    <t>swarm of rats</t>
  </si>
  <si>
    <t>[["bites", 2, 0, 6, 6]]</t>
  </si>
  <si>
    <t>or 3 (1d6) piercing damage if the swarm has half of its hit points or fewer.</t>
  </si>
  <si>
    <t>swarm of ravens</t>
  </si>
  <si>
    <t>[["beaks", 4, 0, 6, 6]]</t>
  </si>
  <si>
    <t>swarm of spiders.</t>
  </si>
  <si>
    <t>swarm of wasps.</t>
  </si>
  <si>
    <t>tarrasque</t>
  </si>
  <si>
    <t>[["bite", 19, 10, 12, 12, 12, 12], ["claw", 19, 10, 8, 8, 8, 8], ["claw", 19, 10, 8, 8, 8, 8], ["horns", 19, 10, 10, 10, 10, 10], ["tail", 19, 10, 6, 6, 6, 6]]</t>
  </si>
  <si>
    <t>NO FRIGHTFUL PRESENCSE OR REGEN (Can use Swallow instead of Bite)</t>
  </si>
  <si>
    <t>thug</t>
  </si>
  <si>
    <t>[["mace", 4, 2, 6], ["mace", 4, 2, 6]]</t>
  </si>
  <si>
    <t>tiger</t>
  </si>
  <si>
    <t>treant</t>
  </si>
  <si>
    <t>[["slam", 10, 6, 6, 6, 6], ["slam", 10, 6, 6, 6, 6]]</t>
  </si>
  <si>
    <t>tribal warrior</t>
  </si>
  <si>
    <t>triceratops</t>
  </si>
  <si>
    <t>[["gore", 9, 6, 8, 8, 8, 8]]</t>
  </si>
  <si>
    <t>troll</t>
  </si>
  <si>
    <t>[["bite", 7, 4, 6], ["claw", 7, 4, 6, 6], ["claw", 7, 4, 6, 6]]</t>
  </si>
  <si>
    <t>tyrannosaurus rex</t>
  </si>
  <si>
    <t>[["bite", 10, 7, 12, 12, 12, 12], ["tail", 10, 7, 8, 8, 8]]</t>
  </si>
  <si>
    <t>Can�t make both attacks against same target</t>
  </si>
  <si>
    <t>unicorn</t>
  </si>
  <si>
    <t>[["hooves", 7, 4, 6, 6], ["horn", 7, 4, 8]]</t>
  </si>
  <si>
    <t>vampire</t>
  </si>
  <si>
    <t>undead (shapechanger)</t>
  </si>
  <si>
    <t>[["unarmed strike", 9, 4, 8], ["bite", 9, 4, 6]]</t>
  </si>
  <si>
    <t>Multiattack only available in Vampire Form Only</t>
  </si>
  <si>
    <t>vampire spawn</t>
  </si>
  <si>
    <t>[["claws", 6, 3, 4, 4], ["bite", 6, 3, 6]]</t>
  </si>
  <si>
    <t>veteran</t>
  </si>
  <si>
    <t>splint</t>
  </si>
  <si>
    <t>[["longsword", 5, 3, 8], ["longsword", 5, 3, 8], [�shortsword�, 5, 3, 6]]</t>
  </si>
  <si>
    <t>violet fungus</t>
  </si>
  <si>
    <t>["rotting touch", 2, 0, 8] x 1d4</t>
  </si>
  <si>
    <t>vrock</t>
  </si>
  <si>
    <t>[["beak", 6, 3, 6, 6], ["talons", 6, 3, 10, 10]]</t>
  </si>
  <si>
    <t>vulture</t>
  </si>
  <si>
    <t>[["beak", 2, 0, 4]]</t>
  </si>
  <si>
    <t>warhorse</t>
  </si>
  <si>
    <t>warhorse skeleton</t>
  </si>
  <si>
    <t>barding scraps</t>
  </si>
  <si>
    <t>water elemental</t>
  </si>
  <si>
    <t>weasel</t>
  </si>
  <si>
    <t>werebear</t>
  </si>
  <si>
    <t>humanoid (human</t>
  </si>
  <si>
    <t xml:space="preserve">in humanoid form, 11 (natural armor) in bear and hybrid form </t>
  </si>
  <si>
    <t>[["claw", 7, 4, 8, 8], ["claw", 7, 4, 8, 8]]</t>
  </si>
  <si>
    <t>Claw multiattack only available in Bear or Hybrid Form.  Greataxe multiattack only available in Humanoid or Hybrid form.</t>
  </si>
  <si>
    <t>wereboar</t>
  </si>
  <si>
    <t>humanoid (human shapechanger)</t>
  </si>
  <si>
    <t xml:space="preserve">in humanoid form, 11 (natural armor) in boar or hybrid form </t>
  </si>
  <si>
    <t>[["maul", 5, 3, 6, 6], ["tusks", 5, 3, 6, 6]]</t>
  </si>
  <si>
    <t>Multiattack only available in Humanoid or Hybrid Form</t>
  </si>
  <si>
    <t>wererat</t>
  </si>
  <si>
    <t>[["bite", 4, 2, 4], ["shortsword", 4, 2, 6]]</t>
  </si>
  <si>
    <t>weretiger</t>
  </si>
  <si>
    <t>[["claw", 5, 3, 8], ["claw", 5, 3, 8]]</t>
  </si>
  <si>
    <t>werewolf</t>
  </si>
  <si>
    <t xml:space="preserve">in humanoid form, 12 (natural armor) in wolf or hybrid form </t>
  </si>
  <si>
    <t>white dragon wyrmling</t>
  </si>
  <si>
    <t>wight</t>
  </si>
  <si>
    <t>[["longsword", 4, 2, 8], ["longsword", 4, 2, 8]]</t>
  </si>
  <si>
    <t>Can use Life Drain in place of one longsword attack</t>
  </si>
  <si>
    <t>will-o-wisp</t>
  </si>
  <si>
    <t>[["shock", 4, 0, 8, 8]]</t>
  </si>
  <si>
    <t>winter wolf</t>
  </si>
  <si>
    <t>[["bite", 6, 4, 6, 6]]</t>
  </si>
  <si>
    <t>If the target is a creature, it must succeed on a DC 14 Strength saving throw or be knocked prone.</t>
  </si>
  <si>
    <t>wolf</t>
  </si>
  <si>
    <t>[["bite", 4, 2, 4, 4]]</t>
  </si>
  <si>
    <t>worg</t>
  </si>
  <si>
    <t>wraith</t>
  </si>
  <si>
    <t>[["life drain", 6, 3, 8, 8, 8, 8]]</t>
  </si>
  <si>
    <t>The target must succeed on a DC 14 Constitution saving throw or its hit point maximum is reduced by an amount equal to the damage taken. This reduction lasts until the target finishes a long rest. The target dies if this effect reduces its hit point maximum to 0.</t>
  </si>
  <si>
    <t>wyvern</t>
  </si>
  <si>
    <t>[["bite", 7, 4, 6, 6], ["stinger", 7, 4, 6, 6]]</t>
  </si>
  <si>
    <t>When flying, can use claws in place of one other attack</t>
  </si>
  <si>
    <t>xorn</t>
  </si>
  <si>
    <t>[["claw", 6, 3, 6], ["claw", 6, 3, 6], ["claw", 6, 3, 6], ["bite", 6, 3, 6, 6, 6]]</t>
  </si>
  <si>
    <t>young black dragon</t>
  </si>
  <si>
    <t>young blue dragon</t>
  </si>
  <si>
    <t>[["bite", 9, 5, 10, 10], ["claw", 9, 5, 6, 6], ["claw", 9, 5, 6, 6]]</t>
  </si>
  <si>
    <t>young brass dragon</t>
  </si>
  <si>
    <t>young bronze dragon</t>
  </si>
  <si>
    <t>[["bite", 8, 5, 10, 10], ["claw", 8, 5, 6, 6], ["claw", 8, 5, 6, 6]]</t>
  </si>
  <si>
    <t>young copper dragon</t>
  </si>
  <si>
    <t>young gold dragon</t>
  </si>
  <si>
    <t>[["bite", 10, 6, 10, 10], ["claw", 10, 6, 6, 6], ["claw", 10, 6, 6, 6]]</t>
  </si>
  <si>
    <t>young green dragon</t>
  </si>
  <si>
    <t>young red dragon</t>
  </si>
  <si>
    <t>young silver dragon</t>
  </si>
  <si>
    <t>young white dragon</t>
  </si>
  <si>
    <t>zombie</t>
  </si>
  <si>
    <t>[["slam", 3, 1, 6]]</t>
  </si>
  <si>
    <t>Name</t>
  </si>
  <si>
    <t>Initiative</t>
  </si>
  <si>
    <t>Player</t>
  </si>
  <si>
    <t>Troll</t>
  </si>
  <si>
    <t>Cleric</t>
  </si>
  <si>
    <t>Monster</t>
  </si>
  <si>
    <t>Wizard</t>
  </si>
  <si>
    <t>Warrior</t>
  </si>
  <si>
    <t>Druid</t>
  </si>
  <si>
    <t>Ranger</t>
  </si>
  <si>
    <t>NPC</t>
  </si>
  <si>
    <t>Bard</t>
  </si>
  <si>
    <t>Type</t>
  </si>
  <si>
    <t>AC</t>
  </si>
  <si>
    <t>HP</t>
  </si>
  <si>
    <t>Bhashud Rhamor</t>
  </si>
  <si>
    <t>Nheilun Russe</t>
  </si>
  <si>
    <t>Tindilm Honorward</t>
  </si>
  <si>
    <t>Ovaveh Nahre</t>
  </si>
  <si>
    <t>Zizah Rhihle</t>
  </si>
  <si>
    <t>Tundrulah Oceanclaw</t>
  </si>
  <si>
    <t>Target</t>
  </si>
  <si>
    <t>Welcome to the Dungeon Grimoire (5ed)!</t>
  </si>
  <si>
    <t>It demos the Python in Excel integration to make calculating and running games easier by having a dice tray, random character generator, and using Power Query the D&amp;D 5ed Beastiary.</t>
  </si>
  <si>
    <t>This workbook is a growing set of tools to help make tabletop gaming more fun 🐉⚔️🛰️</t>
  </si>
  <si>
    <t>This notebook is running:</t>
  </si>
  <si>
    <t>Python setup + definitions</t>
  </si>
  <si>
    <t>General use points-to-mods conversions (since it's not mathmatically easy)</t>
  </si>
  <si>
    <t>points</t>
  </si>
  <si>
    <t>modifier</t>
  </si>
  <si>
    <t>df.sample(n=7)</t>
  </si>
  <si>
    <t>Let's look at some of the monster stats: Level, HP, AC, and 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</si>
</sst>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5"/>
      <color theme="3"/>
      <name val="Aptos Narrow"/>
      <family val="2"/>
      <scheme val="minor"/>
    </font>
    <font>
      <i/>
      <sz val="11"/>
      <color rgb="FF7F7F7F"/>
      <name val="Aptos Narrow"/>
      <family val="2"/>
      <scheme val="minor"/>
    </font>
    <font>
      <b/>
      <sz val="24"/>
      <color theme="3"/>
      <name val="Aptos Narrow"/>
      <family val="2"/>
      <scheme val="minor"/>
    </font>
    <font>
      <sz val="24"/>
      <name val="Aptos Narrow"/>
      <family val="2"/>
      <scheme val="minor"/>
    </font>
    <font>
      <b/>
      <sz val="11"/>
      <color theme="1"/>
      <name val="Aptos Narrow"/>
      <family val="2"/>
      <scheme val="minor"/>
    </font>
    <font>
      <sz val="9"/>
      <color rgb="FF0A1116"/>
      <name val="Consolas"/>
      <family val="3"/>
    </font>
    <font>
      <sz val="18"/>
      <color theme="3"/>
      <name val="Aptos Display"/>
      <family val="2"/>
      <scheme val="major"/>
    </font>
    <font>
      <b/>
      <sz val="13"/>
      <color theme="3"/>
      <name val="Aptos Narrow"/>
      <family val="2"/>
      <scheme val="minor"/>
    </font>
    <font>
      <b/>
      <sz val="11"/>
      <color rgb="FF3F3F3F"/>
      <name val="Aptos Narrow"/>
      <family val="2"/>
      <scheme val="minor"/>
    </font>
    <font>
      <sz val="26"/>
      <color theme="3"/>
      <name val="Aptos Display"/>
      <family val="2"/>
      <scheme val="major"/>
    </font>
    <font>
      <sz val="11"/>
      <color rgb="FF7F7F7F"/>
      <name val="Aptos Narrow"/>
      <family val="2"/>
      <scheme val="minor"/>
    </font>
    <font>
      <sz val="7"/>
      <color rgb="FF444444"/>
      <name val="Consolas"/>
      <family val="3"/>
    </font>
  </fonts>
  <fills count="5">
    <fill>
      <patternFill patternType="none"/>
    </fill>
    <fill>
      <patternFill patternType="gray125"/>
    </fill>
    <fill>
      <patternFill patternType="solid">
        <fgColor rgb="FFFFCC99"/>
      </patternFill>
    </fill>
    <fill>
      <patternFill patternType="solid">
        <fgColor theme="0" tint="-0.14999847407452621"/>
        <bgColor theme="0" tint="-0.14999847407452621"/>
      </patternFill>
    </fill>
    <fill>
      <patternFill patternType="solid">
        <fgColor rgb="FFF2F2F2"/>
      </patternFill>
    </fill>
  </fills>
  <borders count="6">
    <border>
      <left/>
      <right/>
      <top/>
      <bottom/>
      <diagonal/>
    </border>
    <border>
      <left/>
      <right/>
      <top/>
      <bottom style="thick">
        <color theme="4"/>
      </bottom>
      <diagonal/>
    </border>
    <border>
      <left/>
      <right/>
      <top/>
      <bottom style="thin">
        <color theme="1"/>
      </bottom>
      <diagonal/>
    </border>
    <border>
      <left/>
      <right/>
      <top style="thin">
        <color theme="1"/>
      </top>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1" fillId="0" borderId="1" applyNumberFormat="0" applyFill="0" applyAlignment="0" applyProtection="0"/>
    <xf numFmtId="0" fontId="2" fillId="0" borderId="0" applyNumberFormat="0" applyFill="0" applyBorder="0" applyAlignment="0" applyProtection="0"/>
    <xf numFmtId="0" fontId="7" fillId="0" borderId="0" applyNumberFormat="0" applyFill="0" applyBorder="0" applyAlignment="0" applyProtection="0"/>
    <xf numFmtId="0" fontId="8" fillId="0" borderId="4" applyNumberFormat="0" applyFill="0" applyAlignment="0" applyProtection="0"/>
    <xf numFmtId="0" fontId="9" fillId="4" borderId="5" applyNumberFormat="0" applyAlignment="0" applyProtection="0"/>
  </cellStyleXfs>
  <cellXfs count="17">
    <xf numFmtId="0" fontId="0" fillId="0" borderId="0" xfId="0"/>
    <xf numFmtId="0" fontId="3" fillId="0" borderId="1" xfId="1" applyFont="1" applyFill="1"/>
    <xf numFmtId="0" fontId="3" fillId="0" borderId="1" xfId="1" applyFont="1"/>
    <xf numFmtId="0" fontId="3" fillId="2" borderId="1" xfId="1" applyFont="1" applyFill="1"/>
    <xf numFmtId="0" fontId="4" fillId="0" borderId="0" xfId="2" applyFont="1"/>
    <xf numFmtId="0" fontId="0" fillId="3" borderId="2" xfId="0" applyFill="1" applyBorder="1"/>
    <xf numFmtId="0" fontId="0" fillId="3" borderId="0" xfId="0" applyFill="1"/>
    <xf numFmtId="0" fontId="0" fillId="3" borderId="3" xfId="0" applyFill="1" applyBorder="1"/>
    <xf numFmtId="0" fontId="5" fillId="0" borderId="3" xfId="0" applyFont="1" applyBorder="1"/>
    <xf numFmtId="0" fontId="6" fillId="0" borderId="0" xfId="0" applyFont="1"/>
    <xf numFmtId="0" fontId="10" fillId="0" borderId="0" xfId="3" applyFont="1"/>
    <xf numFmtId="0" fontId="11" fillId="0" borderId="0" xfId="2" applyFont="1" applyAlignment="1">
      <alignment wrapText="1"/>
    </xf>
    <xf numFmtId="0" fontId="9" fillId="4" borderId="5" xfId="5"/>
    <xf numFmtId="0" fontId="1" fillId="0" borderId="1" xfId="1"/>
    <xf numFmtId="0" fontId="0" fillId="0" borderId="0" xfId="0" applyAlignment="1">
      <alignment wrapText="1"/>
    </xf>
    <xf numFmtId="0" fontId="12" fillId="0" borderId="0" xfId="0" applyFont="1"/>
    <xf numFmtId="0" fontId="8" fillId="0" borderId="4" xfId="4"/>
  </cellXfs>
  <cellStyles count="6">
    <cellStyle name="Explanatory Text" xfId="2" builtinId="53"/>
    <cellStyle name="Heading 1" xfId="1" builtinId="16"/>
    <cellStyle name="Heading 2" xfId="4" builtinId="17"/>
    <cellStyle name="Normal" xfId="0" builtinId="0"/>
    <cellStyle name="Output" xfId="5" builtinId="21"/>
    <cellStyle name="Title" xfId="3" builtinId="15"/>
  </cellStyles>
  <dxfs count="16">
    <dxf>
      <fill>
        <patternFill>
          <bgColor theme="5" tint="0.59996337778862885"/>
        </patternFill>
      </fill>
    </dxf>
    <dxf>
      <fill>
        <patternFill>
          <bgColor theme="6" tint="0.79998168889431442"/>
        </patternFill>
      </fill>
    </dxf>
    <dxf>
      <fill>
        <patternFill>
          <bgColor theme="2" tint="-9.9948118533890809E-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theme" Target="theme/theme1.xml"/><Relationship Id="rId12" Type="http://schemas.microsoft.com/office/2022/10/relationships/richValueRel" Target="richData/richValueRel.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Array" Target="richData/rdarray.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 Id="rId22" Type="http://schemas.microsoft.com/office/2023/09/relationships/Python" Target="pyth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19</xdr:col>
      <xdr:colOff>431777</xdr:colOff>
      <xdr:row>58</xdr:row>
      <xdr:rowOff>31802</xdr:rowOff>
    </xdr:to>
    <xdr:pic>
      <xdr:nvPicPr>
        <xdr:cNvPr id="3" name="Picture 2">
          <a:extLst>
            <a:ext uri="{FF2B5EF4-FFF2-40B4-BE49-F238E27FC236}">
              <a16:creationId xmlns:a16="http://schemas.microsoft.com/office/drawing/2014/main" id="{900FC44D-C736-23FD-2CFB-85A520563FAB}"/>
            </a:ext>
          </a:extLst>
        </xdr:cNvPr>
        <xdr:cNvPicPr>
          <a:picLocks noChangeAspect="1"/>
          <a:extLst>
            <a:ext uri="{53484399-7A02-498B-ADA4-41CD10E50FAC}">
              <aif:imageFormula xmlns:aif="http://schemas.microsoft.com/office/drawing/2022/imageformula" formula="'Monster Math'!B5"/>
            </a:ext>
          </a:extLst>
        </xdr:cNvPicPr>
      </xdr:nvPicPr>
      <xdr:blipFill>
        <a:blip xmlns:r="http://schemas.openxmlformats.org/officeDocument/2006/relationships" r:embed="rId1"/>
        <a:stretch>
          <a:fillRect/>
        </a:stretch>
      </xdr:blipFill>
      <xdr:spPr>
        <a:xfrm>
          <a:off x="2350403" y="779455"/>
          <a:ext cx="11430000" cy="9934575"/>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6684BB5-FDAC-41C8-BDAA-3FB923663838}" autoFormatId="16" applyNumberFormats="0" applyBorderFormats="0" applyFontFormats="0" applyPatternFormats="0" applyAlignmentFormats="0" applyWidthHeightFormats="0">
  <queryTableRefresh nextId="40">
    <queryTableFields count="39">
      <queryTableField id="1" name="name" tableColumnId="1"/>
      <queryTableField id="2" name="alt" tableColumnId="2"/>
      <queryTableField id="3" name="alignment" tableColumnId="3"/>
      <queryTableField id="4" name="type" tableColumnId="4"/>
      <queryTableField id="5" name="size" tableColumnId="5"/>
      <queryTableField id="6" name="armour_name" tableColumnId="6"/>
      <queryTableField id="7" name="stated_ac" tableColumnId="7"/>
      <queryTableField id="8" name="armor_bonus" tableColumnId="8"/>
      <queryTableField id="9" name="ac" tableColumnId="9"/>
      <queryTableField id="10" name="stated_hp" tableColumnId="10"/>
      <queryTableField id="11" name="hp" tableColumnId="11"/>
      <queryTableField id="12" name="expected_hp" tableColumnId="12"/>
      <queryTableField id="13" name="hp_fudge" tableColumnId="13"/>
      <queryTableField id="14" name="level" tableColumnId="14"/>
      <queryTableField id="15" name="hd" tableColumnId="15"/>
      <queryTableField id="16" name="Str" tableColumnId="16"/>
      <queryTableField id="17" name="Dex" tableColumnId="17"/>
      <queryTableField id="18" name="Con" tableColumnId="18"/>
      <queryTableField id="19" name="Int" tableColumnId="19"/>
      <queryTableField id="20" name="Wis" tableColumnId="20"/>
      <queryTableField id="21" name="Cha" tableColumnId="21"/>
      <queryTableField id="22" name="attack_parameters" tableColumnId="22"/>
      <queryTableField id="23" name="CR" tableColumnId="23"/>
      <queryTableField id="24" name="xp" tableColumnId="24"/>
      <queryTableField id="25" name="regen" tableColumnId="25"/>
      <queryTableField id="26" name="healing_spells" tableColumnId="26"/>
      <queryTableField id="27" name="healing_dice" tableColumnId="27"/>
      <queryTableField id="28" name="healing_bonus" tableColumnId="28"/>
      <queryTableField id="29" name="sc_ability" tableColumnId="29"/>
      <queryTableField id="30" name="log" tableColumnId="30"/>
      <queryTableField id="31" name="proficiency" tableColumnId="31"/>
      <queryTableField id="32" name="initiative_bonus" tableColumnId="32"/>
      <queryTableField id="33" name="AB_Str" tableColumnId="33"/>
      <queryTableField id="34" name="AB_Dex" tableColumnId="34"/>
      <queryTableField id="35" name="AB_Con" tableColumnId="35"/>
      <queryTableField id="36" name="AB_Int" tableColumnId="36"/>
      <queryTableField id="37" name="AB_Wis" tableColumnId="37"/>
      <queryTableField id="38" name="AB_Cha" tableColumnId="38"/>
      <queryTableField id="39" name="Target" tableColumnId="39"/>
    </queryTableFields>
  </queryTableRefresh>
</queryTable>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3">
  <a r="12" c="12">
    <v t="s"/>
    <v t="s">name</v>
    <v t="s">alt</v>
    <v t="s">alignment</v>
    <v t="s">type</v>
    <v t="s">size</v>
    <v t="s">...</v>
    <v t="s">AB_Con</v>
    <v t="s">AB_Int</v>
    <v t="s">AB_Wis</v>
    <v t="s">AB_Cha</v>
    <v t="s">Target</v>
    <v>0</v>
    <v t="s">aboleth</v>
    <v t="s"/>
    <v t="s" xml:space="preserve">lawful evil </v>
    <v t="s">aberration</v>
    <v t="s">large</v>
    <v t="s">...</v>
    <v>0</v>
    <v>4</v>
    <v>2</v>
    <v>4</v>
    <v>0</v>
    <v>1</v>
    <v t="s">acolyte</v>
    <v t="s"/>
    <v t="s" xml:space="preserve">any </v>
    <v t="s">humanoid (any race)</v>
    <v t="s">medium</v>
    <v t="s">...</v>
    <v>0</v>
    <v>0</v>
    <v>2</v>
    <v>0</v>
    <v>0</v>
    <v>2</v>
    <v t="s">adult black dragon</v>
    <v t="s"/>
    <v t="s" xml:space="preserve">chaotic evil </v>
    <v t="s">dragon</v>
    <v t="s">huge</v>
    <v t="s">...</v>
    <v>5</v>
    <v>2</v>
    <v>1</v>
    <v>3</v>
    <v>0</v>
    <v>3</v>
    <v t="s">adult blue dragon</v>
    <v t="s"/>
    <v t="s" xml:space="preserve">lawful evil </v>
    <v t="s">dragon</v>
    <v t="s">huge</v>
    <v t="s">...</v>
    <v>6</v>
    <v>3</v>
    <v>2</v>
    <v>4</v>
    <v>0</v>
    <v>4</v>
    <v t="s">adult brass dragon</v>
    <v t="s"/>
    <v t="s" xml:space="preserve">chaotic good </v>
    <v t="s">dragon</v>
    <v t="s">huge</v>
    <v t="s">...</v>
    <v>5</v>
    <v>2</v>
    <v>1</v>
    <v>3</v>
    <v>0</v>
    <v t="s">...</v>
    <v t="s">...</v>
    <v t="s">...</v>
    <v t="s">...</v>
    <v t="s">...</v>
    <v t="s">...</v>
    <v t="s">...</v>
    <v t="s">...</v>
    <v t="s">...</v>
    <v t="s">...</v>
    <v t="s">...</v>
    <v t="s">...</v>
    <v>316</v>
    <v t="s">young green dragon</v>
    <v t="s"/>
    <v t="s" xml:space="preserve">lawful evil </v>
    <v t="s">dragon</v>
    <v t="s">large</v>
    <v t="s">...</v>
    <v>3</v>
    <v>3</v>
    <v>1</v>
    <v>2</v>
    <v>0</v>
    <v>317</v>
    <v t="s">young red dragon</v>
    <v t="s"/>
    <v t="s" xml:space="preserve">chaotic evil </v>
    <v t="s">dragon</v>
    <v t="s">large</v>
    <v t="s">...</v>
    <v>5</v>
    <v>2</v>
    <v>0</v>
    <v>4</v>
    <v>0</v>
    <v>318</v>
    <v t="s">young silver dragon</v>
    <v t="s"/>
    <v t="s" xml:space="preserve">lawful good </v>
    <v t="s">dragon</v>
    <v t="s">large</v>
    <v t="s">...</v>
    <v>5</v>
    <v>2</v>
    <v>0</v>
    <v>4</v>
    <v>0</v>
    <v>319</v>
    <v t="s">young white dragon</v>
    <v t="s"/>
    <v t="s" xml:space="preserve">chaotic evil </v>
    <v t="s">dragon</v>
    <v t="s">large</v>
    <v t="s">...</v>
    <v>4</v>
    <v>0</v>
    <v>0</v>
    <v>1</v>
    <v>0</v>
    <v>320</v>
    <v t="s">zombie</v>
    <v t="s"/>
    <v t="s" xml:space="preserve">neutral evil </v>
    <v t="s">undead</v>
    <v t="s">medium</v>
    <v t="s">...</v>
    <v>3</v>
    <v>0</v>
    <v>0</v>
    <v>0</v>
    <v>0</v>
  </a>
  <a r="2">
    <v>1200</v>
    <v>1043</v>
  </a>
  <a r="8" c="6">
    <v t="s"/>
    <v t="s">Initiative</v>
    <v t="s">Name</v>
    <v t="s">HP</v>
    <v t="s">AC</v>
    <v t="s">Type</v>
    <v>0</v>
    <v>19</v>
    <v t="s">Bard</v>
    <v>12</v>
    <v>12</v>
    <v t="s">NPC</v>
    <v>1</v>
    <v>18</v>
    <v t="s">Ranger</v>
    <v>20</v>
    <v>15</v>
    <v t="s">Player</v>
    <v>2</v>
    <v>15</v>
    <v t="s">Druid</v>
    <v>14</v>
    <v>10</v>
    <v t="s">Monster</v>
    <v>3</v>
    <v>15</v>
    <v t="s">Warrior</v>
    <v>12</v>
    <v>18</v>
    <v t="s">Player</v>
    <v>4</v>
    <v>12</v>
    <v t="s">Wizard</v>
    <v>18</v>
    <v>6</v>
    <v t="s">Monster</v>
    <v>5</v>
    <v>8</v>
    <v t="s">Cleric</v>
    <v>22</v>
    <v>12</v>
    <v t="s">Player</v>
    <v>6</v>
    <v>6</v>
    <v t="s">Troll</v>
    <v>20</v>
    <v>25</v>
    <v t="s">Player</v>
  </a>
</arrayData>
</file>

<file path=xl/richData/rdrichvalue.xml><?xml version="1.0" encoding="utf-8"?>
<rvData xmlns="http://schemas.microsoft.com/office/spreadsheetml/2017/richdata" count="19">
  <rv s="0">
    <fb t="s"># mod_val df</fb>
    <v>&lt;class 'str'&gt;</v>
    <v>str</v>
    <v># mod_val df</v>
    <v># mod_val df</v>
    <v>0</v>
  </rv>
  <rv s="0">
    <fb t="s"># def roll_dice(size:int, num:int)</fb>
    <v>&lt;class 'str'&gt;</v>
    <v>str</v>
    <v># def roll_dice(size:int, num:int)</v>
    <v># def roll_dice(size:int, num:int)</v>
    <v>0</v>
  </rv>
  <rv s="0">
    <fb t="s"># def random_stat(): rolls 4d6 and sums top 3</fb>
    <v>&lt;class 'str'&gt;</v>
    <v>str</v>
    <v># def random_stat(): rolls 4d6 and sums top 3</v>
    <v># def random_stat(): rolls 4d6 and sums top 3</v>
    <v>0</v>
  </rv>
  <rv s="0">
    <fb t="s"># def roll_character_stats(): dict of labeled stats</fb>
    <v>&lt;class 'str'&gt;</v>
    <v>str</v>
    <v># def roll_character_stats(): dict of labeled stats</v>
    <v># def roll_character_stats(): dict of labeled stats</v>
    <v>0</v>
  </rv>
  <rv s="0">
    <fb t="s"># def roll_party(num players): makes a stats df with modifiers</fb>
    <v>&lt;class 'str'&gt;</v>
    <v>str</v>
    <v># def roll_party(num players): makes a stats df with modifiers</v>
    <v># def roll_party(num players): makes a stats df with modifiers</v>
    <v>0</v>
  </rv>
  <rv s="1">
    <v>0</v>
  </rv>
  <rv s="2">
    <v>DataFrame</v>
    <v>2</v>
    <v>5</v>
  </rv>
  <rv s="3">
    <v>&lt;class 'pandas.core.frame.DataFrame'&gt;</v>
    <v>DataFrame</v>
    <v xml:space="preserve">                    name alt      alignment                 type    size  \
0                aboleth       lawful evil            aberration   large   
1                acolyte               any   humanoid (any race)  medium   
2     adult black dragon...</v>
    <v>6</v>
    <v>0</v>
  </rv>
  <rv s="0">
    <fb t="s"># def mod_value(points): lookup helper</fb>
    <v>&lt;class 'str'&gt;</v>
    <v>str</v>
    <v># def mod_value(points): lookup helper</v>
    <v># def mod_value(points): lookup helper</v>
    <v>0</v>
  </rv>
  <rv s="0">
    <fb t="s" xml:space="preserve">
    321 samples
    4 features
    2 target
</fb>
    <v>&lt;class 'str'&gt;</v>
    <v>str</v>
    <v xml:space="preserve">
    321 samples
    4 features
    2 target
</v>
    <v xml:space="preserve">
    321 samples
    4 features
    2 target
</v>
    <v>0</v>
  </rv>
  <rv s="0">
    <fb t="s"># def feature_plot</fb>
    <v>&lt;class 'str'&gt;</v>
    <v>str</v>
    <v># def feature_plot</v>
    <v># def feature_plot</v>
    <v>0</v>
  </rv>
  <rv s="4">
    <v>0</v>
    <v>9</v>
  </rv>
  <rv s="1">
    <v>1</v>
  </rv>
  <rv s="5">
    <v>Image</v>
    <v>3</v>
    <v>11</v>
    <v>12</v>
  </rv>
  <rv s="3">
    <v>&lt;class 'PIL.PngImagePlugin.PngImageFile'&gt;</v>
    <v>PngImageFile</v>
    <v>&lt;PIL.PngImagePlugin.PngImageFile image mode=RGBA size=1200x1043 at 0x7F4C184BFA10&gt;</v>
    <v>13</v>
    <v>0</v>
  </rv>
  <rv s="4">
    <v>0</v>
    <v>3</v>
  </rv>
  <rv s="1">
    <v>2</v>
  </rv>
  <rv s="2">
    <v>DataFrame</v>
    <v>5</v>
    <v>16</v>
  </rv>
  <rv s="3">
    <v>&lt;class 'pandas.core.frame.DataFrame'&gt;</v>
    <v>DataFrame</v>
    <v xml:space="preserve">   Initiative     Name  HP  AC     Type
0          19     Bard  12  12      NPC
1          18   Ranger  20  15   Player
2          15    Druid  14  10  Monster
3          15  Warrior  12  18   Player
4          12   Wizard  18   6  Monster
5           ...</v>
    <v>17</v>
    <v>0</v>
  </rv>
</rvData>
</file>

<file path=xl/richData/rdrichvaluestructure.xml><?xml version="1.0" encoding="utf-8"?>
<rvStructures xmlns="http://schemas.microsoft.com/office/spreadsheetml/2017/richdata" count="6">
  <s t="_python">
    <k n="Python_type" t="s"/>
    <k n="Python_typeName" t="s"/>
    <k n="Python_str" t="s"/>
    <k n="basicValue" t="s"/>
    <k n="_Provider" t="spb"/>
  </s>
  <s t="_array">
    <k n="array" t="a"/>
  </s>
  <s t="_entity">
    <k n="_DisplayString" t="s"/>
    <k n="_ViewInfo" t="spb"/>
    <k n="arrayPreview" t="r"/>
  </s>
  <s t="_python">
    <k n="Python_type" t="s"/>
    <k n="Python_typeName" t="s"/>
    <k n="Python_str" t="s"/>
    <k n="preview" t="r"/>
    <k n="_Provider" t="spb"/>
  </s>
  <s t="_localImage">
    <k n="_rvRel:LocalImageIdentifier" t="i"/>
    <k n="CalcOrigin" t="i"/>
  </s>
  <s t="_entity">
    <k n="_DisplayString" t="s"/>
    <k n="_Format" t="spb"/>
    <k n="image" t="r"/>
    <k n="size" t="r"/>
  </s>
</rvStructures>
</file>

<file path=xl/richData/rdsupportingpropertybag.xml><?xml version="1.0" encoding="utf-8"?>
<supportingPropertyBags xmlns="http://schemas.microsoft.com/office/spreadsheetml/2017/richdata2">
  <spbData count="6">
    <spb s="0">
      <v>https://www.anaconda.com/excel</v>
      <v>https://res.cdn.office.net/officepysvc/prod-msit/anacondalogo.png</v>
      <v>Python provided by Anaconda</v>
    </spb>
    <spb s="1">
      <v>321</v>
      <v>39</v>
      <v>DataFrame</v>
      <v>arrayPreview</v>
      <v>1</v>
    </spb>
    <spb s="2">
      <v>1</v>
    </spb>
    <spb s="3">
      <v>1</v>
    </spb>
    <spb s="1">
      <v>7</v>
      <v>5</v>
      <v>DataFrame</v>
      <v>arrayPreview</v>
      <v>1</v>
    </spb>
    <spb s="2">
      <v>4</v>
    </spb>
  </spbData>
</supportingPropertyBags>
</file>

<file path=xl/richData/rdsupportingpropertybagstructure.xml><?xml version="1.0" encoding="utf-8"?>
<spbStructures xmlns="http://schemas.microsoft.com/office/spreadsheetml/2017/richdata2" count="4">
  <s>
    <k n="link" t="s"/>
    <k n="logo" t="s"/>
    <k n="name" t="s"/>
  </s>
  <s>
    <k n="drw" t="i"/>
    <k n="dcol" t="i"/>
    <k n="name" t="s"/>
    <k n="array" t="s"/>
    <k n="headers" t="b"/>
  </s>
  <s>
    <k n="ArrayCardInfo" t="spb"/>
  </s>
  <s>
    <k n="imag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HeroField" t="b"/>
  </richProperties>
  <richStyles>
    <rSty>
      <rpv i="0">1</rpv>
    </rSty>
  </richStyles>
</richStyleSheet>
</file>

<file path=xl/richData/richValueRel.xml><?xml version="1.0" encoding="utf-8"?>
<richValueRels xmlns="http://schemas.microsoft.com/office/spreadsheetml/2022/richvaluerel" xmlns:r="http://schemas.openxmlformats.org/officeDocument/2006/relationships">
  <rel r:id="rId1"/>
</richValueRel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5ED2D7-D4A5-47DC-A994-A9ED0F540C77}" name="beastiary" displayName="beastiary" ref="A1:AM322" tableType="queryTable" totalsRowShown="0">
  <autoFilter ref="A1:AM322" xr:uid="{E95ED2D7-D4A5-47DC-A994-A9ED0F540C77}"/>
  <tableColumns count="39">
    <tableColumn id="1" xr3:uid="{E1BF9450-41EC-46C2-9ABB-83CE89409E81}" uniqueName="1" name="name" queryTableFieldId="1" dataDxfId="15"/>
    <tableColumn id="2" xr3:uid="{A27C2FF2-9011-4FC4-A411-875B7E5EEB47}" uniqueName="2" name="alt" queryTableFieldId="2" dataDxfId="14"/>
    <tableColumn id="3" xr3:uid="{B10FA060-6930-4105-B4AA-B76BC3FFDA8F}" uniqueName="3" name="alignment" queryTableFieldId="3" dataDxfId="13"/>
    <tableColumn id="4" xr3:uid="{09F0801D-696A-4924-9F83-A2FD1C85913C}" uniqueName="4" name="type" queryTableFieldId="4" dataDxfId="12"/>
    <tableColumn id="5" xr3:uid="{3AA6D614-3D32-40AD-AE20-9385159F690E}" uniqueName="5" name="size" queryTableFieldId="5" dataDxfId="11"/>
    <tableColumn id="6" xr3:uid="{91135675-370E-42F7-BF25-0E5392E65A13}" uniqueName="6" name="armour_name" queryTableFieldId="6" dataDxfId="10"/>
    <tableColumn id="7" xr3:uid="{4610CA0A-DDFB-4EF0-88B1-6EEDCF9C569E}" uniqueName="7" name="stated_ac" queryTableFieldId="7"/>
    <tableColumn id="8" xr3:uid="{590FB1DD-3C3E-4C73-9F39-E7A90F01C7C8}" uniqueName="8" name="armor_bonus" queryTableFieldId="8"/>
    <tableColumn id="9" xr3:uid="{B436CF84-0760-4CCB-B4F5-B0ABECCB4940}" uniqueName="9" name="ac" queryTableFieldId="9"/>
    <tableColumn id="10" xr3:uid="{E17E23A1-8516-4432-ABC4-8DD6773A55B2}" uniqueName="10" name="stated_hp" queryTableFieldId="10"/>
    <tableColumn id="11" xr3:uid="{8C67BDDD-1715-486E-87CC-7E91E5F02CBF}" uniqueName="11" name="hp" queryTableFieldId="11"/>
    <tableColumn id="12" xr3:uid="{36C69176-5AE6-4630-9069-6B4C737038BB}" uniqueName="12" name="expected_hp" queryTableFieldId="12"/>
    <tableColumn id="13" xr3:uid="{A1936EFB-583E-4998-A849-53FC7FECD25C}" uniqueName="13" name="hp_fudge" queryTableFieldId="13"/>
    <tableColumn id="14" xr3:uid="{D10954D5-F497-41B1-8545-214ECF37F69B}" uniqueName="14" name="level" queryTableFieldId="14"/>
    <tableColumn id="15" xr3:uid="{31C78D58-4481-423A-AE29-BB4DC85E62AC}" uniqueName="15" name="hd" queryTableFieldId="15"/>
    <tableColumn id="16" xr3:uid="{2ACBB401-2040-4497-930B-3158ABF5AEEC}" uniqueName="16" name="Str" queryTableFieldId="16"/>
    <tableColumn id="17" xr3:uid="{EC83B7CC-6D5A-4D33-9845-8ABAB2E1A9E8}" uniqueName="17" name="Dex" queryTableFieldId="17"/>
    <tableColumn id="18" xr3:uid="{63C99B64-F04F-467B-A4D1-81E7F5D7EB89}" uniqueName="18" name="Con" queryTableFieldId="18"/>
    <tableColumn id="19" xr3:uid="{DDB4514F-288A-4636-B006-0C8D664D89F4}" uniqueName="19" name="Int" queryTableFieldId="19"/>
    <tableColumn id="20" xr3:uid="{099AFA22-5E70-40E7-9E84-0F254EF10A76}" uniqueName="20" name="Wis" queryTableFieldId="20"/>
    <tableColumn id="21" xr3:uid="{C78F190C-F59B-44B1-9D4E-670D0EC1AC7A}" uniqueName="21" name="Cha" queryTableFieldId="21"/>
    <tableColumn id="22" xr3:uid="{7D945CDF-114F-4333-9AC0-56ED66E885FA}" uniqueName="22" name="attack_parameters" queryTableFieldId="22" dataDxfId="9"/>
    <tableColumn id="23" xr3:uid="{C20C864B-A71D-4B63-AB09-CE06E9EC5646}" uniqueName="23" name="CR" queryTableFieldId="23"/>
    <tableColumn id="24" xr3:uid="{D9DBBBED-E6DB-4102-80C1-779A34EBF83E}" uniqueName="24" name="xp" queryTableFieldId="24"/>
    <tableColumn id="25" xr3:uid="{48F85C69-64C6-436C-8F91-8755C3CA3CC6}" uniqueName="25" name="regen" queryTableFieldId="25"/>
    <tableColumn id="26" xr3:uid="{1079AED7-FCB7-45A9-9E7A-110E56E557D2}" uniqueName="26" name="healing_spells" queryTableFieldId="26" dataDxfId="8"/>
    <tableColumn id="27" xr3:uid="{4F2C1F5F-C5CE-4A33-9A4D-F7200E7B3B2F}" uniqueName="27" name="healing_dice" queryTableFieldId="27" dataDxfId="7"/>
    <tableColumn id="28" xr3:uid="{E7D8C963-C3E9-4F32-A8BB-1C15CD74FEC9}" uniqueName="28" name="healing_bonus" queryTableFieldId="28" dataDxfId="6"/>
    <tableColumn id="29" xr3:uid="{ACA7808A-C17B-428C-AEE2-EA23C2000872}" uniqueName="29" name="sc_ability" queryTableFieldId="29" dataDxfId="5"/>
    <tableColumn id="30" xr3:uid="{DEFB9CAF-5398-459F-896A-382492406AE6}" uniqueName="30" name="log" queryTableFieldId="30" dataDxfId="4"/>
    <tableColumn id="31" xr3:uid="{598A7368-A53C-43ED-9932-B22986D174A3}" uniqueName="31" name="proficiency" queryTableFieldId="31" dataDxfId="3"/>
    <tableColumn id="32" xr3:uid="{3389499B-5064-49E6-954E-994E38827E99}" uniqueName="32" name="initiative_bonus" queryTableFieldId="32"/>
    <tableColumn id="33" xr3:uid="{61FBED42-719D-4621-890C-7C1728F92124}" uniqueName="33" name="AB_Str" queryTableFieldId="33"/>
    <tableColumn id="34" xr3:uid="{2E184E9E-0690-4C69-8283-16E231131B30}" uniqueName="34" name="AB_Dex" queryTableFieldId="34"/>
    <tableColumn id="35" xr3:uid="{C3B1A99D-1759-4AF3-9C25-8901BA7D6766}" uniqueName="35" name="AB_Con" queryTableFieldId="35"/>
    <tableColumn id="36" xr3:uid="{B95A455D-5672-41E8-BEA7-72B3C1E95AF0}" uniqueName="36" name="AB_Int" queryTableFieldId="36"/>
    <tableColumn id="37" xr3:uid="{793F5530-B7BC-42CF-9850-DDDC35F7194D}" uniqueName="37" name="AB_Wis" queryTableFieldId="37"/>
    <tableColumn id="38" xr3:uid="{B85ED5FC-4281-4EB0-A298-0FAB59263FFA}" uniqueName="38" name="AB_Cha" queryTableFieldId="38"/>
    <tableColumn id="39" xr3:uid="{E750DFD3-8433-4C0D-9929-F4715E98BCC5}" uniqueName="39" name="Target" queryTableFieldId="3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987EF3-ED43-4BC8-8323-84A8F48A682E}" name="Table2" displayName="Table2" ref="D10:E26" totalsRowShown="0">
  <autoFilter ref="D10:E26" xr:uid="{9A987EF3-ED43-4BC8-8323-84A8F48A682E}"/>
  <tableColumns count="2">
    <tableColumn id="1" xr3:uid="{9AB3A852-6EC1-410E-B652-4CED8DEAEE88}" name="points"/>
    <tableColumn id="2" xr3:uid="{AA631281-A37B-4F7A-B0DC-AD51419EE518}" name="modifier"/>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7CCDB-0646-41CD-BDDB-6B51412DFEFC}">
  <sheetPr codeName="Sheet3"/>
  <dimension ref="A1:AM322"/>
  <sheetViews>
    <sheetView zoomScale="145" zoomScaleNormal="145" workbookViewId="0">
      <selection sqref="A1:AM322"/>
    </sheetView>
  </sheetViews>
  <sheetFormatPr defaultRowHeight="14.5" x14ac:dyDescent="0.35"/>
  <cols>
    <col min="1" max="1" width="23.08984375" bestFit="1" customWidth="1"/>
    <col min="2" max="2" width="12" bestFit="1" customWidth="1"/>
    <col min="3" max="3" width="33.1796875" bestFit="1" customWidth="1"/>
    <col min="4" max="4" width="28.1796875" bestFit="1" customWidth="1"/>
    <col min="5" max="5" width="18.453125" bestFit="1" customWidth="1"/>
    <col min="6" max="6" width="50" bestFit="1" customWidth="1"/>
    <col min="7" max="7" width="11.1796875" bestFit="1" customWidth="1"/>
    <col min="8" max="8" width="14" bestFit="1" customWidth="1"/>
    <col min="9" max="9" width="5.08984375" bestFit="1" customWidth="1"/>
    <col min="10" max="10" width="11.36328125" bestFit="1" customWidth="1"/>
    <col min="11" max="11" width="5.26953125" bestFit="1" customWidth="1"/>
    <col min="12" max="12" width="13.81640625" bestFit="1" customWidth="1"/>
    <col min="13" max="13" width="10.81640625" bestFit="1" customWidth="1"/>
    <col min="14" max="14" width="7.08984375" bestFit="1" customWidth="1"/>
    <col min="15" max="15" width="5.26953125" bestFit="1" customWidth="1"/>
    <col min="16" max="16" width="5.453125" bestFit="1" customWidth="1"/>
    <col min="17" max="17" width="6.26953125" bestFit="1" customWidth="1"/>
    <col min="18" max="18" width="6.453125" bestFit="1" customWidth="1"/>
    <col min="19" max="19" width="5.36328125" bestFit="1" customWidth="1"/>
    <col min="20" max="20" width="6.1796875" bestFit="1" customWidth="1"/>
    <col min="21" max="21" width="6.453125" bestFit="1" customWidth="1"/>
    <col min="22" max="22" width="80.7265625" bestFit="1" customWidth="1"/>
    <col min="23" max="23" width="5.81640625" bestFit="1" customWidth="1"/>
    <col min="24" max="24" width="6.81640625" bestFit="1" customWidth="1"/>
    <col min="25" max="25" width="7.7265625" bestFit="1" customWidth="1"/>
    <col min="26" max="26" width="15.1796875" bestFit="1" customWidth="1"/>
    <col min="27" max="27" width="13.7265625" bestFit="1" customWidth="1"/>
    <col min="28" max="28" width="15.36328125" bestFit="1" customWidth="1"/>
    <col min="29" max="29" width="11.08984375" bestFit="1" customWidth="1"/>
    <col min="30" max="30" width="80.7265625" bestFit="1" customWidth="1"/>
    <col min="31" max="31" width="12.54296875" bestFit="1" customWidth="1"/>
    <col min="32" max="32" width="16.6328125" bestFit="1" customWidth="1"/>
    <col min="33" max="33" width="8.453125" bestFit="1" customWidth="1"/>
    <col min="34" max="34" width="9.26953125" bestFit="1" customWidth="1"/>
    <col min="35" max="35" width="9.453125" bestFit="1" customWidth="1"/>
    <col min="36" max="36" width="8.36328125" bestFit="1" customWidth="1"/>
    <col min="37" max="37" width="9.1796875" bestFit="1" customWidth="1"/>
    <col min="38" max="38" width="9.453125" bestFit="1" customWidth="1"/>
    <col min="39" max="39" width="8.1796875" bestFit="1" customWidth="1"/>
  </cols>
  <sheetData>
    <row r="1" spans="1:39" x14ac:dyDescent="0.35">
      <c r="A1" t="s">
        <v>11</v>
      </c>
      <c r="B1" t="s">
        <v>12</v>
      </c>
      <c r="C1" t="s">
        <v>13</v>
      </c>
      <c r="D1" t="s">
        <v>14</v>
      </c>
      <c r="E1" t="s">
        <v>15</v>
      </c>
      <c r="F1" t="s">
        <v>16</v>
      </c>
      <c r="G1" t="s">
        <v>17</v>
      </c>
      <c r="H1" t="s">
        <v>18</v>
      </c>
      <c r="I1" t="s">
        <v>19</v>
      </c>
      <c r="J1" t="s">
        <v>20</v>
      </c>
      <c r="K1" t="s">
        <v>21</v>
      </c>
      <c r="L1" t="s">
        <v>22</v>
      </c>
      <c r="M1" t="s">
        <v>23</v>
      </c>
      <c r="N1" t="s">
        <v>24</v>
      </c>
      <c r="O1" t="s">
        <v>25</v>
      </c>
      <c r="P1" t="s">
        <v>26</v>
      </c>
      <c r="Q1" t="s">
        <v>27</v>
      </c>
      <c r="R1" t="s">
        <v>28</v>
      </c>
      <c r="S1" t="s">
        <v>29</v>
      </c>
      <c r="T1" t="s">
        <v>30</v>
      </c>
      <c r="U1" t="s">
        <v>31</v>
      </c>
      <c r="V1" t="s">
        <v>32</v>
      </c>
      <c r="W1" t="s">
        <v>33</v>
      </c>
      <c r="X1" t="s">
        <v>34</v>
      </c>
      <c r="Y1" t="s">
        <v>35</v>
      </c>
      <c r="Z1" t="s">
        <v>36</v>
      </c>
      <c r="AA1" t="s">
        <v>37</v>
      </c>
      <c r="AB1" t="s">
        <v>38</v>
      </c>
      <c r="AC1" t="s">
        <v>39</v>
      </c>
      <c r="AD1" t="s">
        <v>40</v>
      </c>
      <c r="AE1" t="s">
        <v>41</v>
      </c>
      <c r="AF1" t="s">
        <v>42</v>
      </c>
      <c r="AG1" t="s">
        <v>43</v>
      </c>
      <c r="AH1" t="s">
        <v>44</v>
      </c>
      <c r="AI1" t="s">
        <v>45</v>
      </c>
      <c r="AJ1" t="s">
        <v>46</v>
      </c>
      <c r="AK1" t="s">
        <v>47</v>
      </c>
      <c r="AL1" t="s">
        <v>48</v>
      </c>
      <c r="AM1" t="s">
        <v>824</v>
      </c>
    </row>
    <row r="2" spans="1:39" x14ac:dyDescent="0.35">
      <c r="A2" t="s">
        <v>49</v>
      </c>
      <c r="B2" t="s">
        <v>50</v>
      </c>
      <c r="C2" t="s">
        <v>51</v>
      </c>
      <c r="D2" t="s">
        <v>52</v>
      </c>
      <c r="E2" t="s">
        <v>53</v>
      </c>
      <c r="F2" t="s">
        <v>54</v>
      </c>
      <c r="G2">
        <v>17</v>
      </c>
      <c r="H2">
        <v>7</v>
      </c>
      <c r="I2">
        <v>17</v>
      </c>
      <c r="J2">
        <v>135</v>
      </c>
      <c r="K2">
        <v>135</v>
      </c>
      <c r="L2">
        <v>108</v>
      </c>
      <c r="M2">
        <v>27</v>
      </c>
      <c r="N2">
        <v>18</v>
      </c>
      <c r="O2">
        <v>10</v>
      </c>
      <c r="P2">
        <v>21</v>
      </c>
      <c r="Q2">
        <v>9</v>
      </c>
      <c r="R2">
        <v>15</v>
      </c>
      <c r="S2">
        <v>18</v>
      </c>
      <c r="T2">
        <v>15</v>
      </c>
      <c r="U2">
        <v>18</v>
      </c>
      <c r="V2" t="s">
        <v>55</v>
      </c>
      <c r="W2">
        <v>10</v>
      </c>
      <c r="X2">
        <v>5900</v>
      </c>
      <c r="Y2">
        <v>0</v>
      </c>
      <c r="Z2" t="s">
        <v>50</v>
      </c>
      <c r="AA2" t="s">
        <v>50</v>
      </c>
      <c r="AB2" t="s">
        <v>50</v>
      </c>
      <c r="AC2" t="s">
        <v>50</v>
      </c>
      <c r="AD2" t="s">
        <v>56</v>
      </c>
      <c r="AE2" t="s">
        <v>50</v>
      </c>
      <c r="AF2">
        <v>0</v>
      </c>
      <c r="AG2">
        <v>5</v>
      </c>
      <c r="AH2">
        <v>0</v>
      </c>
      <c r="AI2">
        <v>0</v>
      </c>
      <c r="AJ2">
        <v>4</v>
      </c>
      <c r="AK2">
        <v>2</v>
      </c>
      <c r="AL2">
        <v>4</v>
      </c>
      <c r="AM2">
        <v>0</v>
      </c>
    </row>
    <row r="3" spans="1:39" x14ac:dyDescent="0.35">
      <c r="A3" t="s">
        <v>57</v>
      </c>
      <c r="B3" t="s">
        <v>50</v>
      </c>
      <c r="C3" t="s">
        <v>58</v>
      </c>
      <c r="D3" t="s">
        <v>59</v>
      </c>
      <c r="E3" t="s">
        <v>60</v>
      </c>
      <c r="F3" t="s">
        <v>50</v>
      </c>
      <c r="G3">
        <v>10</v>
      </c>
      <c r="H3">
        <v>0</v>
      </c>
      <c r="I3">
        <v>10</v>
      </c>
      <c r="J3">
        <v>9</v>
      </c>
      <c r="K3">
        <v>9</v>
      </c>
      <c r="L3">
        <v>10</v>
      </c>
      <c r="M3">
        <v>-1</v>
      </c>
      <c r="N3">
        <v>2</v>
      </c>
      <c r="O3">
        <v>8</v>
      </c>
      <c r="P3">
        <v>10</v>
      </c>
      <c r="Q3">
        <v>10</v>
      </c>
      <c r="R3">
        <v>10</v>
      </c>
      <c r="S3">
        <v>10</v>
      </c>
      <c r="T3">
        <v>14</v>
      </c>
      <c r="U3">
        <v>11</v>
      </c>
      <c r="V3" t="s">
        <v>61</v>
      </c>
      <c r="W3">
        <v>0.25</v>
      </c>
      <c r="X3">
        <v>50</v>
      </c>
      <c r="Y3">
        <v>0</v>
      </c>
      <c r="Z3" t="s">
        <v>50</v>
      </c>
      <c r="AA3" t="s">
        <v>50</v>
      </c>
      <c r="AB3" t="s">
        <v>50</v>
      </c>
      <c r="AC3" t="s">
        <v>50</v>
      </c>
      <c r="AD3" t="s">
        <v>50</v>
      </c>
      <c r="AE3" t="s">
        <v>50</v>
      </c>
      <c r="AF3">
        <v>0</v>
      </c>
      <c r="AG3">
        <v>0</v>
      </c>
      <c r="AH3">
        <v>0</v>
      </c>
      <c r="AI3">
        <v>0</v>
      </c>
      <c r="AJ3">
        <v>0</v>
      </c>
      <c r="AK3">
        <v>2</v>
      </c>
      <c r="AL3">
        <v>0</v>
      </c>
      <c r="AM3">
        <v>0</v>
      </c>
    </row>
    <row r="4" spans="1:39" x14ac:dyDescent="0.35">
      <c r="A4" t="s">
        <v>62</v>
      </c>
      <c r="B4" t="s">
        <v>50</v>
      </c>
      <c r="C4" t="s">
        <v>63</v>
      </c>
      <c r="D4" t="s">
        <v>64</v>
      </c>
      <c r="E4" t="s">
        <v>65</v>
      </c>
      <c r="F4" t="s">
        <v>54</v>
      </c>
      <c r="G4">
        <v>19</v>
      </c>
      <c r="H4">
        <v>7</v>
      </c>
      <c r="I4">
        <v>19</v>
      </c>
      <c r="J4">
        <v>195</v>
      </c>
      <c r="K4">
        <v>195</v>
      </c>
      <c r="L4">
        <v>204</v>
      </c>
      <c r="M4">
        <v>-9</v>
      </c>
      <c r="N4">
        <v>17</v>
      </c>
      <c r="O4">
        <v>12</v>
      </c>
      <c r="P4">
        <v>23</v>
      </c>
      <c r="Q4">
        <v>14</v>
      </c>
      <c r="R4">
        <v>21</v>
      </c>
      <c r="S4">
        <v>14</v>
      </c>
      <c r="T4">
        <v>13</v>
      </c>
      <c r="U4">
        <v>17</v>
      </c>
      <c r="V4" t="s">
        <v>66</v>
      </c>
      <c r="W4">
        <v>14</v>
      </c>
      <c r="X4">
        <v>11500</v>
      </c>
      <c r="Y4">
        <v>0</v>
      </c>
      <c r="Z4" t="s">
        <v>50</v>
      </c>
      <c r="AA4" t="s">
        <v>50</v>
      </c>
      <c r="AB4" t="s">
        <v>50</v>
      </c>
      <c r="AC4" t="s">
        <v>50</v>
      </c>
      <c r="AD4" t="s">
        <v>67</v>
      </c>
      <c r="AE4" t="s">
        <v>50</v>
      </c>
      <c r="AF4">
        <v>2</v>
      </c>
      <c r="AG4">
        <v>6</v>
      </c>
      <c r="AH4">
        <v>2</v>
      </c>
      <c r="AI4">
        <v>5</v>
      </c>
      <c r="AJ4">
        <v>2</v>
      </c>
      <c r="AK4">
        <v>1</v>
      </c>
      <c r="AL4">
        <v>3</v>
      </c>
      <c r="AM4">
        <v>0</v>
      </c>
    </row>
    <row r="5" spans="1:39" x14ac:dyDescent="0.35">
      <c r="A5" t="s">
        <v>68</v>
      </c>
      <c r="B5" t="s">
        <v>50</v>
      </c>
      <c r="C5" t="s">
        <v>51</v>
      </c>
      <c r="D5" t="s">
        <v>64</v>
      </c>
      <c r="E5" t="s">
        <v>65</v>
      </c>
      <c r="F5" t="s">
        <v>54</v>
      </c>
      <c r="G5">
        <v>19</v>
      </c>
      <c r="H5">
        <v>9</v>
      </c>
      <c r="I5">
        <v>19</v>
      </c>
      <c r="J5">
        <v>225</v>
      </c>
      <c r="K5">
        <v>225</v>
      </c>
      <c r="L5">
        <v>234</v>
      </c>
      <c r="M5">
        <v>-9</v>
      </c>
      <c r="N5">
        <v>18</v>
      </c>
      <c r="O5">
        <v>12</v>
      </c>
      <c r="P5">
        <v>25</v>
      </c>
      <c r="Q5">
        <v>10</v>
      </c>
      <c r="R5">
        <v>23</v>
      </c>
      <c r="S5">
        <v>16</v>
      </c>
      <c r="T5">
        <v>15</v>
      </c>
      <c r="U5">
        <v>19</v>
      </c>
      <c r="V5" t="s">
        <v>69</v>
      </c>
      <c r="W5">
        <v>16</v>
      </c>
      <c r="X5">
        <v>15000</v>
      </c>
      <c r="Y5">
        <v>0</v>
      </c>
      <c r="Z5" t="s">
        <v>50</v>
      </c>
      <c r="AA5" t="s">
        <v>50</v>
      </c>
      <c r="AB5" t="s">
        <v>50</v>
      </c>
      <c r="AC5" t="s">
        <v>50</v>
      </c>
      <c r="AD5" t="s">
        <v>67</v>
      </c>
      <c r="AE5" t="s">
        <v>50</v>
      </c>
      <c r="AF5">
        <v>0</v>
      </c>
      <c r="AG5">
        <v>7</v>
      </c>
      <c r="AH5">
        <v>0</v>
      </c>
      <c r="AI5">
        <v>6</v>
      </c>
      <c r="AJ5">
        <v>3</v>
      </c>
      <c r="AK5">
        <v>2</v>
      </c>
      <c r="AL5">
        <v>4</v>
      </c>
      <c r="AM5">
        <v>0</v>
      </c>
    </row>
    <row r="6" spans="1:39" x14ac:dyDescent="0.35">
      <c r="A6" t="s">
        <v>70</v>
      </c>
      <c r="B6" t="s">
        <v>50</v>
      </c>
      <c r="C6" t="s">
        <v>71</v>
      </c>
      <c r="D6" t="s">
        <v>64</v>
      </c>
      <c r="E6" t="s">
        <v>65</v>
      </c>
      <c r="F6" t="s">
        <v>54</v>
      </c>
      <c r="G6">
        <v>18</v>
      </c>
      <c r="H6">
        <v>8</v>
      </c>
      <c r="I6">
        <v>18</v>
      </c>
      <c r="J6">
        <v>172</v>
      </c>
      <c r="K6">
        <v>172</v>
      </c>
      <c r="L6">
        <v>180</v>
      </c>
      <c r="M6">
        <v>-8</v>
      </c>
      <c r="N6">
        <v>15</v>
      </c>
      <c r="O6">
        <v>12</v>
      </c>
      <c r="P6">
        <v>23</v>
      </c>
      <c r="Q6">
        <v>10</v>
      </c>
      <c r="R6">
        <v>21</v>
      </c>
      <c r="S6">
        <v>14</v>
      </c>
      <c r="T6">
        <v>13</v>
      </c>
      <c r="U6">
        <v>17</v>
      </c>
      <c r="V6" t="s">
        <v>66</v>
      </c>
      <c r="W6">
        <v>13</v>
      </c>
      <c r="X6">
        <v>10000</v>
      </c>
      <c r="Y6">
        <v>0</v>
      </c>
      <c r="Z6" t="s">
        <v>50</v>
      </c>
      <c r="AA6" t="s">
        <v>50</v>
      </c>
      <c r="AB6" t="s">
        <v>50</v>
      </c>
      <c r="AC6" t="s">
        <v>50</v>
      </c>
      <c r="AD6" t="s">
        <v>67</v>
      </c>
      <c r="AE6" t="s">
        <v>50</v>
      </c>
      <c r="AF6">
        <v>0</v>
      </c>
      <c r="AG6">
        <v>6</v>
      </c>
      <c r="AH6">
        <v>0</v>
      </c>
      <c r="AI6">
        <v>5</v>
      </c>
      <c r="AJ6">
        <v>2</v>
      </c>
      <c r="AK6">
        <v>1</v>
      </c>
      <c r="AL6">
        <v>3</v>
      </c>
      <c r="AM6">
        <v>0</v>
      </c>
    </row>
    <row r="7" spans="1:39" x14ac:dyDescent="0.35">
      <c r="A7" t="s">
        <v>72</v>
      </c>
      <c r="B7" t="s">
        <v>50</v>
      </c>
      <c r="C7" t="s">
        <v>73</v>
      </c>
      <c r="D7" t="s">
        <v>64</v>
      </c>
      <c r="E7" t="s">
        <v>65</v>
      </c>
      <c r="F7" t="s">
        <v>54</v>
      </c>
      <c r="G7">
        <v>19</v>
      </c>
      <c r="H7">
        <v>9</v>
      </c>
      <c r="I7">
        <v>19</v>
      </c>
      <c r="J7">
        <v>212</v>
      </c>
      <c r="K7">
        <v>212</v>
      </c>
      <c r="L7">
        <v>221</v>
      </c>
      <c r="M7">
        <v>-9</v>
      </c>
      <c r="N7">
        <v>17</v>
      </c>
      <c r="O7">
        <v>12</v>
      </c>
      <c r="P7">
        <v>25</v>
      </c>
      <c r="Q7">
        <v>10</v>
      </c>
      <c r="R7">
        <v>23</v>
      </c>
      <c r="S7">
        <v>16</v>
      </c>
      <c r="T7">
        <v>15</v>
      </c>
      <c r="U7">
        <v>19</v>
      </c>
      <c r="V7" t="s">
        <v>69</v>
      </c>
      <c r="W7">
        <v>15</v>
      </c>
      <c r="X7">
        <v>13000</v>
      </c>
      <c r="Y7">
        <v>0</v>
      </c>
      <c r="Z7" t="s">
        <v>50</v>
      </c>
      <c r="AA7" t="s">
        <v>50</v>
      </c>
      <c r="AB7" t="s">
        <v>50</v>
      </c>
      <c r="AC7" t="s">
        <v>50</v>
      </c>
      <c r="AD7" t="s">
        <v>67</v>
      </c>
      <c r="AE7" t="s">
        <v>50</v>
      </c>
      <c r="AF7">
        <v>0</v>
      </c>
      <c r="AG7">
        <v>7</v>
      </c>
      <c r="AH7">
        <v>0</v>
      </c>
      <c r="AI7">
        <v>6</v>
      </c>
      <c r="AJ7">
        <v>3</v>
      </c>
      <c r="AK7">
        <v>2</v>
      </c>
      <c r="AL7">
        <v>4</v>
      </c>
      <c r="AM7">
        <v>0</v>
      </c>
    </row>
    <row r="8" spans="1:39" x14ac:dyDescent="0.35">
      <c r="A8" t="s">
        <v>74</v>
      </c>
      <c r="B8" t="s">
        <v>50</v>
      </c>
      <c r="C8" t="s">
        <v>71</v>
      </c>
      <c r="D8" t="s">
        <v>64</v>
      </c>
      <c r="E8" t="s">
        <v>65</v>
      </c>
      <c r="F8" t="s">
        <v>54</v>
      </c>
      <c r="G8">
        <v>18</v>
      </c>
      <c r="H8">
        <v>7</v>
      </c>
      <c r="I8">
        <v>18</v>
      </c>
      <c r="J8">
        <v>184</v>
      </c>
      <c r="K8">
        <v>184</v>
      </c>
      <c r="L8">
        <v>192</v>
      </c>
      <c r="M8">
        <v>-8</v>
      </c>
      <c r="N8">
        <v>16</v>
      </c>
      <c r="O8">
        <v>12</v>
      </c>
      <c r="P8">
        <v>23</v>
      </c>
      <c r="Q8">
        <v>12</v>
      </c>
      <c r="R8">
        <v>21</v>
      </c>
      <c r="S8">
        <v>18</v>
      </c>
      <c r="T8">
        <v>15</v>
      </c>
      <c r="U8">
        <v>17</v>
      </c>
      <c r="V8" t="s">
        <v>66</v>
      </c>
      <c r="W8">
        <v>14</v>
      </c>
      <c r="X8">
        <v>11500</v>
      </c>
      <c r="Y8">
        <v>0</v>
      </c>
      <c r="Z8" t="s">
        <v>50</v>
      </c>
      <c r="AA8" t="s">
        <v>50</v>
      </c>
      <c r="AB8" t="s">
        <v>50</v>
      </c>
      <c r="AC8" t="s">
        <v>50</v>
      </c>
      <c r="AD8" t="s">
        <v>67</v>
      </c>
      <c r="AE8" t="s">
        <v>50</v>
      </c>
      <c r="AF8">
        <v>1</v>
      </c>
      <c r="AG8">
        <v>6</v>
      </c>
      <c r="AH8">
        <v>1</v>
      </c>
      <c r="AI8">
        <v>5</v>
      </c>
      <c r="AJ8">
        <v>4</v>
      </c>
      <c r="AK8">
        <v>2</v>
      </c>
      <c r="AL8">
        <v>3</v>
      </c>
      <c r="AM8">
        <v>0</v>
      </c>
    </row>
    <row r="9" spans="1:39" x14ac:dyDescent="0.35">
      <c r="A9" t="s">
        <v>75</v>
      </c>
      <c r="B9" t="s">
        <v>50</v>
      </c>
      <c r="C9" t="s">
        <v>73</v>
      </c>
      <c r="D9" t="s">
        <v>64</v>
      </c>
      <c r="E9" t="s">
        <v>65</v>
      </c>
      <c r="F9" t="s">
        <v>54</v>
      </c>
      <c r="G9">
        <v>19</v>
      </c>
      <c r="H9">
        <v>7</v>
      </c>
      <c r="I9">
        <v>19</v>
      </c>
      <c r="J9">
        <v>256</v>
      </c>
      <c r="K9">
        <v>256</v>
      </c>
      <c r="L9">
        <v>266</v>
      </c>
      <c r="M9">
        <v>-10</v>
      </c>
      <c r="N9">
        <v>19</v>
      </c>
      <c r="O9">
        <v>12</v>
      </c>
      <c r="P9">
        <v>27</v>
      </c>
      <c r="Q9">
        <v>14</v>
      </c>
      <c r="R9">
        <v>25</v>
      </c>
      <c r="S9">
        <v>16</v>
      </c>
      <c r="T9">
        <v>15</v>
      </c>
      <c r="U9">
        <v>24</v>
      </c>
      <c r="V9" t="s">
        <v>76</v>
      </c>
      <c r="W9">
        <v>17</v>
      </c>
      <c r="X9">
        <v>18000</v>
      </c>
      <c r="Y9">
        <v>0</v>
      </c>
      <c r="Z9" t="s">
        <v>50</v>
      </c>
      <c r="AA9" t="s">
        <v>50</v>
      </c>
      <c r="AB9" t="s">
        <v>50</v>
      </c>
      <c r="AC9" t="s">
        <v>50</v>
      </c>
      <c r="AD9" t="s">
        <v>67</v>
      </c>
      <c r="AE9" t="s">
        <v>50</v>
      </c>
      <c r="AF9">
        <v>2</v>
      </c>
      <c r="AG9">
        <v>8</v>
      </c>
      <c r="AH9">
        <v>2</v>
      </c>
      <c r="AI9">
        <v>7</v>
      </c>
      <c r="AJ9">
        <v>3</v>
      </c>
      <c r="AK9">
        <v>2</v>
      </c>
      <c r="AL9">
        <v>7</v>
      </c>
      <c r="AM9">
        <v>0</v>
      </c>
    </row>
    <row r="10" spans="1:39" x14ac:dyDescent="0.35">
      <c r="A10" t="s">
        <v>77</v>
      </c>
      <c r="B10" t="s">
        <v>50</v>
      </c>
      <c r="C10" t="s">
        <v>51</v>
      </c>
      <c r="D10" t="s">
        <v>64</v>
      </c>
      <c r="E10" t="s">
        <v>65</v>
      </c>
      <c r="F10" t="s">
        <v>54</v>
      </c>
      <c r="G10">
        <v>19</v>
      </c>
      <c r="H10">
        <v>8</v>
      </c>
      <c r="I10">
        <v>19</v>
      </c>
      <c r="J10">
        <v>207</v>
      </c>
      <c r="K10">
        <v>207</v>
      </c>
      <c r="L10">
        <v>216</v>
      </c>
      <c r="M10">
        <v>-9</v>
      </c>
      <c r="N10">
        <v>18</v>
      </c>
      <c r="O10">
        <v>12</v>
      </c>
      <c r="P10">
        <v>23</v>
      </c>
      <c r="Q10">
        <v>12</v>
      </c>
      <c r="R10">
        <v>21</v>
      </c>
      <c r="S10">
        <v>18</v>
      </c>
      <c r="T10">
        <v>15</v>
      </c>
      <c r="U10">
        <v>17</v>
      </c>
      <c r="V10" t="s">
        <v>66</v>
      </c>
      <c r="W10">
        <v>15</v>
      </c>
      <c r="X10">
        <v>13000</v>
      </c>
      <c r="Y10">
        <v>0</v>
      </c>
      <c r="Z10" t="s">
        <v>50</v>
      </c>
      <c r="AA10" t="s">
        <v>50</v>
      </c>
      <c r="AB10" t="s">
        <v>50</v>
      </c>
      <c r="AC10" t="s">
        <v>50</v>
      </c>
      <c r="AD10" t="s">
        <v>67</v>
      </c>
      <c r="AE10" t="s">
        <v>50</v>
      </c>
      <c r="AF10">
        <v>1</v>
      </c>
      <c r="AG10">
        <v>6</v>
      </c>
      <c r="AH10">
        <v>1</v>
      </c>
      <c r="AI10">
        <v>5</v>
      </c>
      <c r="AJ10">
        <v>4</v>
      </c>
      <c r="AK10">
        <v>2</v>
      </c>
      <c r="AL10">
        <v>3</v>
      </c>
      <c r="AM10">
        <v>0</v>
      </c>
    </row>
    <row r="11" spans="1:39" x14ac:dyDescent="0.35">
      <c r="A11" t="s">
        <v>78</v>
      </c>
      <c r="B11" t="s">
        <v>50</v>
      </c>
      <c r="C11" t="s">
        <v>63</v>
      </c>
      <c r="D11" t="s">
        <v>64</v>
      </c>
      <c r="E11" t="s">
        <v>65</v>
      </c>
      <c r="F11" t="s">
        <v>54</v>
      </c>
      <c r="G11">
        <v>19</v>
      </c>
      <c r="H11">
        <v>9</v>
      </c>
      <c r="I11">
        <v>19</v>
      </c>
      <c r="J11">
        <v>256</v>
      </c>
      <c r="K11">
        <v>256</v>
      </c>
      <c r="L11">
        <v>266</v>
      </c>
      <c r="M11">
        <v>-10</v>
      </c>
      <c r="N11">
        <v>19</v>
      </c>
      <c r="O11">
        <v>12</v>
      </c>
      <c r="P11">
        <v>27</v>
      </c>
      <c r="Q11">
        <v>10</v>
      </c>
      <c r="R11">
        <v>25</v>
      </c>
      <c r="S11">
        <v>16</v>
      </c>
      <c r="T11">
        <v>13</v>
      </c>
      <c r="U11">
        <v>21</v>
      </c>
      <c r="V11" t="s">
        <v>76</v>
      </c>
      <c r="W11">
        <v>17</v>
      </c>
      <c r="X11">
        <v>18000</v>
      </c>
      <c r="Y11">
        <v>0</v>
      </c>
      <c r="Z11" t="s">
        <v>50</v>
      </c>
      <c r="AA11" t="s">
        <v>50</v>
      </c>
      <c r="AB11" t="s">
        <v>50</v>
      </c>
      <c r="AC11" t="s">
        <v>50</v>
      </c>
      <c r="AD11" t="s">
        <v>67</v>
      </c>
      <c r="AE11" t="s">
        <v>50</v>
      </c>
      <c r="AF11">
        <v>0</v>
      </c>
      <c r="AG11">
        <v>8</v>
      </c>
      <c r="AH11">
        <v>0</v>
      </c>
      <c r="AI11">
        <v>7</v>
      </c>
      <c r="AJ11">
        <v>3</v>
      </c>
      <c r="AK11">
        <v>1</v>
      </c>
      <c r="AL11">
        <v>5</v>
      </c>
      <c r="AM11">
        <v>0</v>
      </c>
    </row>
    <row r="12" spans="1:39" x14ac:dyDescent="0.35">
      <c r="A12" t="s">
        <v>79</v>
      </c>
      <c r="B12" t="s">
        <v>50</v>
      </c>
      <c r="C12" t="s">
        <v>73</v>
      </c>
      <c r="D12" t="s">
        <v>64</v>
      </c>
      <c r="E12" t="s">
        <v>65</v>
      </c>
      <c r="F12" t="s">
        <v>54</v>
      </c>
      <c r="G12">
        <v>19</v>
      </c>
      <c r="H12">
        <v>9</v>
      </c>
      <c r="I12">
        <v>19</v>
      </c>
      <c r="J12">
        <v>243</v>
      </c>
      <c r="K12">
        <v>243</v>
      </c>
      <c r="L12">
        <v>252</v>
      </c>
      <c r="M12">
        <v>-9</v>
      </c>
      <c r="N12">
        <v>18</v>
      </c>
      <c r="O12">
        <v>12</v>
      </c>
      <c r="P12">
        <v>27</v>
      </c>
      <c r="Q12">
        <v>10</v>
      </c>
      <c r="R12">
        <v>25</v>
      </c>
      <c r="S12">
        <v>16</v>
      </c>
      <c r="T12">
        <v>13</v>
      </c>
      <c r="U12">
        <v>21</v>
      </c>
      <c r="V12" t="s">
        <v>80</v>
      </c>
      <c r="W12">
        <v>16</v>
      </c>
      <c r="X12">
        <v>15000</v>
      </c>
      <c r="Y12">
        <v>0</v>
      </c>
      <c r="Z12" t="s">
        <v>50</v>
      </c>
      <c r="AA12" t="s">
        <v>50</v>
      </c>
      <c r="AB12" t="s">
        <v>50</v>
      </c>
      <c r="AC12" t="s">
        <v>50</v>
      </c>
      <c r="AD12" t="s">
        <v>67</v>
      </c>
      <c r="AE12" t="s">
        <v>50</v>
      </c>
      <c r="AF12">
        <v>0</v>
      </c>
      <c r="AG12">
        <v>8</v>
      </c>
      <c r="AH12">
        <v>0</v>
      </c>
      <c r="AI12">
        <v>7</v>
      </c>
      <c r="AJ12">
        <v>3</v>
      </c>
      <c r="AK12">
        <v>1</v>
      </c>
      <c r="AL12">
        <v>5</v>
      </c>
      <c r="AM12">
        <v>0</v>
      </c>
    </row>
    <row r="13" spans="1:39" x14ac:dyDescent="0.35">
      <c r="A13" t="s">
        <v>81</v>
      </c>
      <c r="B13" t="s">
        <v>50</v>
      </c>
      <c r="C13" t="s">
        <v>63</v>
      </c>
      <c r="D13" t="s">
        <v>64</v>
      </c>
      <c r="E13" t="s">
        <v>65</v>
      </c>
      <c r="F13" t="s">
        <v>54</v>
      </c>
      <c r="G13">
        <v>18</v>
      </c>
      <c r="H13">
        <v>8</v>
      </c>
      <c r="I13">
        <v>18</v>
      </c>
      <c r="J13">
        <v>200</v>
      </c>
      <c r="K13">
        <v>200</v>
      </c>
      <c r="L13">
        <v>208</v>
      </c>
      <c r="M13">
        <v>-8</v>
      </c>
      <c r="N13">
        <v>16</v>
      </c>
      <c r="O13">
        <v>12</v>
      </c>
      <c r="P13">
        <v>22</v>
      </c>
      <c r="Q13">
        <v>10</v>
      </c>
      <c r="R13">
        <v>22</v>
      </c>
      <c r="S13">
        <v>8</v>
      </c>
      <c r="T13">
        <v>12</v>
      </c>
      <c r="U13">
        <v>12</v>
      </c>
      <c r="V13" t="s">
        <v>66</v>
      </c>
      <c r="W13">
        <v>13</v>
      </c>
      <c r="X13">
        <v>10000</v>
      </c>
      <c r="Y13">
        <v>0</v>
      </c>
      <c r="Z13" t="s">
        <v>50</v>
      </c>
      <c r="AA13" t="s">
        <v>50</v>
      </c>
      <c r="AB13" t="s">
        <v>50</v>
      </c>
      <c r="AC13" t="s">
        <v>50</v>
      </c>
      <c r="AD13" t="s">
        <v>67</v>
      </c>
      <c r="AE13" t="s">
        <v>50</v>
      </c>
      <c r="AF13">
        <v>0</v>
      </c>
      <c r="AG13">
        <v>6</v>
      </c>
      <c r="AH13">
        <v>0</v>
      </c>
      <c r="AI13">
        <v>6</v>
      </c>
      <c r="AJ13">
        <v>0</v>
      </c>
      <c r="AK13">
        <v>1</v>
      </c>
      <c r="AL13">
        <v>1</v>
      </c>
      <c r="AM13">
        <v>0</v>
      </c>
    </row>
    <row r="14" spans="1:39" x14ac:dyDescent="0.35">
      <c r="A14" t="s">
        <v>82</v>
      </c>
      <c r="B14" t="s">
        <v>50</v>
      </c>
      <c r="C14" t="s">
        <v>83</v>
      </c>
      <c r="D14" t="s">
        <v>84</v>
      </c>
      <c r="E14" t="s">
        <v>53</v>
      </c>
      <c r="F14" t="s">
        <v>50</v>
      </c>
      <c r="G14">
        <v>15</v>
      </c>
      <c r="H14">
        <v>0</v>
      </c>
      <c r="I14">
        <v>15</v>
      </c>
      <c r="J14">
        <v>90</v>
      </c>
      <c r="K14">
        <v>90</v>
      </c>
      <c r="L14">
        <v>96</v>
      </c>
      <c r="M14">
        <v>-6</v>
      </c>
      <c r="N14">
        <v>12</v>
      </c>
      <c r="O14">
        <v>10</v>
      </c>
      <c r="P14">
        <v>14</v>
      </c>
      <c r="Q14">
        <v>20</v>
      </c>
      <c r="R14">
        <v>14</v>
      </c>
      <c r="S14">
        <v>6</v>
      </c>
      <c r="T14">
        <v>10</v>
      </c>
      <c r="U14">
        <v>6</v>
      </c>
      <c r="V14" t="s">
        <v>85</v>
      </c>
      <c r="W14">
        <v>5</v>
      </c>
      <c r="X14">
        <v>1800</v>
      </c>
      <c r="Y14">
        <v>0</v>
      </c>
      <c r="Z14" t="s">
        <v>50</v>
      </c>
      <c r="AA14" t="s">
        <v>50</v>
      </c>
      <c r="AB14" t="s">
        <v>50</v>
      </c>
      <c r="AC14" t="s">
        <v>50</v>
      </c>
      <c r="AD14" t="s">
        <v>50</v>
      </c>
      <c r="AE14" t="s">
        <v>50</v>
      </c>
      <c r="AF14">
        <v>5</v>
      </c>
      <c r="AG14">
        <v>2</v>
      </c>
      <c r="AH14">
        <v>5</v>
      </c>
      <c r="AI14">
        <v>2</v>
      </c>
      <c r="AJ14">
        <v>0</v>
      </c>
      <c r="AK14">
        <v>0</v>
      </c>
      <c r="AL14">
        <v>0</v>
      </c>
      <c r="AM14">
        <v>0</v>
      </c>
    </row>
    <row r="15" spans="1:39" x14ac:dyDescent="0.35">
      <c r="A15" t="s">
        <v>86</v>
      </c>
      <c r="B15" t="s">
        <v>50</v>
      </c>
      <c r="C15" t="s">
        <v>63</v>
      </c>
      <c r="D15" t="s">
        <v>64</v>
      </c>
      <c r="E15" t="s">
        <v>87</v>
      </c>
      <c r="F15" t="s">
        <v>54</v>
      </c>
      <c r="G15">
        <v>22</v>
      </c>
      <c r="H15">
        <v>10</v>
      </c>
      <c r="I15">
        <v>22</v>
      </c>
      <c r="J15">
        <v>367</v>
      </c>
      <c r="K15">
        <v>367</v>
      </c>
      <c r="L15">
        <v>378</v>
      </c>
      <c r="M15">
        <v>-11</v>
      </c>
      <c r="N15">
        <v>21</v>
      </c>
      <c r="O15">
        <v>20</v>
      </c>
      <c r="P15">
        <v>27</v>
      </c>
      <c r="Q15">
        <v>14</v>
      </c>
      <c r="R15">
        <v>25</v>
      </c>
      <c r="S15">
        <v>16</v>
      </c>
      <c r="T15">
        <v>15</v>
      </c>
      <c r="U15">
        <v>19</v>
      </c>
      <c r="V15" t="s">
        <v>88</v>
      </c>
      <c r="W15">
        <v>21</v>
      </c>
      <c r="X15">
        <v>33000</v>
      </c>
      <c r="Y15">
        <v>0</v>
      </c>
      <c r="Z15" t="s">
        <v>50</v>
      </c>
      <c r="AA15" t="s">
        <v>50</v>
      </c>
      <c r="AB15" t="s">
        <v>50</v>
      </c>
      <c r="AC15" t="s">
        <v>50</v>
      </c>
      <c r="AD15" t="s">
        <v>67</v>
      </c>
      <c r="AE15" t="s">
        <v>50</v>
      </c>
      <c r="AF15">
        <v>2</v>
      </c>
      <c r="AG15">
        <v>8</v>
      </c>
      <c r="AH15">
        <v>2</v>
      </c>
      <c r="AI15">
        <v>7</v>
      </c>
      <c r="AJ15">
        <v>3</v>
      </c>
      <c r="AK15">
        <v>2</v>
      </c>
      <c r="AL15">
        <v>4</v>
      </c>
      <c r="AM15">
        <v>0</v>
      </c>
    </row>
    <row r="16" spans="1:39" x14ac:dyDescent="0.35">
      <c r="A16" t="s">
        <v>89</v>
      </c>
      <c r="B16" t="s">
        <v>50</v>
      </c>
      <c r="C16" t="s">
        <v>51</v>
      </c>
      <c r="D16" t="s">
        <v>64</v>
      </c>
      <c r="E16" t="s">
        <v>87</v>
      </c>
      <c r="F16" t="s">
        <v>54</v>
      </c>
      <c r="G16">
        <v>22</v>
      </c>
      <c r="H16">
        <v>12</v>
      </c>
      <c r="I16">
        <v>22</v>
      </c>
      <c r="J16">
        <v>481</v>
      </c>
      <c r="K16">
        <v>481</v>
      </c>
      <c r="L16">
        <v>494</v>
      </c>
      <c r="M16">
        <v>-13</v>
      </c>
      <c r="N16">
        <v>26</v>
      </c>
      <c r="O16">
        <v>20</v>
      </c>
      <c r="P16">
        <v>29</v>
      </c>
      <c r="Q16">
        <v>10</v>
      </c>
      <c r="R16">
        <v>27</v>
      </c>
      <c r="S16">
        <v>18</v>
      </c>
      <c r="T16">
        <v>17</v>
      </c>
      <c r="U16">
        <v>21</v>
      </c>
      <c r="V16" t="s">
        <v>90</v>
      </c>
      <c r="W16">
        <v>23</v>
      </c>
      <c r="X16">
        <v>50000</v>
      </c>
      <c r="Z16" t="s">
        <v>50</v>
      </c>
      <c r="AA16" t="s">
        <v>50</v>
      </c>
      <c r="AB16" t="s">
        <v>50</v>
      </c>
      <c r="AC16" t="s">
        <v>50</v>
      </c>
      <c r="AD16" t="s">
        <v>67</v>
      </c>
      <c r="AE16" t="s">
        <v>50</v>
      </c>
      <c r="AF16">
        <v>0</v>
      </c>
      <c r="AG16">
        <v>9</v>
      </c>
      <c r="AH16">
        <v>0</v>
      </c>
      <c r="AI16">
        <v>8</v>
      </c>
      <c r="AJ16">
        <v>4</v>
      </c>
      <c r="AK16">
        <v>3</v>
      </c>
      <c r="AL16">
        <v>5</v>
      </c>
      <c r="AM16">
        <v>0</v>
      </c>
    </row>
    <row r="17" spans="1:39" x14ac:dyDescent="0.35">
      <c r="A17" t="s">
        <v>91</v>
      </c>
      <c r="B17" t="s">
        <v>50</v>
      </c>
      <c r="C17" t="s">
        <v>71</v>
      </c>
      <c r="D17" t="s">
        <v>64</v>
      </c>
      <c r="E17" t="s">
        <v>87</v>
      </c>
      <c r="F17" t="s">
        <v>54</v>
      </c>
      <c r="G17">
        <v>20</v>
      </c>
      <c r="H17">
        <v>10</v>
      </c>
      <c r="I17">
        <v>20</v>
      </c>
      <c r="J17">
        <v>297</v>
      </c>
      <c r="K17">
        <v>297</v>
      </c>
      <c r="L17">
        <v>306</v>
      </c>
      <c r="M17">
        <v>-9</v>
      </c>
      <c r="N17">
        <v>17</v>
      </c>
      <c r="O17">
        <v>20</v>
      </c>
      <c r="P17">
        <v>27</v>
      </c>
      <c r="Q17">
        <v>10</v>
      </c>
      <c r="R17">
        <v>25</v>
      </c>
      <c r="S17">
        <v>16</v>
      </c>
      <c r="T17">
        <v>15</v>
      </c>
      <c r="U17">
        <v>19</v>
      </c>
      <c r="V17" t="s">
        <v>76</v>
      </c>
      <c r="W17">
        <v>20</v>
      </c>
      <c r="X17">
        <v>25000</v>
      </c>
      <c r="Y17">
        <v>0</v>
      </c>
      <c r="Z17" t="s">
        <v>50</v>
      </c>
      <c r="AA17" t="s">
        <v>50</v>
      </c>
      <c r="AB17" t="s">
        <v>50</v>
      </c>
      <c r="AC17" t="s">
        <v>50</v>
      </c>
      <c r="AD17" t="s">
        <v>67</v>
      </c>
      <c r="AE17" t="s">
        <v>50</v>
      </c>
      <c r="AF17">
        <v>0</v>
      </c>
      <c r="AG17">
        <v>8</v>
      </c>
      <c r="AH17">
        <v>0</v>
      </c>
      <c r="AI17">
        <v>7</v>
      </c>
      <c r="AJ17">
        <v>3</v>
      </c>
      <c r="AK17">
        <v>2</v>
      </c>
      <c r="AL17">
        <v>4</v>
      </c>
      <c r="AM17">
        <v>0</v>
      </c>
    </row>
    <row r="18" spans="1:39" x14ac:dyDescent="0.35">
      <c r="A18" t="s">
        <v>92</v>
      </c>
      <c r="B18" t="s">
        <v>50</v>
      </c>
      <c r="C18" t="s">
        <v>73</v>
      </c>
      <c r="D18" t="s">
        <v>64</v>
      </c>
      <c r="E18" t="s">
        <v>87</v>
      </c>
      <c r="F18" t="s">
        <v>54</v>
      </c>
      <c r="G18">
        <v>22</v>
      </c>
      <c r="H18">
        <v>12</v>
      </c>
      <c r="I18">
        <v>22</v>
      </c>
      <c r="J18">
        <v>444</v>
      </c>
      <c r="K18">
        <v>444</v>
      </c>
      <c r="L18">
        <v>456</v>
      </c>
      <c r="M18">
        <v>-12</v>
      </c>
      <c r="N18">
        <v>24</v>
      </c>
      <c r="O18">
        <v>20</v>
      </c>
      <c r="P18">
        <v>29</v>
      </c>
      <c r="Q18">
        <v>10</v>
      </c>
      <c r="R18">
        <v>27</v>
      </c>
      <c r="S18">
        <v>18</v>
      </c>
      <c r="T18">
        <v>17</v>
      </c>
      <c r="U18">
        <v>21</v>
      </c>
      <c r="V18" t="s">
        <v>90</v>
      </c>
      <c r="W18">
        <v>22</v>
      </c>
      <c r="X18">
        <v>41000</v>
      </c>
      <c r="Y18">
        <v>0</v>
      </c>
      <c r="Z18" t="s">
        <v>50</v>
      </c>
      <c r="AA18" t="s">
        <v>50</v>
      </c>
      <c r="AB18" t="s">
        <v>50</v>
      </c>
      <c r="AC18" t="s">
        <v>50</v>
      </c>
      <c r="AD18" t="s">
        <v>67</v>
      </c>
      <c r="AE18" t="s">
        <v>50</v>
      </c>
      <c r="AF18">
        <v>0</v>
      </c>
      <c r="AG18">
        <v>9</v>
      </c>
      <c r="AH18">
        <v>0</v>
      </c>
      <c r="AI18">
        <v>8</v>
      </c>
      <c r="AJ18">
        <v>4</v>
      </c>
      <c r="AK18">
        <v>3</v>
      </c>
      <c r="AL18">
        <v>5</v>
      </c>
      <c r="AM18">
        <v>0</v>
      </c>
    </row>
    <row r="19" spans="1:39" x14ac:dyDescent="0.35">
      <c r="A19" t="s">
        <v>93</v>
      </c>
      <c r="B19" t="s">
        <v>50</v>
      </c>
      <c r="C19" t="s">
        <v>71</v>
      </c>
      <c r="D19" t="s">
        <v>64</v>
      </c>
      <c r="E19" t="s">
        <v>87</v>
      </c>
      <c r="F19" t="s">
        <v>54</v>
      </c>
      <c r="G19">
        <v>21</v>
      </c>
      <c r="H19">
        <v>10</v>
      </c>
      <c r="I19">
        <v>21</v>
      </c>
      <c r="J19">
        <v>350</v>
      </c>
      <c r="K19">
        <v>350</v>
      </c>
      <c r="L19">
        <v>360</v>
      </c>
      <c r="M19">
        <v>-10</v>
      </c>
      <c r="N19">
        <v>20</v>
      </c>
      <c r="O19">
        <v>20</v>
      </c>
      <c r="P19">
        <v>27</v>
      </c>
      <c r="Q19">
        <v>12</v>
      </c>
      <c r="R19">
        <v>25</v>
      </c>
      <c r="S19">
        <v>20</v>
      </c>
      <c r="T19">
        <v>17</v>
      </c>
      <c r="U19">
        <v>19</v>
      </c>
      <c r="V19" t="s">
        <v>88</v>
      </c>
      <c r="W19">
        <v>21</v>
      </c>
      <c r="X19">
        <v>33000</v>
      </c>
      <c r="Y19">
        <v>0</v>
      </c>
      <c r="Z19" t="s">
        <v>50</v>
      </c>
      <c r="AA19" t="s">
        <v>50</v>
      </c>
      <c r="AB19" t="s">
        <v>50</v>
      </c>
      <c r="AC19" t="s">
        <v>50</v>
      </c>
      <c r="AD19" t="s">
        <v>67</v>
      </c>
      <c r="AE19" t="s">
        <v>50</v>
      </c>
      <c r="AF19">
        <v>1</v>
      </c>
      <c r="AG19">
        <v>8</v>
      </c>
      <c r="AH19">
        <v>1</v>
      </c>
      <c r="AI19">
        <v>7</v>
      </c>
      <c r="AJ19">
        <v>5</v>
      </c>
      <c r="AK19">
        <v>3</v>
      </c>
      <c r="AL19">
        <v>4</v>
      </c>
      <c r="AM19">
        <v>0</v>
      </c>
    </row>
    <row r="20" spans="1:39" x14ac:dyDescent="0.35">
      <c r="A20" t="s">
        <v>94</v>
      </c>
      <c r="B20" t="s">
        <v>50</v>
      </c>
      <c r="C20" t="s">
        <v>73</v>
      </c>
      <c r="D20" t="s">
        <v>64</v>
      </c>
      <c r="E20" t="s">
        <v>87</v>
      </c>
      <c r="F20" t="s">
        <v>54</v>
      </c>
      <c r="G20">
        <v>22</v>
      </c>
      <c r="H20">
        <v>10</v>
      </c>
      <c r="I20">
        <v>22</v>
      </c>
      <c r="J20">
        <v>546</v>
      </c>
      <c r="K20">
        <v>546</v>
      </c>
      <c r="L20">
        <v>560</v>
      </c>
      <c r="M20">
        <v>-14</v>
      </c>
      <c r="N20">
        <v>28</v>
      </c>
      <c r="O20">
        <v>20</v>
      </c>
      <c r="P20">
        <v>30</v>
      </c>
      <c r="Q20">
        <v>14</v>
      </c>
      <c r="R20">
        <v>29</v>
      </c>
      <c r="S20">
        <v>18</v>
      </c>
      <c r="T20">
        <v>17</v>
      </c>
      <c r="U20">
        <v>28</v>
      </c>
      <c r="V20" t="s">
        <v>95</v>
      </c>
      <c r="W20">
        <v>24</v>
      </c>
      <c r="X20">
        <v>62000</v>
      </c>
      <c r="Y20">
        <v>0</v>
      </c>
      <c r="Z20" t="s">
        <v>50</v>
      </c>
      <c r="AA20" t="s">
        <v>50</v>
      </c>
      <c r="AB20" t="s">
        <v>50</v>
      </c>
      <c r="AC20" t="s">
        <v>50</v>
      </c>
      <c r="AD20" t="s">
        <v>67</v>
      </c>
      <c r="AE20" t="s">
        <v>50</v>
      </c>
      <c r="AF20">
        <v>2</v>
      </c>
      <c r="AG20">
        <v>10</v>
      </c>
      <c r="AH20">
        <v>2</v>
      </c>
      <c r="AI20">
        <v>9</v>
      </c>
      <c r="AJ20">
        <v>4</v>
      </c>
      <c r="AK20">
        <v>3</v>
      </c>
      <c r="AL20">
        <v>9</v>
      </c>
      <c r="AM20">
        <v>0</v>
      </c>
    </row>
    <row r="21" spans="1:39" x14ac:dyDescent="0.35">
      <c r="A21" t="s">
        <v>96</v>
      </c>
      <c r="B21" t="s">
        <v>50</v>
      </c>
      <c r="C21" t="s">
        <v>51</v>
      </c>
      <c r="D21" t="s">
        <v>64</v>
      </c>
      <c r="E21" t="s">
        <v>87</v>
      </c>
      <c r="F21" t="s">
        <v>54</v>
      </c>
      <c r="G21">
        <v>21</v>
      </c>
      <c r="H21">
        <v>10</v>
      </c>
      <c r="I21">
        <v>21</v>
      </c>
      <c r="J21">
        <v>385</v>
      </c>
      <c r="K21">
        <v>385</v>
      </c>
      <c r="L21">
        <v>396</v>
      </c>
      <c r="M21">
        <v>-11</v>
      </c>
      <c r="N21">
        <v>22</v>
      </c>
      <c r="O21">
        <v>20</v>
      </c>
      <c r="P21">
        <v>27</v>
      </c>
      <c r="Q21">
        <v>12</v>
      </c>
      <c r="R21">
        <v>25</v>
      </c>
      <c r="S21">
        <v>20</v>
      </c>
      <c r="T21">
        <v>17</v>
      </c>
      <c r="U21">
        <v>19</v>
      </c>
      <c r="V21" t="s">
        <v>97</v>
      </c>
      <c r="W21">
        <v>22</v>
      </c>
      <c r="X21">
        <v>41000</v>
      </c>
      <c r="Y21">
        <v>0</v>
      </c>
      <c r="Z21" t="s">
        <v>50</v>
      </c>
      <c r="AA21" t="s">
        <v>50</v>
      </c>
      <c r="AB21" t="s">
        <v>50</v>
      </c>
      <c r="AC21" t="s">
        <v>50</v>
      </c>
      <c r="AD21" t="s">
        <v>67</v>
      </c>
      <c r="AE21" t="s">
        <v>50</v>
      </c>
      <c r="AF21">
        <v>1</v>
      </c>
      <c r="AG21">
        <v>8</v>
      </c>
      <c r="AH21">
        <v>1</v>
      </c>
      <c r="AI21">
        <v>7</v>
      </c>
      <c r="AJ21">
        <v>5</v>
      </c>
      <c r="AK21">
        <v>3</v>
      </c>
      <c r="AL21">
        <v>4</v>
      </c>
      <c r="AM21">
        <v>0</v>
      </c>
    </row>
    <row r="22" spans="1:39" x14ac:dyDescent="0.35">
      <c r="A22" t="s">
        <v>98</v>
      </c>
      <c r="B22" t="s">
        <v>50</v>
      </c>
      <c r="C22" t="s">
        <v>63</v>
      </c>
      <c r="D22" t="s">
        <v>64</v>
      </c>
      <c r="E22" t="s">
        <v>87</v>
      </c>
      <c r="F22" t="s">
        <v>54</v>
      </c>
      <c r="G22">
        <v>22</v>
      </c>
      <c r="H22">
        <v>12</v>
      </c>
      <c r="I22">
        <v>22</v>
      </c>
      <c r="J22">
        <v>546</v>
      </c>
      <c r="K22">
        <v>546</v>
      </c>
      <c r="L22">
        <v>560</v>
      </c>
      <c r="M22">
        <v>-14</v>
      </c>
      <c r="N22">
        <v>28</v>
      </c>
      <c r="O22">
        <v>20</v>
      </c>
      <c r="P22">
        <v>30</v>
      </c>
      <c r="Q22">
        <v>10</v>
      </c>
      <c r="R22">
        <v>29</v>
      </c>
      <c r="S22">
        <v>18</v>
      </c>
      <c r="T22">
        <v>15</v>
      </c>
      <c r="U22">
        <v>23</v>
      </c>
      <c r="V22" t="s">
        <v>95</v>
      </c>
      <c r="W22">
        <v>24</v>
      </c>
      <c r="X22">
        <v>62000</v>
      </c>
      <c r="Y22">
        <v>0</v>
      </c>
      <c r="Z22" t="s">
        <v>50</v>
      </c>
      <c r="AA22" t="s">
        <v>50</v>
      </c>
      <c r="AB22" t="s">
        <v>50</v>
      </c>
      <c r="AC22" t="s">
        <v>50</v>
      </c>
      <c r="AD22" t="s">
        <v>67</v>
      </c>
      <c r="AE22" t="s">
        <v>50</v>
      </c>
      <c r="AF22">
        <v>0</v>
      </c>
      <c r="AG22">
        <v>10</v>
      </c>
      <c r="AH22">
        <v>0</v>
      </c>
      <c r="AI22">
        <v>9</v>
      </c>
      <c r="AJ22">
        <v>4</v>
      </c>
      <c r="AK22">
        <v>2</v>
      </c>
      <c r="AL22">
        <v>6</v>
      </c>
      <c r="AM22">
        <v>0</v>
      </c>
    </row>
    <row r="23" spans="1:39" x14ac:dyDescent="0.35">
      <c r="A23" t="s">
        <v>99</v>
      </c>
      <c r="B23" t="s">
        <v>50</v>
      </c>
      <c r="C23" t="s">
        <v>73</v>
      </c>
      <c r="D23" t="s">
        <v>64</v>
      </c>
      <c r="E23" t="s">
        <v>87</v>
      </c>
      <c r="F23" t="s">
        <v>54</v>
      </c>
      <c r="G23">
        <v>22</v>
      </c>
      <c r="H23">
        <v>12</v>
      </c>
      <c r="I23">
        <v>22</v>
      </c>
      <c r="J23">
        <v>487</v>
      </c>
      <c r="K23">
        <v>487</v>
      </c>
      <c r="L23">
        <v>500</v>
      </c>
      <c r="M23">
        <v>-13</v>
      </c>
      <c r="N23">
        <v>25</v>
      </c>
      <c r="O23">
        <v>20</v>
      </c>
      <c r="P23">
        <v>30</v>
      </c>
      <c r="Q23">
        <v>10</v>
      </c>
      <c r="R23">
        <v>29</v>
      </c>
      <c r="S23">
        <v>18</v>
      </c>
      <c r="T23">
        <v>15</v>
      </c>
      <c r="U23">
        <v>23</v>
      </c>
      <c r="V23" t="s">
        <v>95</v>
      </c>
      <c r="W23">
        <v>23</v>
      </c>
      <c r="X23">
        <v>50000</v>
      </c>
      <c r="Y23">
        <v>0</v>
      </c>
      <c r="Z23" t="s">
        <v>50</v>
      </c>
      <c r="AA23" t="s">
        <v>50</v>
      </c>
      <c r="AB23" t="s">
        <v>50</v>
      </c>
      <c r="AC23" t="s">
        <v>50</v>
      </c>
      <c r="AD23" t="s">
        <v>67</v>
      </c>
      <c r="AE23" t="s">
        <v>50</v>
      </c>
      <c r="AF23">
        <v>0</v>
      </c>
      <c r="AG23">
        <v>10</v>
      </c>
      <c r="AH23">
        <v>0</v>
      </c>
      <c r="AI23">
        <v>9</v>
      </c>
      <c r="AJ23">
        <v>4</v>
      </c>
      <c r="AK23">
        <v>2</v>
      </c>
      <c r="AL23">
        <v>6</v>
      </c>
      <c r="AM23">
        <v>0</v>
      </c>
    </row>
    <row r="24" spans="1:39" x14ac:dyDescent="0.35">
      <c r="A24" t="s">
        <v>100</v>
      </c>
      <c r="B24" t="s">
        <v>50</v>
      </c>
      <c r="C24" t="s">
        <v>63</v>
      </c>
      <c r="D24" t="s">
        <v>64</v>
      </c>
      <c r="E24" t="s">
        <v>87</v>
      </c>
      <c r="F24" t="s">
        <v>54</v>
      </c>
      <c r="G24">
        <v>20</v>
      </c>
      <c r="H24">
        <v>10</v>
      </c>
      <c r="I24">
        <v>20</v>
      </c>
      <c r="J24">
        <v>333</v>
      </c>
      <c r="K24">
        <v>333</v>
      </c>
      <c r="L24">
        <v>342</v>
      </c>
      <c r="M24">
        <v>-9</v>
      </c>
      <c r="N24">
        <v>18</v>
      </c>
      <c r="O24">
        <v>20</v>
      </c>
      <c r="P24">
        <v>26</v>
      </c>
      <c r="Q24">
        <v>10</v>
      </c>
      <c r="R24">
        <v>26</v>
      </c>
      <c r="S24">
        <v>10</v>
      </c>
      <c r="T24">
        <v>13</v>
      </c>
      <c r="U24">
        <v>14</v>
      </c>
      <c r="V24" t="s">
        <v>76</v>
      </c>
      <c r="W24">
        <v>20</v>
      </c>
      <c r="X24">
        <v>25000</v>
      </c>
      <c r="Y24">
        <v>0</v>
      </c>
      <c r="Z24" t="s">
        <v>50</v>
      </c>
      <c r="AA24" t="s">
        <v>50</v>
      </c>
      <c r="AB24" t="s">
        <v>50</v>
      </c>
      <c r="AC24" t="s">
        <v>50</v>
      </c>
      <c r="AD24" t="s">
        <v>67</v>
      </c>
      <c r="AE24" t="s">
        <v>50</v>
      </c>
      <c r="AF24">
        <v>0</v>
      </c>
      <c r="AG24">
        <v>8</v>
      </c>
      <c r="AH24">
        <v>0</v>
      </c>
      <c r="AI24">
        <v>8</v>
      </c>
      <c r="AJ24">
        <v>0</v>
      </c>
      <c r="AK24">
        <v>1</v>
      </c>
      <c r="AL24">
        <v>2</v>
      </c>
      <c r="AM24">
        <v>0</v>
      </c>
    </row>
    <row r="25" spans="1:39" x14ac:dyDescent="0.35">
      <c r="A25" t="s">
        <v>101</v>
      </c>
      <c r="B25" t="s">
        <v>50</v>
      </c>
      <c r="C25" t="s">
        <v>102</v>
      </c>
      <c r="D25" t="s">
        <v>103</v>
      </c>
      <c r="E25" t="s">
        <v>53</v>
      </c>
      <c r="F25" t="s">
        <v>54</v>
      </c>
      <c r="G25">
        <v>17</v>
      </c>
      <c r="H25">
        <v>7</v>
      </c>
      <c r="I25">
        <v>17</v>
      </c>
      <c r="J25">
        <v>199</v>
      </c>
      <c r="K25">
        <v>199</v>
      </c>
      <c r="L25">
        <v>209</v>
      </c>
      <c r="M25">
        <v>-10</v>
      </c>
      <c r="N25">
        <v>19</v>
      </c>
      <c r="O25">
        <v>10</v>
      </c>
      <c r="P25">
        <v>22</v>
      </c>
      <c r="Q25">
        <v>10</v>
      </c>
      <c r="R25">
        <v>20</v>
      </c>
      <c r="S25">
        <v>16</v>
      </c>
      <c r="T25">
        <v>18</v>
      </c>
      <c r="U25">
        <v>23</v>
      </c>
      <c r="V25" t="s">
        <v>104</v>
      </c>
      <c r="W25">
        <v>17</v>
      </c>
      <c r="X25">
        <v>18000</v>
      </c>
      <c r="Y25">
        <v>0</v>
      </c>
      <c r="Z25" t="s">
        <v>50</v>
      </c>
      <c r="AA25" t="s">
        <v>50</v>
      </c>
      <c r="AB25" t="s">
        <v>50</v>
      </c>
      <c r="AC25" t="s">
        <v>50</v>
      </c>
      <c r="AD25" t="s">
        <v>50</v>
      </c>
      <c r="AE25" t="s">
        <v>50</v>
      </c>
      <c r="AF25">
        <v>0</v>
      </c>
      <c r="AG25">
        <v>6</v>
      </c>
      <c r="AH25">
        <v>0</v>
      </c>
      <c r="AI25">
        <v>5</v>
      </c>
      <c r="AJ25">
        <v>3</v>
      </c>
      <c r="AK25">
        <v>4</v>
      </c>
      <c r="AL25">
        <v>6</v>
      </c>
      <c r="AM25">
        <v>0</v>
      </c>
    </row>
    <row r="26" spans="1:39" x14ac:dyDescent="0.35">
      <c r="A26" t="s">
        <v>105</v>
      </c>
      <c r="B26" t="s">
        <v>50</v>
      </c>
      <c r="C26" t="s">
        <v>106</v>
      </c>
      <c r="D26" t="s">
        <v>107</v>
      </c>
      <c r="E26" t="s">
        <v>60</v>
      </c>
      <c r="F26" t="s">
        <v>54</v>
      </c>
      <c r="G26">
        <v>18</v>
      </c>
      <c r="H26">
        <v>8</v>
      </c>
      <c r="I26">
        <v>18</v>
      </c>
      <c r="J26">
        <v>33</v>
      </c>
      <c r="K26">
        <v>33</v>
      </c>
      <c r="L26">
        <v>36</v>
      </c>
      <c r="M26">
        <v>-3</v>
      </c>
      <c r="N26">
        <v>6</v>
      </c>
      <c r="O26">
        <v>8</v>
      </c>
      <c r="P26">
        <v>14</v>
      </c>
      <c r="Q26">
        <v>11</v>
      </c>
      <c r="R26">
        <v>13</v>
      </c>
      <c r="S26">
        <v>1</v>
      </c>
      <c r="T26">
        <v>3</v>
      </c>
      <c r="U26">
        <v>1</v>
      </c>
      <c r="V26" t="s">
        <v>108</v>
      </c>
      <c r="W26">
        <v>1</v>
      </c>
      <c r="X26">
        <v>200</v>
      </c>
      <c r="Y26">
        <v>0</v>
      </c>
      <c r="Z26" t="s">
        <v>50</v>
      </c>
      <c r="AA26" t="s">
        <v>50</v>
      </c>
      <c r="AB26" t="s">
        <v>50</v>
      </c>
      <c r="AC26" t="s">
        <v>50</v>
      </c>
      <c r="AD26" t="s">
        <v>50</v>
      </c>
      <c r="AE26" t="s">
        <v>50</v>
      </c>
      <c r="AF26">
        <v>0</v>
      </c>
      <c r="AG26">
        <v>2</v>
      </c>
      <c r="AH26">
        <v>0</v>
      </c>
      <c r="AI26">
        <v>1</v>
      </c>
      <c r="AJ26">
        <v>0</v>
      </c>
      <c r="AK26">
        <v>0</v>
      </c>
      <c r="AL26">
        <v>0</v>
      </c>
      <c r="AM26">
        <v>0</v>
      </c>
    </row>
    <row r="27" spans="1:39" x14ac:dyDescent="0.35">
      <c r="A27" t="s">
        <v>109</v>
      </c>
      <c r="B27" t="s">
        <v>50</v>
      </c>
      <c r="C27" t="s">
        <v>106</v>
      </c>
      <c r="D27" t="s">
        <v>103</v>
      </c>
      <c r="E27" t="s">
        <v>53</v>
      </c>
      <c r="F27" t="s">
        <v>110</v>
      </c>
      <c r="G27">
        <v>14</v>
      </c>
      <c r="H27">
        <v>4</v>
      </c>
      <c r="I27">
        <v>14</v>
      </c>
      <c r="J27">
        <v>39</v>
      </c>
      <c r="K27">
        <v>39</v>
      </c>
      <c r="L27">
        <v>42</v>
      </c>
      <c r="M27">
        <v>-3</v>
      </c>
      <c r="N27">
        <v>6</v>
      </c>
      <c r="O27">
        <v>10</v>
      </c>
      <c r="P27">
        <v>17</v>
      </c>
      <c r="Q27">
        <v>11</v>
      </c>
      <c r="R27">
        <v>13</v>
      </c>
      <c r="S27">
        <v>1</v>
      </c>
      <c r="T27">
        <v>13</v>
      </c>
      <c r="U27">
        <v>6</v>
      </c>
      <c r="V27" t="s">
        <v>111</v>
      </c>
      <c r="W27">
        <v>2</v>
      </c>
      <c r="X27">
        <v>450</v>
      </c>
      <c r="Y27">
        <v>0</v>
      </c>
      <c r="Z27" t="s">
        <v>50</v>
      </c>
      <c r="AA27" t="s">
        <v>50</v>
      </c>
      <c r="AB27" t="s">
        <v>50</v>
      </c>
      <c r="AC27" t="s">
        <v>50</v>
      </c>
      <c r="AD27" t="s">
        <v>112</v>
      </c>
      <c r="AE27" t="s">
        <v>50</v>
      </c>
      <c r="AF27">
        <v>0</v>
      </c>
      <c r="AG27">
        <v>3</v>
      </c>
      <c r="AH27">
        <v>0</v>
      </c>
      <c r="AI27">
        <v>1</v>
      </c>
      <c r="AJ27">
        <v>0</v>
      </c>
      <c r="AK27">
        <v>1</v>
      </c>
      <c r="AL27">
        <v>0</v>
      </c>
      <c r="AM27">
        <v>0</v>
      </c>
    </row>
    <row r="28" spans="1:39" x14ac:dyDescent="0.35">
      <c r="A28" t="s">
        <v>113</v>
      </c>
      <c r="B28" t="s">
        <v>50</v>
      </c>
      <c r="C28" t="s">
        <v>106</v>
      </c>
      <c r="D28" t="s">
        <v>114</v>
      </c>
      <c r="E28" t="s">
        <v>60</v>
      </c>
      <c r="F28" t="s">
        <v>50</v>
      </c>
      <c r="G28">
        <v>12</v>
      </c>
      <c r="H28">
        <v>0</v>
      </c>
      <c r="I28">
        <v>12</v>
      </c>
      <c r="J28">
        <v>19</v>
      </c>
      <c r="K28">
        <v>19</v>
      </c>
      <c r="L28">
        <v>21</v>
      </c>
      <c r="M28">
        <v>-2</v>
      </c>
      <c r="N28">
        <v>3</v>
      </c>
      <c r="O28">
        <v>8</v>
      </c>
      <c r="P28">
        <v>16</v>
      </c>
      <c r="Q28">
        <v>14</v>
      </c>
      <c r="R28">
        <v>14</v>
      </c>
      <c r="S28">
        <v>6</v>
      </c>
      <c r="T28">
        <v>12</v>
      </c>
      <c r="U28">
        <v>7</v>
      </c>
      <c r="V28" t="s">
        <v>115</v>
      </c>
      <c r="W28">
        <v>0.5</v>
      </c>
      <c r="X28">
        <v>100</v>
      </c>
      <c r="Y28">
        <v>0</v>
      </c>
      <c r="Z28" t="s">
        <v>50</v>
      </c>
      <c r="AA28" t="s">
        <v>50</v>
      </c>
      <c r="AB28" t="s">
        <v>50</v>
      </c>
      <c r="AC28" t="s">
        <v>50</v>
      </c>
      <c r="AD28" t="s">
        <v>50</v>
      </c>
      <c r="AE28" t="s">
        <v>50</v>
      </c>
      <c r="AF28">
        <v>2</v>
      </c>
      <c r="AG28">
        <v>3</v>
      </c>
      <c r="AH28">
        <v>2</v>
      </c>
      <c r="AI28">
        <v>2</v>
      </c>
      <c r="AJ28">
        <v>0</v>
      </c>
      <c r="AK28">
        <v>1</v>
      </c>
      <c r="AL28">
        <v>0</v>
      </c>
      <c r="AM28">
        <v>0</v>
      </c>
    </row>
    <row r="29" spans="1:39" x14ac:dyDescent="0.35">
      <c r="A29" t="s">
        <v>116</v>
      </c>
      <c r="B29" t="s">
        <v>50</v>
      </c>
      <c r="C29" t="s">
        <v>58</v>
      </c>
      <c r="D29" t="s">
        <v>59</v>
      </c>
      <c r="E29" t="s">
        <v>60</v>
      </c>
      <c r="F29" t="s">
        <v>117</v>
      </c>
      <c r="G29">
        <v>12</v>
      </c>
      <c r="H29">
        <v>0</v>
      </c>
      <c r="I29">
        <v>12</v>
      </c>
      <c r="J29">
        <v>99</v>
      </c>
      <c r="K29">
        <v>99</v>
      </c>
      <c r="L29">
        <v>108</v>
      </c>
      <c r="M29">
        <v>-9</v>
      </c>
      <c r="N29">
        <v>18</v>
      </c>
      <c r="O29">
        <v>8</v>
      </c>
      <c r="P29">
        <v>10</v>
      </c>
      <c r="Q29">
        <v>14</v>
      </c>
      <c r="R29">
        <v>12</v>
      </c>
      <c r="S29">
        <v>20</v>
      </c>
      <c r="T29">
        <v>15</v>
      </c>
      <c r="U29">
        <v>16</v>
      </c>
      <c r="V29" t="s">
        <v>118</v>
      </c>
      <c r="W29">
        <v>12</v>
      </c>
      <c r="X29">
        <v>8400</v>
      </c>
      <c r="Y29">
        <v>0</v>
      </c>
      <c r="Z29" t="s">
        <v>50</v>
      </c>
      <c r="AA29" t="s">
        <v>50</v>
      </c>
      <c r="AB29" t="s">
        <v>50</v>
      </c>
      <c r="AC29" t="s">
        <v>50</v>
      </c>
      <c r="AD29" t="s">
        <v>50</v>
      </c>
      <c r="AE29" t="s">
        <v>50</v>
      </c>
      <c r="AF29">
        <v>2</v>
      </c>
      <c r="AG29">
        <v>0</v>
      </c>
      <c r="AH29">
        <v>2</v>
      </c>
      <c r="AI29">
        <v>1</v>
      </c>
      <c r="AJ29">
        <v>5</v>
      </c>
      <c r="AK29">
        <v>2</v>
      </c>
      <c r="AL29">
        <v>3</v>
      </c>
      <c r="AM29">
        <v>0</v>
      </c>
    </row>
    <row r="30" spans="1:39" x14ac:dyDescent="0.35">
      <c r="A30" t="s">
        <v>119</v>
      </c>
      <c r="B30" t="s">
        <v>50</v>
      </c>
      <c r="C30" t="s">
        <v>120</v>
      </c>
      <c r="D30" t="s">
        <v>59</v>
      </c>
      <c r="E30" t="s">
        <v>60</v>
      </c>
      <c r="F30" t="s">
        <v>121</v>
      </c>
      <c r="G30">
        <v>15</v>
      </c>
      <c r="H30">
        <v>2</v>
      </c>
      <c r="I30">
        <v>15</v>
      </c>
      <c r="J30">
        <v>78</v>
      </c>
      <c r="K30">
        <v>78</v>
      </c>
      <c r="L30">
        <v>84</v>
      </c>
      <c r="M30">
        <v>-6</v>
      </c>
      <c r="N30">
        <v>12</v>
      </c>
      <c r="O30">
        <v>8</v>
      </c>
      <c r="P30">
        <v>11</v>
      </c>
      <c r="Q30">
        <v>16</v>
      </c>
      <c r="R30">
        <v>14</v>
      </c>
      <c r="S30">
        <v>13</v>
      </c>
      <c r="T30">
        <v>11</v>
      </c>
      <c r="U30">
        <v>10</v>
      </c>
      <c r="V30" t="s">
        <v>122</v>
      </c>
      <c r="W30">
        <v>8</v>
      </c>
      <c r="X30">
        <v>3900</v>
      </c>
      <c r="Y30">
        <v>0</v>
      </c>
      <c r="Z30" t="s">
        <v>50</v>
      </c>
      <c r="AA30" t="s">
        <v>50</v>
      </c>
      <c r="AB30" t="s">
        <v>50</v>
      </c>
      <c r="AC30" t="s">
        <v>50</v>
      </c>
      <c r="AD30" t="s">
        <v>50</v>
      </c>
      <c r="AE30" t="s">
        <v>50</v>
      </c>
      <c r="AF30">
        <v>3</v>
      </c>
      <c r="AG30">
        <v>0</v>
      </c>
      <c r="AH30">
        <v>3</v>
      </c>
      <c r="AI30">
        <v>2</v>
      </c>
      <c r="AJ30">
        <v>1</v>
      </c>
      <c r="AK30">
        <v>0</v>
      </c>
      <c r="AL30">
        <v>0</v>
      </c>
      <c r="AM30">
        <v>0</v>
      </c>
    </row>
    <row r="31" spans="1:39" x14ac:dyDescent="0.35">
      <c r="A31" t="s">
        <v>123</v>
      </c>
      <c r="B31" t="s">
        <v>50</v>
      </c>
      <c r="C31" t="s">
        <v>106</v>
      </c>
      <c r="D31" t="s">
        <v>124</v>
      </c>
      <c r="E31" t="s">
        <v>125</v>
      </c>
      <c r="F31" t="s">
        <v>50</v>
      </c>
      <c r="G31">
        <v>9</v>
      </c>
      <c r="H31">
        <v>-1</v>
      </c>
      <c r="I31">
        <v>9</v>
      </c>
      <c r="J31">
        <v>10</v>
      </c>
      <c r="K31">
        <v>10</v>
      </c>
      <c r="L31">
        <v>12</v>
      </c>
      <c r="M31">
        <v>-2</v>
      </c>
      <c r="N31">
        <v>3</v>
      </c>
      <c r="O31">
        <v>6</v>
      </c>
      <c r="P31">
        <v>3</v>
      </c>
      <c r="Q31">
        <v>8</v>
      </c>
      <c r="R31">
        <v>11</v>
      </c>
      <c r="S31">
        <v>10</v>
      </c>
      <c r="T31">
        <v>10</v>
      </c>
      <c r="U31">
        <v>6</v>
      </c>
      <c r="V31" t="s">
        <v>126</v>
      </c>
      <c r="W31">
        <v>0</v>
      </c>
      <c r="X31">
        <v>10</v>
      </c>
      <c r="Y31">
        <v>0</v>
      </c>
      <c r="Z31" t="s">
        <v>50</v>
      </c>
      <c r="AA31" t="s">
        <v>50</v>
      </c>
      <c r="AB31" t="s">
        <v>50</v>
      </c>
      <c r="AC31" t="s">
        <v>50</v>
      </c>
      <c r="AD31" t="s">
        <v>50</v>
      </c>
      <c r="AE31" t="s">
        <v>50</v>
      </c>
      <c r="AF31">
        <v>0</v>
      </c>
      <c r="AG31">
        <v>0</v>
      </c>
      <c r="AH31">
        <v>0</v>
      </c>
      <c r="AI31">
        <v>0</v>
      </c>
      <c r="AJ31">
        <v>0</v>
      </c>
      <c r="AK31">
        <v>0</v>
      </c>
      <c r="AL31">
        <v>0</v>
      </c>
      <c r="AM31">
        <v>0</v>
      </c>
    </row>
    <row r="32" spans="1:39" x14ac:dyDescent="0.35">
      <c r="A32" t="s">
        <v>127</v>
      </c>
      <c r="B32" t="s">
        <v>50</v>
      </c>
      <c r="C32" t="s">
        <v>106</v>
      </c>
      <c r="D32" t="s">
        <v>124</v>
      </c>
      <c r="E32" t="s">
        <v>65</v>
      </c>
      <c r="F32" t="s">
        <v>54</v>
      </c>
      <c r="G32">
        <v>13</v>
      </c>
      <c r="H32">
        <v>3</v>
      </c>
      <c r="I32">
        <v>13</v>
      </c>
      <c r="J32">
        <v>59</v>
      </c>
      <c r="K32">
        <v>59</v>
      </c>
      <c r="L32">
        <v>63</v>
      </c>
      <c r="M32">
        <v>-4</v>
      </c>
      <c r="N32">
        <v>7</v>
      </c>
      <c r="O32">
        <v>12</v>
      </c>
      <c r="P32">
        <v>19</v>
      </c>
      <c r="Q32">
        <v>6</v>
      </c>
      <c r="R32">
        <v>15</v>
      </c>
      <c r="S32">
        <v>10</v>
      </c>
      <c r="T32">
        <v>10</v>
      </c>
      <c r="U32">
        <v>7</v>
      </c>
      <c r="V32" t="s">
        <v>128</v>
      </c>
      <c r="W32">
        <v>2</v>
      </c>
      <c r="X32">
        <v>450</v>
      </c>
      <c r="Y32">
        <v>0</v>
      </c>
      <c r="Z32" t="s">
        <v>50</v>
      </c>
      <c r="AA32" t="s">
        <v>50</v>
      </c>
      <c r="AB32" t="s">
        <v>50</v>
      </c>
      <c r="AC32" t="s">
        <v>50</v>
      </c>
      <c r="AD32" t="s">
        <v>50</v>
      </c>
      <c r="AE32" t="s">
        <v>50</v>
      </c>
      <c r="AF32">
        <v>0</v>
      </c>
      <c r="AG32">
        <v>4</v>
      </c>
      <c r="AH32">
        <v>0</v>
      </c>
      <c r="AI32">
        <v>2</v>
      </c>
      <c r="AJ32">
        <v>0</v>
      </c>
      <c r="AK32">
        <v>0</v>
      </c>
      <c r="AL32">
        <v>0</v>
      </c>
      <c r="AM32">
        <v>0</v>
      </c>
    </row>
    <row r="33" spans="1:39" x14ac:dyDescent="0.35">
      <c r="A33" t="s">
        <v>129</v>
      </c>
      <c r="B33" t="s">
        <v>50</v>
      </c>
      <c r="C33" t="s">
        <v>106</v>
      </c>
      <c r="D33" t="s">
        <v>114</v>
      </c>
      <c r="E33" t="s">
        <v>53</v>
      </c>
      <c r="F33" t="s">
        <v>50</v>
      </c>
      <c r="G33">
        <v>11</v>
      </c>
      <c r="H33">
        <v>0</v>
      </c>
      <c r="I33">
        <v>11</v>
      </c>
      <c r="J33">
        <v>19</v>
      </c>
      <c r="K33">
        <v>19</v>
      </c>
      <c r="L33">
        <v>21</v>
      </c>
      <c r="M33">
        <v>-2</v>
      </c>
      <c r="N33">
        <v>3</v>
      </c>
      <c r="O33">
        <v>10</v>
      </c>
      <c r="P33">
        <v>14</v>
      </c>
      <c r="Q33">
        <v>12</v>
      </c>
      <c r="R33">
        <v>12</v>
      </c>
      <c r="S33">
        <v>2</v>
      </c>
      <c r="T33">
        <v>10</v>
      </c>
      <c r="U33">
        <v>5</v>
      </c>
      <c r="V33" t="s">
        <v>130</v>
      </c>
      <c r="W33">
        <v>0.25</v>
      </c>
      <c r="X33">
        <v>50</v>
      </c>
      <c r="Y33">
        <v>0</v>
      </c>
      <c r="Z33" t="s">
        <v>50</v>
      </c>
      <c r="AA33" t="s">
        <v>50</v>
      </c>
      <c r="AB33" t="s">
        <v>50</v>
      </c>
      <c r="AC33" t="s">
        <v>50</v>
      </c>
      <c r="AD33" t="s">
        <v>50</v>
      </c>
      <c r="AE33" t="s">
        <v>50</v>
      </c>
      <c r="AF33">
        <v>1</v>
      </c>
      <c r="AG33">
        <v>2</v>
      </c>
      <c r="AH33">
        <v>1</v>
      </c>
      <c r="AI33">
        <v>1</v>
      </c>
      <c r="AJ33">
        <v>0</v>
      </c>
      <c r="AK33">
        <v>0</v>
      </c>
      <c r="AL33">
        <v>0</v>
      </c>
      <c r="AM33">
        <v>0</v>
      </c>
    </row>
    <row r="34" spans="1:39" x14ac:dyDescent="0.35">
      <c r="A34" t="s">
        <v>131</v>
      </c>
      <c r="B34" t="s">
        <v>50</v>
      </c>
      <c r="C34" t="s">
        <v>102</v>
      </c>
      <c r="D34" t="s">
        <v>84</v>
      </c>
      <c r="E34" t="s">
        <v>60</v>
      </c>
      <c r="F34" t="s">
        <v>132</v>
      </c>
      <c r="G34">
        <v>17</v>
      </c>
      <c r="H34">
        <v>6</v>
      </c>
      <c r="I34">
        <v>17</v>
      </c>
      <c r="J34">
        <v>39</v>
      </c>
      <c r="K34">
        <v>39</v>
      </c>
      <c r="L34">
        <v>42</v>
      </c>
      <c r="M34">
        <v>-3</v>
      </c>
      <c r="N34">
        <v>6</v>
      </c>
      <c r="O34">
        <v>8</v>
      </c>
      <c r="P34">
        <v>17</v>
      </c>
      <c r="Q34">
        <v>12</v>
      </c>
      <c r="R34">
        <v>15</v>
      </c>
      <c r="S34">
        <v>12</v>
      </c>
      <c r="T34">
        <v>13</v>
      </c>
      <c r="U34">
        <v>10</v>
      </c>
      <c r="V34" t="s">
        <v>133</v>
      </c>
      <c r="W34">
        <v>2</v>
      </c>
      <c r="X34">
        <v>450</v>
      </c>
      <c r="Y34">
        <v>0</v>
      </c>
      <c r="Z34" t="s">
        <v>50</v>
      </c>
      <c r="AA34" t="s">
        <v>50</v>
      </c>
      <c r="AB34" t="s">
        <v>50</v>
      </c>
      <c r="AC34" t="s">
        <v>50</v>
      </c>
      <c r="AD34" t="s">
        <v>134</v>
      </c>
      <c r="AE34" t="s">
        <v>50</v>
      </c>
      <c r="AF34">
        <v>1</v>
      </c>
      <c r="AG34">
        <v>3</v>
      </c>
      <c r="AH34">
        <v>1</v>
      </c>
      <c r="AI34">
        <v>2</v>
      </c>
      <c r="AJ34">
        <v>1</v>
      </c>
      <c r="AK34">
        <v>1</v>
      </c>
      <c r="AL34">
        <v>0</v>
      </c>
      <c r="AM34">
        <v>0</v>
      </c>
    </row>
    <row r="35" spans="1:39" x14ac:dyDescent="0.35">
      <c r="A35" t="s">
        <v>135</v>
      </c>
      <c r="B35" t="s">
        <v>50</v>
      </c>
      <c r="C35" t="s">
        <v>106</v>
      </c>
      <c r="D35" t="s">
        <v>114</v>
      </c>
      <c r="E35" t="s">
        <v>125</v>
      </c>
      <c r="F35" t="s">
        <v>50</v>
      </c>
      <c r="G35">
        <v>12</v>
      </c>
      <c r="H35">
        <v>0</v>
      </c>
      <c r="I35">
        <v>12</v>
      </c>
      <c r="J35">
        <v>3</v>
      </c>
      <c r="K35">
        <v>3</v>
      </c>
      <c r="L35">
        <v>4</v>
      </c>
      <c r="M35">
        <v>-1</v>
      </c>
      <c r="N35">
        <v>1</v>
      </c>
      <c r="O35">
        <v>6</v>
      </c>
      <c r="P35">
        <v>8</v>
      </c>
      <c r="Q35">
        <v>14</v>
      </c>
      <c r="R35">
        <v>11</v>
      </c>
      <c r="S35">
        <v>4</v>
      </c>
      <c r="T35">
        <v>12</v>
      </c>
      <c r="U35">
        <v>6</v>
      </c>
      <c r="V35" t="s">
        <v>136</v>
      </c>
      <c r="W35">
        <v>0</v>
      </c>
      <c r="X35">
        <v>10</v>
      </c>
      <c r="Z35" t="s">
        <v>50</v>
      </c>
      <c r="AA35" t="s">
        <v>50</v>
      </c>
      <c r="AB35" t="s">
        <v>50</v>
      </c>
      <c r="AC35" t="s">
        <v>50</v>
      </c>
      <c r="AD35" t="s">
        <v>50</v>
      </c>
      <c r="AE35" t="s">
        <v>50</v>
      </c>
      <c r="AF35">
        <v>2</v>
      </c>
      <c r="AG35">
        <v>0</v>
      </c>
      <c r="AH35">
        <v>2</v>
      </c>
      <c r="AI35">
        <v>0</v>
      </c>
      <c r="AJ35">
        <v>0</v>
      </c>
      <c r="AK35">
        <v>1</v>
      </c>
      <c r="AL35">
        <v>0</v>
      </c>
      <c r="AM35">
        <v>0</v>
      </c>
    </row>
    <row r="36" spans="1:39" x14ac:dyDescent="0.35">
      <c r="A36" t="s">
        <v>137</v>
      </c>
      <c r="B36" t="s">
        <v>50</v>
      </c>
      <c r="C36" t="s">
        <v>106</v>
      </c>
      <c r="D36" t="s">
        <v>114</v>
      </c>
      <c r="E36" t="s">
        <v>138</v>
      </c>
      <c r="F36" t="s">
        <v>50</v>
      </c>
      <c r="G36">
        <v>10</v>
      </c>
      <c r="H36">
        <v>0</v>
      </c>
      <c r="I36">
        <v>10</v>
      </c>
      <c r="J36">
        <v>3</v>
      </c>
      <c r="K36">
        <v>3</v>
      </c>
      <c r="L36">
        <v>4</v>
      </c>
      <c r="M36">
        <v>-1</v>
      </c>
      <c r="N36">
        <v>1</v>
      </c>
      <c r="O36">
        <v>4</v>
      </c>
      <c r="P36">
        <v>4</v>
      </c>
      <c r="Q36">
        <v>11</v>
      </c>
      <c r="R36">
        <v>12</v>
      </c>
      <c r="S36">
        <v>2</v>
      </c>
      <c r="T36">
        <v>12</v>
      </c>
      <c r="U36">
        <v>5</v>
      </c>
      <c r="V36" t="s">
        <v>139</v>
      </c>
      <c r="W36">
        <v>0</v>
      </c>
      <c r="X36">
        <v>10</v>
      </c>
      <c r="Y36">
        <v>0</v>
      </c>
      <c r="Z36" t="s">
        <v>50</v>
      </c>
      <c r="AA36" t="s">
        <v>50</v>
      </c>
      <c r="AB36" t="s">
        <v>50</v>
      </c>
      <c r="AC36" t="s">
        <v>50</v>
      </c>
      <c r="AD36" t="s">
        <v>50</v>
      </c>
      <c r="AE36" t="s">
        <v>50</v>
      </c>
      <c r="AF36">
        <v>0</v>
      </c>
      <c r="AG36">
        <v>0</v>
      </c>
      <c r="AH36">
        <v>0</v>
      </c>
      <c r="AI36">
        <v>1</v>
      </c>
      <c r="AJ36">
        <v>0</v>
      </c>
      <c r="AK36">
        <v>1</v>
      </c>
      <c r="AL36">
        <v>0</v>
      </c>
      <c r="AM36">
        <v>0</v>
      </c>
    </row>
    <row r="37" spans="1:39" x14ac:dyDescent="0.35">
      <c r="A37" t="s">
        <v>140</v>
      </c>
      <c r="B37" t="s">
        <v>50</v>
      </c>
      <c r="C37" t="s">
        <v>63</v>
      </c>
      <c r="D37" t="s">
        <v>141</v>
      </c>
      <c r="E37" t="s">
        <v>65</v>
      </c>
      <c r="F37" t="s">
        <v>54</v>
      </c>
      <c r="G37">
        <v>19</v>
      </c>
      <c r="H37">
        <v>7</v>
      </c>
      <c r="I37">
        <v>19</v>
      </c>
      <c r="J37">
        <v>262</v>
      </c>
      <c r="K37">
        <v>262</v>
      </c>
      <c r="L37">
        <v>273</v>
      </c>
      <c r="M37">
        <v>-11</v>
      </c>
      <c r="N37">
        <v>21</v>
      </c>
      <c r="O37">
        <v>12</v>
      </c>
      <c r="P37">
        <v>26</v>
      </c>
      <c r="Q37">
        <v>15</v>
      </c>
      <c r="R37">
        <v>22</v>
      </c>
      <c r="S37">
        <v>20</v>
      </c>
      <c r="T37">
        <v>16</v>
      </c>
      <c r="U37">
        <v>22</v>
      </c>
      <c r="V37" t="s">
        <v>142</v>
      </c>
      <c r="W37">
        <v>19</v>
      </c>
      <c r="X37">
        <v>22000</v>
      </c>
      <c r="Y37">
        <v>0</v>
      </c>
      <c r="Z37" t="s">
        <v>50</v>
      </c>
      <c r="AA37" t="s">
        <v>50</v>
      </c>
      <c r="AB37" t="s">
        <v>50</v>
      </c>
      <c r="AC37" t="s">
        <v>50</v>
      </c>
      <c r="AD37" t="s">
        <v>50</v>
      </c>
      <c r="AE37" t="s">
        <v>50</v>
      </c>
      <c r="AF37">
        <v>2</v>
      </c>
      <c r="AG37">
        <v>8</v>
      </c>
      <c r="AH37">
        <v>2</v>
      </c>
      <c r="AI37">
        <v>6</v>
      </c>
      <c r="AJ37">
        <v>5</v>
      </c>
      <c r="AK37">
        <v>3</v>
      </c>
      <c r="AL37">
        <v>6</v>
      </c>
      <c r="AM37">
        <v>0</v>
      </c>
    </row>
    <row r="38" spans="1:39" x14ac:dyDescent="0.35">
      <c r="A38" t="s">
        <v>143</v>
      </c>
      <c r="B38" t="s">
        <v>144</v>
      </c>
      <c r="C38" t="s">
        <v>145</v>
      </c>
      <c r="D38" t="s">
        <v>59</v>
      </c>
      <c r="E38" t="s">
        <v>60</v>
      </c>
      <c r="F38" t="s">
        <v>146</v>
      </c>
      <c r="G38">
        <v>12</v>
      </c>
      <c r="H38">
        <v>1</v>
      </c>
      <c r="I38">
        <v>12</v>
      </c>
      <c r="J38">
        <v>11</v>
      </c>
      <c r="K38">
        <v>11</v>
      </c>
      <c r="L38">
        <v>12</v>
      </c>
      <c r="M38">
        <v>-1</v>
      </c>
      <c r="N38">
        <v>2</v>
      </c>
      <c r="O38">
        <v>8</v>
      </c>
      <c r="P38">
        <v>11</v>
      </c>
      <c r="Q38">
        <v>12</v>
      </c>
      <c r="R38">
        <v>12</v>
      </c>
      <c r="S38">
        <v>10</v>
      </c>
      <c r="T38">
        <v>10</v>
      </c>
      <c r="U38">
        <v>10</v>
      </c>
      <c r="V38" t="s">
        <v>147</v>
      </c>
      <c r="W38">
        <v>0.125</v>
      </c>
      <c r="X38">
        <v>25</v>
      </c>
      <c r="Y38">
        <v>0</v>
      </c>
      <c r="Z38" t="s">
        <v>50</v>
      </c>
      <c r="AA38" t="s">
        <v>50</v>
      </c>
      <c r="AB38" t="s">
        <v>50</v>
      </c>
      <c r="AC38" t="s">
        <v>50</v>
      </c>
      <c r="AD38" t="s">
        <v>50</v>
      </c>
      <c r="AE38" t="s">
        <v>50</v>
      </c>
      <c r="AF38">
        <v>1</v>
      </c>
      <c r="AG38">
        <v>0</v>
      </c>
      <c r="AH38">
        <v>1</v>
      </c>
      <c r="AI38">
        <v>1</v>
      </c>
      <c r="AJ38">
        <v>0</v>
      </c>
      <c r="AK38">
        <v>0</v>
      </c>
      <c r="AL38">
        <v>0</v>
      </c>
      <c r="AM38">
        <v>0</v>
      </c>
    </row>
    <row r="39" spans="1:39" x14ac:dyDescent="0.35">
      <c r="A39" t="s">
        <v>148</v>
      </c>
      <c r="B39" t="s">
        <v>149</v>
      </c>
      <c r="C39" t="s">
        <v>145</v>
      </c>
      <c r="D39" t="s">
        <v>59</v>
      </c>
      <c r="E39" t="s">
        <v>60</v>
      </c>
      <c r="F39" t="s">
        <v>121</v>
      </c>
      <c r="G39">
        <v>15</v>
      </c>
      <c r="H39">
        <v>2</v>
      </c>
      <c r="I39">
        <v>15</v>
      </c>
      <c r="J39">
        <v>65</v>
      </c>
      <c r="K39">
        <v>65</v>
      </c>
      <c r="L39">
        <v>70</v>
      </c>
      <c r="M39">
        <v>-5</v>
      </c>
      <c r="N39">
        <v>10</v>
      </c>
      <c r="O39">
        <v>8</v>
      </c>
      <c r="P39">
        <v>15</v>
      </c>
      <c r="Q39">
        <v>16</v>
      </c>
      <c r="R39">
        <v>14</v>
      </c>
      <c r="S39">
        <v>14</v>
      </c>
      <c r="T39">
        <v>11</v>
      </c>
      <c r="U39">
        <v>14</v>
      </c>
      <c r="V39" t="s">
        <v>150</v>
      </c>
      <c r="W39">
        <v>2</v>
      </c>
      <c r="X39">
        <v>450</v>
      </c>
      <c r="Y39">
        <v>0</v>
      </c>
      <c r="Z39" t="s">
        <v>50</v>
      </c>
      <c r="AA39" t="s">
        <v>50</v>
      </c>
      <c r="AB39" t="s">
        <v>50</v>
      </c>
      <c r="AC39" t="s">
        <v>50</v>
      </c>
      <c r="AD39" t="s">
        <v>50</v>
      </c>
      <c r="AE39" t="s">
        <v>50</v>
      </c>
      <c r="AF39">
        <v>3</v>
      </c>
      <c r="AG39">
        <v>2</v>
      </c>
      <c r="AH39">
        <v>3</v>
      </c>
      <c r="AI39">
        <v>2</v>
      </c>
      <c r="AJ39">
        <v>2</v>
      </c>
      <c r="AK39">
        <v>0</v>
      </c>
      <c r="AL39">
        <v>2</v>
      </c>
      <c r="AM39">
        <v>0</v>
      </c>
    </row>
    <row r="40" spans="1:39" x14ac:dyDescent="0.35">
      <c r="A40" t="s">
        <v>151</v>
      </c>
      <c r="B40" t="s">
        <v>50</v>
      </c>
      <c r="C40" t="s">
        <v>51</v>
      </c>
      <c r="D40" t="s">
        <v>152</v>
      </c>
      <c r="E40" t="s">
        <v>60</v>
      </c>
      <c r="F40" t="s">
        <v>54</v>
      </c>
      <c r="G40">
        <v>15</v>
      </c>
      <c r="H40">
        <v>2</v>
      </c>
      <c r="I40">
        <v>15</v>
      </c>
      <c r="J40">
        <v>110</v>
      </c>
      <c r="K40">
        <v>110</v>
      </c>
      <c r="L40">
        <v>117</v>
      </c>
      <c r="M40">
        <v>-7</v>
      </c>
      <c r="N40">
        <v>13</v>
      </c>
      <c r="O40">
        <v>8</v>
      </c>
      <c r="P40">
        <v>16</v>
      </c>
      <c r="Q40">
        <v>17</v>
      </c>
      <c r="R40">
        <v>18</v>
      </c>
      <c r="S40">
        <v>12</v>
      </c>
      <c r="T40">
        <v>14</v>
      </c>
      <c r="U40">
        <v>14</v>
      </c>
      <c r="V40" t="s">
        <v>153</v>
      </c>
      <c r="W40">
        <v>5</v>
      </c>
      <c r="X40">
        <v>1800</v>
      </c>
      <c r="Y40">
        <v>0</v>
      </c>
      <c r="Z40" t="s">
        <v>50</v>
      </c>
      <c r="AA40" t="s">
        <v>50</v>
      </c>
      <c r="AB40" t="s">
        <v>50</v>
      </c>
      <c r="AC40" t="s">
        <v>50</v>
      </c>
      <c r="AD40" t="s">
        <v>154</v>
      </c>
      <c r="AE40" t="s">
        <v>50</v>
      </c>
      <c r="AF40">
        <v>3</v>
      </c>
      <c r="AG40">
        <v>3</v>
      </c>
      <c r="AH40">
        <v>3</v>
      </c>
      <c r="AI40">
        <v>4</v>
      </c>
      <c r="AJ40">
        <v>1</v>
      </c>
      <c r="AK40">
        <v>2</v>
      </c>
      <c r="AL40">
        <v>2</v>
      </c>
      <c r="AM40">
        <v>0</v>
      </c>
    </row>
    <row r="41" spans="1:39" x14ac:dyDescent="0.35">
      <c r="A41" t="s">
        <v>155</v>
      </c>
      <c r="B41" t="s">
        <v>50</v>
      </c>
      <c r="C41" t="s">
        <v>106</v>
      </c>
      <c r="D41" t="s">
        <v>103</v>
      </c>
      <c r="E41" t="s">
        <v>60</v>
      </c>
      <c r="F41" t="s">
        <v>54</v>
      </c>
      <c r="G41">
        <v>15</v>
      </c>
      <c r="H41">
        <v>5</v>
      </c>
      <c r="I41">
        <v>15</v>
      </c>
      <c r="J41">
        <v>52</v>
      </c>
      <c r="K41">
        <v>52</v>
      </c>
      <c r="L41">
        <v>56</v>
      </c>
      <c r="M41">
        <v>-4</v>
      </c>
      <c r="N41">
        <v>8</v>
      </c>
      <c r="O41">
        <v>8</v>
      </c>
      <c r="P41">
        <v>16</v>
      </c>
      <c r="Q41">
        <v>8</v>
      </c>
      <c r="R41">
        <v>15</v>
      </c>
      <c r="S41">
        <v>2</v>
      </c>
      <c r="T41">
        <v>8</v>
      </c>
      <c r="U41">
        <v>7</v>
      </c>
      <c r="V41" t="s">
        <v>111</v>
      </c>
      <c r="W41">
        <v>3</v>
      </c>
      <c r="X41">
        <v>700</v>
      </c>
      <c r="Y41">
        <v>0</v>
      </c>
      <c r="Z41" t="s">
        <v>50</v>
      </c>
      <c r="AA41" t="s">
        <v>50</v>
      </c>
      <c r="AB41" t="s">
        <v>50</v>
      </c>
      <c r="AC41" t="s">
        <v>50</v>
      </c>
      <c r="AD41" t="s">
        <v>156</v>
      </c>
      <c r="AE41" t="s">
        <v>50</v>
      </c>
      <c r="AF41">
        <v>0</v>
      </c>
      <c r="AG41">
        <v>3</v>
      </c>
      <c r="AH41">
        <v>0</v>
      </c>
      <c r="AI41">
        <v>2</v>
      </c>
      <c r="AJ41">
        <v>0</v>
      </c>
      <c r="AK41">
        <v>0</v>
      </c>
      <c r="AL41">
        <v>0</v>
      </c>
      <c r="AM41">
        <v>0</v>
      </c>
    </row>
    <row r="42" spans="1:39" x14ac:dyDescent="0.35">
      <c r="A42" t="s">
        <v>157</v>
      </c>
      <c r="B42" t="s">
        <v>50</v>
      </c>
      <c r="C42" t="s">
        <v>106</v>
      </c>
      <c r="D42" t="s">
        <v>114</v>
      </c>
      <c r="E42" t="s">
        <v>138</v>
      </c>
      <c r="F42" t="s">
        <v>50</v>
      </c>
      <c r="G42">
        <v>12</v>
      </c>
      <c r="H42">
        <v>0</v>
      </c>
      <c r="I42">
        <v>12</v>
      </c>
      <c r="J42">
        <v>1</v>
      </c>
      <c r="K42">
        <v>1</v>
      </c>
      <c r="L42">
        <v>3</v>
      </c>
      <c r="M42">
        <v>-2</v>
      </c>
      <c r="N42">
        <v>1</v>
      </c>
      <c r="O42">
        <v>4</v>
      </c>
      <c r="P42">
        <v>2</v>
      </c>
      <c r="Q42">
        <v>15</v>
      </c>
      <c r="R42">
        <v>8</v>
      </c>
      <c r="S42">
        <v>2</v>
      </c>
      <c r="T42">
        <v>12</v>
      </c>
      <c r="U42">
        <v>4</v>
      </c>
      <c r="V42" t="s">
        <v>158</v>
      </c>
      <c r="W42">
        <v>0</v>
      </c>
      <c r="X42">
        <v>10</v>
      </c>
      <c r="Y42">
        <v>0</v>
      </c>
      <c r="Z42" t="s">
        <v>50</v>
      </c>
      <c r="AA42" t="s">
        <v>50</v>
      </c>
      <c r="AB42" t="s">
        <v>50</v>
      </c>
      <c r="AC42" t="s">
        <v>50</v>
      </c>
      <c r="AD42" t="s">
        <v>50</v>
      </c>
      <c r="AE42" t="s">
        <v>50</v>
      </c>
      <c r="AF42">
        <v>2</v>
      </c>
      <c r="AG42">
        <v>0</v>
      </c>
      <c r="AH42">
        <v>2</v>
      </c>
      <c r="AI42">
        <v>0</v>
      </c>
      <c r="AJ42">
        <v>0</v>
      </c>
      <c r="AK42">
        <v>1</v>
      </c>
      <c r="AL42">
        <v>0</v>
      </c>
      <c r="AM42">
        <v>0</v>
      </c>
    </row>
    <row r="43" spans="1:39" x14ac:dyDescent="0.35">
      <c r="A43" t="s">
        <v>159</v>
      </c>
      <c r="B43" t="s">
        <v>50</v>
      </c>
      <c r="C43" t="s">
        <v>51</v>
      </c>
      <c r="D43" t="s">
        <v>152</v>
      </c>
      <c r="E43" t="s">
        <v>60</v>
      </c>
      <c r="F43" t="s">
        <v>54</v>
      </c>
      <c r="G43">
        <v>13</v>
      </c>
      <c r="H43">
        <v>1</v>
      </c>
      <c r="I43">
        <v>13</v>
      </c>
      <c r="J43">
        <v>52</v>
      </c>
      <c r="K43">
        <v>52</v>
      </c>
      <c r="L43">
        <v>56</v>
      </c>
      <c r="M43">
        <v>-4</v>
      </c>
      <c r="N43">
        <v>8</v>
      </c>
      <c r="O43">
        <v>8</v>
      </c>
      <c r="P43">
        <v>16</v>
      </c>
      <c r="Q43">
        <v>15</v>
      </c>
      <c r="R43">
        <v>15</v>
      </c>
      <c r="S43">
        <v>9</v>
      </c>
      <c r="T43">
        <v>11</v>
      </c>
      <c r="U43">
        <v>11</v>
      </c>
      <c r="V43" t="s">
        <v>160</v>
      </c>
      <c r="W43">
        <v>3</v>
      </c>
      <c r="X43">
        <v>700</v>
      </c>
      <c r="Y43">
        <v>0</v>
      </c>
      <c r="Z43" t="s">
        <v>50</v>
      </c>
      <c r="AA43" t="s">
        <v>50</v>
      </c>
      <c r="AB43" t="s">
        <v>50</v>
      </c>
      <c r="AC43" t="s">
        <v>50</v>
      </c>
      <c r="AD43" t="s">
        <v>50</v>
      </c>
      <c r="AE43" t="s">
        <v>50</v>
      </c>
      <c r="AF43">
        <v>2</v>
      </c>
      <c r="AG43">
        <v>3</v>
      </c>
      <c r="AH43">
        <v>2</v>
      </c>
      <c r="AI43">
        <v>2</v>
      </c>
      <c r="AJ43">
        <v>0</v>
      </c>
      <c r="AK43">
        <v>0</v>
      </c>
      <c r="AL43">
        <v>0</v>
      </c>
      <c r="AM43">
        <v>0</v>
      </c>
    </row>
    <row r="44" spans="1:39" x14ac:dyDescent="0.35">
      <c r="A44" t="s">
        <v>161</v>
      </c>
      <c r="B44" t="s">
        <v>50</v>
      </c>
      <c r="C44" t="s">
        <v>162</v>
      </c>
      <c r="D44" t="s">
        <v>103</v>
      </c>
      <c r="E44" t="s">
        <v>65</v>
      </c>
      <c r="F44" t="s">
        <v>54</v>
      </c>
      <c r="G44">
        <v>17</v>
      </c>
      <c r="H44">
        <v>4</v>
      </c>
      <c r="I44">
        <v>17</v>
      </c>
      <c r="J44">
        <v>168</v>
      </c>
      <c r="K44">
        <v>168</v>
      </c>
      <c r="L44">
        <v>176</v>
      </c>
      <c r="M44">
        <v>-8</v>
      </c>
      <c r="N44">
        <v>16</v>
      </c>
      <c r="O44">
        <v>12</v>
      </c>
      <c r="P44">
        <v>23</v>
      </c>
      <c r="Q44">
        <v>16</v>
      </c>
      <c r="R44">
        <v>18</v>
      </c>
      <c r="S44">
        <v>7</v>
      </c>
      <c r="T44">
        <v>14</v>
      </c>
      <c r="U44">
        <v>12</v>
      </c>
      <c r="V44" t="s">
        <v>163</v>
      </c>
      <c r="W44">
        <v>11</v>
      </c>
      <c r="X44">
        <v>7200</v>
      </c>
      <c r="Y44">
        <v>0</v>
      </c>
      <c r="Z44" t="s">
        <v>50</v>
      </c>
      <c r="AA44" t="s">
        <v>50</v>
      </c>
      <c r="AB44" t="s">
        <v>50</v>
      </c>
      <c r="AC44" t="s">
        <v>50</v>
      </c>
      <c r="AD44" t="s">
        <v>164</v>
      </c>
      <c r="AE44" t="s">
        <v>50</v>
      </c>
      <c r="AF44">
        <v>3</v>
      </c>
      <c r="AG44">
        <v>6</v>
      </c>
      <c r="AH44">
        <v>3</v>
      </c>
      <c r="AI44">
        <v>4</v>
      </c>
      <c r="AJ44">
        <v>0</v>
      </c>
      <c r="AK44">
        <v>2</v>
      </c>
      <c r="AL44">
        <v>1</v>
      </c>
      <c r="AM44">
        <v>0</v>
      </c>
    </row>
    <row r="45" spans="1:39" x14ac:dyDescent="0.35">
      <c r="A45" t="s">
        <v>165</v>
      </c>
      <c r="B45" t="s">
        <v>50</v>
      </c>
      <c r="C45" t="s">
        <v>166</v>
      </c>
      <c r="D45" t="s">
        <v>59</v>
      </c>
      <c r="E45" t="s">
        <v>60</v>
      </c>
      <c r="F45" t="s">
        <v>167</v>
      </c>
      <c r="G45">
        <v>13</v>
      </c>
      <c r="H45">
        <v>2</v>
      </c>
      <c r="I45">
        <v>13</v>
      </c>
      <c r="J45">
        <v>67</v>
      </c>
      <c r="K45">
        <v>67</v>
      </c>
      <c r="L45">
        <v>72</v>
      </c>
      <c r="M45">
        <v>-5</v>
      </c>
      <c r="N45">
        <v>9</v>
      </c>
      <c r="O45">
        <v>8</v>
      </c>
      <c r="P45">
        <v>16</v>
      </c>
      <c r="Q45">
        <v>12</v>
      </c>
      <c r="R45">
        <v>17</v>
      </c>
      <c r="S45">
        <v>9</v>
      </c>
      <c r="T45">
        <v>11</v>
      </c>
      <c r="U45">
        <v>9</v>
      </c>
      <c r="V45" t="s">
        <v>168</v>
      </c>
      <c r="W45">
        <v>2</v>
      </c>
      <c r="X45">
        <v>450</v>
      </c>
      <c r="Y45">
        <v>0</v>
      </c>
      <c r="Z45" t="s">
        <v>50</v>
      </c>
      <c r="AA45" t="s">
        <v>50</v>
      </c>
      <c r="AB45" t="s">
        <v>50</v>
      </c>
      <c r="AC45" t="s">
        <v>50</v>
      </c>
      <c r="AD45" t="s">
        <v>50</v>
      </c>
      <c r="AE45" t="s">
        <v>50</v>
      </c>
      <c r="AF45">
        <v>1</v>
      </c>
      <c r="AG45">
        <v>3</v>
      </c>
      <c r="AH45">
        <v>1</v>
      </c>
      <c r="AI45">
        <v>3</v>
      </c>
      <c r="AJ45">
        <v>0</v>
      </c>
      <c r="AK45">
        <v>0</v>
      </c>
      <c r="AL45">
        <v>0</v>
      </c>
      <c r="AM45">
        <v>0</v>
      </c>
    </row>
    <row r="46" spans="1:39" x14ac:dyDescent="0.35">
      <c r="A46" t="s">
        <v>169</v>
      </c>
      <c r="B46" t="s">
        <v>50</v>
      </c>
      <c r="C46" t="s">
        <v>106</v>
      </c>
      <c r="D46" t="s">
        <v>114</v>
      </c>
      <c r="E46" t="s">
        <v>60</v>
      </c>
      <c r="F46" t="s">
        <v>54</v>
      </c>
      <c r="G46">
        <v>11</v>
      </c>
      <c r="H46">
        <v>1</v>
      </c>
      <c r="I46">
        <v>11</v>
      </c>
      <c r="J46">
        <v>19</v>
      </c>
      <c r="K46">
        <v>19</v>
      </c>
      <c r="L46">
        <v>21</v>
      </c>
      <c r="M46">
        <v>-2</v>
      </c>
      <c r="N46">
        <v>3</v>
      </c>
      <c r="O46">
        <v>8</v>
      </c>
      <c r="P46">
        <v>15</v>
      </c>
      <c r="Q46">
        <v>10</v>
      </c>
      <c r="R46">
        <v>14</v>
      </c>
      <c r="S46">
        <v>2</v>
      </c>
      <c r="T46">
        <v>12</v>
      </c>
      <c r="U46">
        <v>7</v>
      </c>
      <c r="V46" t="s">
        <v>170</v>
      </c>
      <c r="W46">
        <v>0.5</v>
      </c>
      <c r="X46">
        <v>100</v>
      </c>
      <c r="Y46">
        <v>0</v>
      </c>
      <c r="Z46" t="s">
        <v>50</v>
      </c>
      <c r="AA46" t="s">
        <v>50</v>
      </c>
      <c r="AB46" t="s">
        <v>50</v>
      </c>
      <c r="AC46" t="s">
        <v>50</v>
      </c>
      <c r="AD46" t="s">
        <v>50</v>
      </c>
      <c r="AE46" t="s">
        <v>50</v>
      </c>
      <c r="AF46">
        <v>0</v>
      </c>
      <c r="AG46">
        <v>2</v>
      </c>
      <c r="AH46">
        <v>0</v>
      </c>
      <c r="AI46">
        <v>2</v>
      </c>
      <c r="AJ46">
        <v>0</v>
      </c>
      <c r="AK46">
        <v>1</v>
      </c>
      <c r="AL46">
        <v>0</v>
      </c>
      <c r="AM46">
        <v>0</v>
      </c>
    </row>
    <row r="47" spans="1:39" x14ac:dyDescent="0.35">
      <c r="A47" t="s">
        <v>171</v>
      </c>
      <c r="B47" t="s">
        <v>50</v>
      </c>
      <c r="C47" t="s">
        <v>63</v>
      </c>
      <c r="D47" t="s">
        <v>64</v>
      </c>
      <c r="E47" t="s">
        <v>60</v>
      </c>
      <c r="F47" t="s">
        <v>54</v>
      </c>
      <c r="G47">
        <v>17</v>
      </c>
      <c r="H47">
        <v>5</v>
      </c>
      <c r="I47">
        <v>17</v>
      </c>
      <c r="J47">
        <v>33</v>
      </c>
      <c r="K47">
        <v>33</v>
      </c>
      <c r="L47">
        <v>36</v>
      </c>
      <c r="M47">
        <v>-3</v>
      </c>
      <c r="N47">
        <v>6</v>
      </c>
      <c r="O47">
        <v>8</v>
      </c>
      <c r="P47">
        <v>15</v>
      </c>
      <c r="Q47">
        <v>14</v>
      </c>
      <c r="R47">
        <v>13</v>
      </c>
      <c r="S47">
        <v>10</v>
      </c>
      <c r="T47">
        <v>11</v>
      </c>
      <c r="U47">
        <v>13</v>
      </c>
      <c r="V47" t="s">
        <v>172</v>
      </c>
      <c r="W47">
        <v>2</v>
      </c>
      <c r="X47">
        <v>450</v>
      </c>
      <c r="Y47">
        <v>0</v>
      </c>
      <c r="Z47" t="s">
        <v>50</v>
      </c>
      <c r="AA47" t="s">
        <v>50</v>
      </c>
      <c r="AB47" t="s">
        <v>50</v>
      </c>
      <c r="AC47" t="s">
        <v>50</v>
      </c>
      <c r="AD47" t="s">
        <v>173</v>
      </c>
      <c r="AE47" t="s">
        <v>50</v>
      </c>
      <c r="AF47">
        <v>2</v>
      </c>
      <c r="AG47">
        <v>2</v>
      </c>
      <c r="AH47">
        <v>2</v>
      </c>
      <c r="AI47">
        <v>1</v>
      </c>
      <c r="AJ47">
        <v>0</v>
      </c>
      <c r="AK47">
        <v>0</v>
      </c>
      <c r="AL47">
        <v>1</v>
      </c>
      <c r="AM47">
        <v>0</v>
      </c>
    </row>
    <row r="48" spans="1:39" x14ac:dyDescent="0.35">
      <c r="A48" t="s">
        <v>174</v>
      </c>
      <c r="B48" t="s">
        <v>50</v>
      </c>
      <c r="C48" t="s">
        <v>106</v>
      </c>
      <c r="D48" t="s">
        <v>175</v>
      </c>
      <c r="E48" t="s">
        <v>53</v>
      </c>
      <c r="F48" t="s">
        <v>50</v>
      </c>
      <c r="G48">
        <v>7</v>
      </c>
      <c r="H48">
        <v>-3</v>
      </c>
      <c r="I48">
        <v>7</v>
      </c>
      <c r="J48">
        <v>85</v>
      </c>
      <c r="K48">
        <v>85</v>
      </c>
      <c r="L48">
        <v>90</v>
      </c>
      <c r="M48">
        <v>-5</v>
      </c>
      <c r="N48">
        <v>10</v>
      </c>
      <c r="O48">
        <v>10</v>
      </c>
      <c r="P48">
        <v>16</v>
      </c>
      <c r="Q48">
        <v>5</v>
      </c>
      <c r="R48">
        <v>16</v>
      </c>
      <c r="S48">
        <v>1</v>
      </c>
      <c r="T48">
        <v>6</v>
      </c>
      <c r="U48">
        <v>1</v>
      </c>
      <c r="V48" t="s">
        <v>176</v>
      </c>
      <c r="W48">
        <v>4</v>
      </c>
      <c r="X48">
        <v>1100</v>
      </c>
      <c r="Y48">
        <v>0</v>
      </c>
      <c r="Z48" t="s">
        <v>50</v>
      </c>
      <c r="AA48" t="s">
        <v>50</v>
      </c>
      <c r="AB48" t="s">
        <v>50</v>
      </c>
      <c r="AC48" t="s">
        <v>50</v>
      </c>
      <c r="AD48" t="s">
        <v>177</v>
      </c>
      <c r="AE48" t="s">
        <v>50</v>
      </c>
      <c r="AF48">
        <v>0</v>
      </c>
      <c r="AG48">
        <v>3</v>
      </c>
      <c r="AH48">
        <v>0</v>
      </c>
      <c r="AI48">
        <v>3</v>
      </c>
      <c r="AJ48">
        <v>0</v>
      </c>
      <c r="AK48">
        <v>0</v>
      </c>
      <c r="AL48">
        <v>0</v>
      </c>
      <c r="AM48">
        <v>0</v>
      </c>
    </row>
    <row r="49" spans="1:39" x14ac:dyDescent="0.35">
      <c r="A49" t="s">
        <v>178</v>
      </c>
      <c r="B49" t="s">
        <v>50</v>
      </c>
      <c r="C49" t="s">
        <v>73</v>
      </c>
      <c r="D49" t="s">
        <v>179</v>
      </c>
      <c r="E49" t="s">
        <v>60</v>
      </c>
      <c r="F49" t="s">
        <v>50</v>
      </c>
      <c r="G49">
        <v>13</v>
      </c>
      <c r="H49">
        <v>0</v>
      </c>
      <c r="I49">
        <v>13</v>
      </c>
      <c r="J49">
        <v>22</v>
      </c>
      <c r="K49">
        <v>22</v>
      </c>
      <c r="L49">
        <v>24</v>
      </c>
      <c r="M49">
        <v>-2</v>
      </c>
      <c r="N49">
        <v>4</v>
      </c>
      <c r="O49">
        <v>8</v>
      </c>
      <c r="P49">
        <v>12</v>
      </c>
      <c r="Q49">
        <v>17</v>
      </c>
      <c r="R49">
        <v>12</v>
      </c>
      <c r="S49">
        <v>10</v>
      </c>
      <c r="T49">
        <v>13</v>
      </c>
      <c r="U49">
        <v>11</v>
      </c>
      <c r="V49" t="s">
        <v>180</v>
      </c>
      <c r="W49">
        <v>0.25</v>
      </c>
      <c r="X49">
        <v>50</v>
      </c>
      <c r="Y49">
        <v>0</v>
      </c>
      <c r="Z49" t="s">
        <v>50</v>
      </c>
      <c r="AA49" t="s">
        <v>50</v>
      </c>
      <c r="AB49" t="s">
        <v>50</v>
      </c>
      <c r="AC49" t="s">
        <v>50</v>
      </c>
      <c r="AD49" t="s">
        <v>50</v>
      </c>
      <c r="AE49" t="s">
        <v>50</v>
      </c>
      <c r="AF49">
        <v>3</v>
      </c>
      <c r="AG49">
        <v>1</v>
      </c>
      <c r="AH49">
        <v>3</v>
      </c>
      <c r="AI49">
        <v>1</v>
      </c>
      <c r="AJ49">
        <v>0</v>
      </c>
      <c r="AK49">
        <v>1</v>
      </c>
      <c r="AL49">
        <v>0</v>
      </c>
      <c r="AM49">
        <v>0</v>
      </c>
    </row>
    <row r="50" spans="1:39" x14ac:dyDescent="0.35">
      <c r="A50" t="s">
        <v>181</v>
      </c>
      <c r="B50" t="s">
        <v>50</v>
      </c>
      <c r="C50" t="s">
        <v>106</v>
      </c>
      <c r="D50" t="s">
        <v>114</v>
      </c>
      <c r="E50" t="s">
        <v>125</v>
      </c>
      <c r="F50" t="s">
        <v>50</v>
      </c>
      <c r="G50">
        <v>12</v>
      </c>
      <c r="H50">
        <v>0</v>
      </c>
      <c r="I50">
        <v>12</v>
      </c>
      <c r="J50">
        <v>7</v>
      </c>
      <c r="K50">
        <v>7</v>
      </c>
      <c r="L50">
        <v>8</v>
      </c>
      <c r="M50">
        <v>-1</v>
      </c>
      <c r="N50">
        <v>2</v>
      </c>
      <c r="O50">
        <v>6</v>
      </c>
      <c r="P50">
        <v>6</v>
      </c>
      <c r="Q50">
        <v>14</v>
      </c>
      <c r="R50">
        <v>10</v>
      </c>
      <c r="S50">
        <v>3</v>
      </c>
      <c r="T50">
        <v>14</v>
      </c>
      <c r="U50">
        <v>5</v>
      </c>
      <c r="V50" t="s">
        <v>182</v>
      </c>
      <c r="W50">
        <v>0.125</v>
      </c>
      <c r="X50">
        <v>25</v>
      </c>
      <c r="Y50">
        <v>0</v>
      </c>
      <c r="Z50" t="s">
        <v>50</v>
      </c>
      <c r="AA50" t="s">
        <v>50</v>
      </c>
      <c r="AB50" t="s">
        <v>50</v>
      </c>
      <c r="AC50" t="s">
        <v>50</v>
      </c>
      <c r="AD50" t="s">
        <v>50</v>
      </c>
      <c r="AE50" t="s">
        <v>50</v>
      </c>
      <c r="AF50">
        <v>2</v>
      </c>
      <c r="AG50">
        <v>0</v>
      </c>
      <c r="AH50">
        <v>2</v>
      </c>
      <c r="AI50">
        <v>0</v>
      </c>
      <c r="AJ50">
        <v>0</v>
      </c>
      <c r="AK50">
        <v>2</v>
      </c>
      <c r="AL50">
        <v>0</v>
      </c>
      <c r="AM50">
        <v>0</v>
      </c>
    </row>
    <row r="51" spans="1:39" x14ac:dyDescent="0.35">
      <c r="A51" t="s">
        <v>183</v>
      </c>
      <c r="B51" t="s">
        <v>50</v>
      </c>
      <c r="C51" t="s">
        <v>51</v>
      </c>
      <c r="D51" t="s">
        <v>64</v>
      </c>
      <c r="E51" t="s">
        <v>60</v>
      </c>
      <c r="F51" t="s">
        <v>54</v>
      </c>
      <c r="G51">
        <v>17</v>
      </c>
      <c r="H51">
        <v>7</v>
      </c>
      <c r="I51">
        <v>17</v>
      </c>
      <c r="J51">
        <v>52</v>
      </c>
      <c r="K51">
        <v>52</v>
      </c>
      <c r="L51">
        <v>56</v>
      </c>
      <c r="M51">
        <v>-4</v>
      </c>
      <c r="N51">
        <v>8</v>
      </c>
      <c r="O51">
        <v>8</v>
      </c>
      <c r="P51">
        <v>17</v>
      </c>
      <c r="Q51">
        <v>10</v>
      </c>
      <c r="R51">
        <v>15</v>
      </c>
      <c r="S51">
        <v>12</v>
      </c>
      <c r="T51">
        <v>11</v>
      </c>
      <c r="U51">
        <v>15</v>
      </c>
      <c r="V51" t="s">
        <v>184</v>
      </c>
      <c r="W51">
        <v>3</v>
      </c>
      <c r="X51">
        <v>700</v>
      </c>
      <c r="Y51">
        <v>0</v>
      </c>
      <c r="Z51" t="s">
        <v>50</v>
      </c>
      <c r="AA51" t="s">
        <v>50</v>
      </c>
      <c r="AB51" t="s">
        <v>50</v>
      </c>
      <c r="AC51" t="s">
        <v>50</v>
      </c>
      <c r="AD51" t="s">
        <v>185</v>
      </c>
      <c r="AE51" t="s">
        <v>50</v>
      </c>
      <c r="AF51">
        <v>0</v>
      </c>
      <c r="AG51">
        <v>3</v>
      </c>
      <c r="AH51">
        <v>0</v>
      </c>
      <c r="AI51">
        <v>2</v>
      </c>
      <c r="AJ51">
        <v>1</v>
      </c>
      <c r="AK51">
        <v>0</v>
      </c>
      <c r="AL51">
        <v>2</v>
      </c>
      <c r="AM51">
        <v>0</v>
      </c>
    </row>
    <row r="52" spans="1:39" x14ac:dyDescent="0.35">
      <c r="A52" t="s">
        <v>186</v>
      </c>
      <c r="B52" t="s">
        <v>50</v>
      </c>
      <c r="C52" t="s">
        <v>106</v>
      </c>
      <c r="D52" t="s">
        <v>114</v>
      </c>
      <c r="E52" t="s">
        <v>60</v>
      </c>
      <c r="F52" t="s">
        <v>54</v>
      </c>
      <c r="G52">
        <v>11</v>
      </c>
      <c r="H52">
        <v>1</v>
      </c>
      <c r="I52">
        <v>11</v>
      </c>
      <c r="J52">
        <v>11</v>
      </c>
      <c r="K52">
        <v>11</v>
      </c>
      <c r="L52">
        <v>12</v>
      </c>
      <c r="M52">
        <v>-1</v>
      </c>
      <c r="N52">
        <v>2</v>
      </c>
      <c r="O52">
        <v>8</v>
      </c>
      <c r="P52">
        <v>13</v>
      </c>
      <c r="Q52">
        <v>11</v>
      </c>
      <c r="R52">
        <v>12</v>
      </c>
      <c r="S52">
        <v>2</v>
      </c>
      <c r="T52">
        <v>9</v>
      </c>
      <c r="U52">
        <v>5</v>
      </c>
      <c r="V52" t="s">
        <v>187</v>
      </c>
      <c r="W52">
        <v>0.25</v>
      </c>
      <c r="X52">
        <v>50</v>
      </c>
      <c r="Y52">
        <v>0</v>
      </c>
      <c r="Z52" t="s">
        <v>50</v>
      </c>
      <c r="AA52" t="s">
        <v>50</v>
      </c>
      <c r="AB52" t="s">
        <v>50</v>
      </c>
      <c r="AC52" t="s">
        <v>50</v>
      </c>
      <c r="AD52" t="s">
        <v>50</v>
      </c>
      <c r="AE52" t="s">
        <v>50</v>
      </c>
      <c r="AF52">
        <v>0</v>
      </c>
      <c r="AG52">
        <v>1</v>
      </c>
      <c r="AH52">
        <v>0</v>
      </c>
      <c r="AI52">
        <v>1</v>
      </c>
      <c r="AJ52">
        <v>0</v>
      </c>
      <c r="AK52">
        <v>0</v>
      </c>
      <c r="AL52">
        <v>0</v>
      </c>
      <c r="AM52">
        <v>0</v>
      </c>
    </row>
    <row r="53" spans="1:39" x14ac:dyDescent="0.35">
      <c r="A53" t="s">
        <v>188</v>
      </c>
      <c r="B53" t="s">
        <v>50</v>
      </c>
      <c r="C53" t="s">
        <v>51</v>
      </c>
      <c r="D53" t="s">
        <v>152</v>
      </c>
      <c r="E53" t="s">
        <v>53</v>
      </c>
      <c r="F53" t="s">
        <v>54</v>
      </c>
      <c r="G53">
        <v>19</v>
      </c>
      <c r="H53">
        <v>6</v>
      </c>
      <c r="I53">
        <v>19</v>
      </c>
      <c r="J53">
        <v>142</v>
      </c>
      <c r="K53">
        <v>142</v>
      </c>
      <c r="L53">
        <v>150</v>
      </c>
      <c r="M53">
        <v>-8</v>
      </c>
      <c r="N53">
        <v>15</v>
      </c>
      <c r="O53">
        <v>10</v>
      </c>
      <c r="P53">
        <v>18</v>
      </c>
      <c r="Q53">
        <v>16</v>
      </c>
      <c r="R53">
        <v>18</v>
      </c>
      <c r="S53">
        <v>13</v>
      </c>
      <c r="T53">
        <v>14</v>
      </c>
      <c r="U53">
        <v>16</v>
      </c>
      <c r="V53" t="s">
        <v>189</v>
      </c>
      <c r="W53">
        <v>9</v>
      </c>
      <c r="X53">
        <v>5000</v>
      </c>
      <c r="Y53">
        <v>0</v>
      </c>
      <c r="Z53" t="s">
        <v>50</v>
      </c>
      <c r="AA53" t="s">
        <v>50</v>
      </c>
      <c r="AB53" t="s">
        <v>50</v>
      </c>
      <c r="AC53" t="s">
        <v>50</v>
      </c>
      <c r="AD53" t="s">
        <v>50</v>
      </c>
      <c r="AE53" t="s">
        <v>50</v>
      </c>
      <c r="AF53">
        <v>3</v>
      </c>
      <c r="AG53">
        <v>4</v>
      </c>
      <c r="AH53">
        <v>3</v>
      </c>
      <c r="AI53">
        <v>4</v>
      </c>
      <c r="AJ53">
        <v>1</v>
      </c>
      <c r="AK53">
        <v>2</v>
      </c>
      <c r="AL53">
        <v>3</v>
      </c>
      <c r="AM53">
        <v>0</v>
      </c>
    </row>
    <row r="54" spans="1:39" x14ac:dyDescent="0.35">
      <c r="A54" t="s">
        <v>190</v>
      </c>
      <c r="B54" t="s">
        <v>50</v>
      </c>
      <c r="C54" t="s">
        <v>71</v>
      </c>
      <c r="D54" t="s">
        <v>64</v>
      </c>
      <c r="E54" t="s">
        <v>60</v>
      </c>
      <c r="F54" t="s">
        <v>54</v>
      </c>
      <c r="G54">
        <v>16</v>
      </c>
      <c r="H54">
        <v>6</v>
      </c>
      <c r="I54">
        <v>16</v>
      </c>
      <c r="J54">
        <v>16</v>
      </c>
      <c r="K54">
        <v>16</v>
      </c>
      <c r="L54">
        <v>18</v>
      </c>
      <c r="M54">
        <v>-2</v>
      </c>
      <c r="N54">
        <v>3</v>
      </c>
      <c r="O54">
        <v>8</v>
      </c>
      <c r="P54">
        <v>15</v>
      </c>
      <c r="Q54">
        <v>10</v>
      </c>
      <c r="R54">
        <v>13</v>
      </c>
      <c r="S54">
        <v>10</v>
      </c>
      <c r="T54">
        <v>11</v>
      </c>
      <c r="U54">
        <v>13</v>
      </c>
      <c r="V54" t="s">
        <v>172</v>
      </c>
      <c r="W54">
        <v>1</v>
      </c>
      <c r="X54">
        <v>200</v>
      </c>
      <c r="Y54">
        <v>0</v>
      </c>
      <c r="Z54" t="s">
        <v>50</v>
      </c>
      <c r="AA54" t="s">
        <v>50</v>
      </c>
      <c r="AB54" t="s">
        <v>50</v>
      </c>
      <c r="AC54" t="s">
        <v>50</v>
      </c>
      <c r="AD54" t="s">
        <v>50</v>
      </c>
      <c r="AE54" t="s">
        <v>50</v>
      </c>
      <c r="AF54">
        <v>0</v>
      </c>
      <c r="AG54">
        <v>2</v>
      </c>
      <c r="AH54">
        <v>0</v>
      </c>
      <c r="AI54">
        <v>1</v>
      </c>
      <c r="AJ54">
        <v>0</v>
      </c>
      <c r="AK54">
        <v>0</v>
      </c>
      <c r="AL54">
        <v>1</v>
      </c>
      <c r="AM54">
        <v>0</v>
      </c>
    </row>
    <row r="55" spans="1:39" x14ac:dyDescent="0.35">
      <c r="A55" t="s">
        <v>191</v>
      </c>
      <c r="B55" t="s">
        <v>50</v>
      </c>
      <c r="C55" t="s">
        <v>73</v>
      </c>
      <c r="D55" t="s">
        <v>64</v>
      </c>
      <c r="E55" t="s">
        <v>60</v>
      </c>
      <c r="F55" t="s">
        <v>54</v>
      </c>
      <c r="G55">
        <v>17</v>
      </c>
      <c r="H55">
        <v>7</v>
      </c>
      <c r="I55">
        <v>17</v>
      </c>
      <c r="J55">
        <v>32</v>
      </c>
      <c r="K55">
        <v>32</v>
      </c>
      <c r="L55">
        <v>35</v>
      </c>
      <c r="M55">
        <v>-3</v>
      </c>
      <c r="N55">
        <v>5</v>
      </c>
      <c r="O55">
        <v>8</v>
      </c>
      <c r="P55">
        <v>17</v>
      </c>
      <c r="Q55">
        <v>10</v>
      </c>
      <c r="R55">
        <v>15</v>
      </c>
      <c r="S55">
        <v>12</v>
      </c>
      <c r="T55">
        <v>11</v>
      </c>
      <c r="U55">
        <v>15</v>
      </c>
      <c r="V55" t="s">
        <v>184</v>
      </c>
      <c r="W55">
        <v>2</v>
      </c>
      <c r="X55">
        <v>450</v>
      </c>
      <c r="Y55">
        <v>0</v>
      </c>
      <c r="Z55" t="s">
        <v>50</v>
      </c>
      <c r="AA55" t="s">
        <v>50</v>
      </c>
      <c r="AB55" t="s">
        <v>50</v>
      </c>
      <c r="AC55" t="s">
        <v>50</v>
      </c>
      <c r="AD55" t="s">
        <v>50</v>
      </c>
      <c r="AE55" t="s">
        <v>50</v>
      </c>
      <c r="AF55">
        <v>0</v>
      </c>
      <c r="AG55">
        <v>3</v>
      </c>
      <c r="AH55">
        <v>0</v>
      </c>
      <c r="AI55">
        <v>2</v>
      </c>
      <c r="AJ55">
        <v>1</v>
      </c>
      <c r="AK55">
        <v>0</v>
      </c>
      <c r="AL55">
        <v>2</v>
      </c>
      <c r="AM55">
        <v>0</v>
      </c>
    </row>
    <row r="56" spans="1:39" x14ac:dyDescent="0.35">
      <c r="A56" t="s">
        <v>192</v>
      </c>
      <c r="B56" t="s">
        <v>50</v>
      </c>
      <c r="C56" t="s">
        <v>106</v>
      </c>
      <c r="D56" t="s">
        <v>114</v>
      </c>
      <c r="E56" t="s">
        <v>53</v>
      </c>
      <c r="F56" t="s">
        <v>54</v>
      </c>
      <c r="G56">
        <v>11</v>
      </c>
      <c r="H56">
        <v>1</v>
      </c>
      <c r="I56">
        <v>11</v>
      </c>
      <c r="J56">
        <v>34</v>
      </c>
      <c r="K56">
        <v>34</v>
      </c>
      <c r="L56">
        <v>36</v>
      </c>
      <c r="M56">
        <v>-2</v>
      </c>
      <c r="N56">
        <v>4</v>
      </c>
      <c r="O56">
        <v>10</v>
      </c>
      <c r="P56">
        <v>19</v>
      </c>
      <c r="Q56">
        <v>10</v>
      </c>
      <c r="R56">
        <v>16</v>
      </c>
      <c r="S56">
        <v>2</v>
      </c>
      <c r="T56">
        <v>13</v>
      </c>
      <c r="U56">
        <v>7</v>
      </c>
      <c r="V56" t="s">
        <v>193</v>
      </c>
      <c r="W56">
        <v>1</v>
      </c>
      <c r="X56">
        <v>200</v>
      </c>
      <c r="Y56">
        <v>0</v>
      </c>
      <c r="Z56" t="s">
        <v>50</v>
      </c>
      <c r="AA56" t="s">
        <v>50</v>
      </c>
      <c r="AB56" t="s">
        <v>50</v>
      </c>
      <c r="AC56" t="s">
        <v>50</v>
      </c>
      <c r="AD56" t="s">
        <v>50</v>
      </c>
      <c r="AE56" t="s">
        <v>50</v>
      </c>
      <c r="AF56">
        <v>0</v>
      </c>
      <c r="AG56">
        <v>4</v>
      </c>
      <c r="AH56">
        <v>0</v>
      </c>
      <c r="AI56">
        <v>3</v>
      </c>
      <c r="AJ56">
        <v>0</v>
      </c>
      <c r="AK56">
        <v>1</v>
      </c>
      <c r="AL56">
        <v>0</v>
      </c>
      <c r="AM56">
        <v>0</v>
      </c>
    </row>
    <row r="57" spans="1:39" x14ac:dyDescent="0.35">
      <c r="A57" t="s">
        <v>194</v>
      </c>
      <c r="B57" t="s">
        <v>50</v>
      </c>
      <c r="C57" t="s">
        <v>63</v>
      </c>
      <c r="D57" t="s">
        <v>195</v>
      </c>
      <c r="E57" t="s">
        <v>60</v>
      </c>
      <c r="F57" t="s">
        <v>196</v>
      </c>
      <c r="G57">
        <v>16</v>
      </c>
      <c r="H57">
        <v>4</v>
      </c>
      <c r="I57">
        <v>16</v>
      </c>
      <c r="J57">
        <v>27</v>
      </c>
      <c r="K57">
        <v>27</v>
      </c>
      <c r="L57">
        <v>30</v>
      </c>
      <c r="M57">
        <v>-3</v>
      </c>
      <c r="N57">
        <v>5</v>
      </c>
      <c r="O57">
        <v>8</v>
      </c>
      <c r="P57">
        <v>15</v>
      </c>
      <c r="Q57">
        <v>14</v>
      </c>
      <c r="R57">
        <v>13</v>
      </c>
      <c r="S57">
        <v>8</v>
      </c>
      <c r="T57">
        <v>11</v>
      </c>
      <c r="U57">
        <v>9</v>
      </c>
      <c r="V57" t="s">
        <v>197</v>
      </c>
      <c r="W57">
        <v>1</v>
      </c>
      <c r="X57">
        <v>200</v>
      </c>
      <c r="Y57">
        <v>0</v>
      </c>
      <c r="Z57" t="s">
        <v>50</v>
      </c>
      <c r="AA57" t="s">
        <v>50</v>
      </c>
      <c r="AB57" t="s">
        <v>50</v>
      </c>
      <c r="AC57" t="s">
        <v>50</v>
      </c>
      <c r="AD57" t="s">
        <v>50</v>
      </c>
      <c r="AE57" t="s">
        <v>50</v>
      </c>
      <c r="AF57">
        <v>2</v>
      </c>
      <c r="AG57">
        <v>2</v>
      </c>
      <c r="AH57">
        <v>2</v>
      </c>
      <c r="AI57">
        <v>1</v>
      </c>
      <c r="AJ57">
        <v>0</v>
      </c>
      <c r="AK57">
        <v>0</v>
      </c>
      <c r="AL57">
        <v>0</v>
      </c>
      <c r="AM57">
        <v>0</v>
      </c>
    </row>
    <row r="58" spans="1:39" x14ac:dyDescent="0.35">
      <c r="A58" t="s">
        <v>198</v>
      </c>
      <c r="B58" t="s">
        <v>199</v>
      </c>
      <c r="C58" t="s">
        <v>106</v>
      </c>
      <c r="D58" t="s">
        <v>103</v>
      </c>
      <c r="E58" t="s">
        <v>53</v>
      </c>
      <c r="F58" t="s">
        <v>54</v>
      </c>
      <c r="G58">
        <v>17</v>
      </c>
      <c r="H58">
        <v>7</v>
      </c>
      <c r="I58">
        <v>17</v>
      </c>
      <c r="J58">
        <v>94</v>
      </c>
      <c r="K58">
        <v>94</v>
      </c>
      <c r="L58">
        <v>99</v>
      </c>
      <c r="M58">
        <v>-5</v>
      </c>
      <c r="N58">
        <v>9</v>
      </c>
      <c r="O58">
        <v>10</v>
      </c>
      <c r="P58">
        <v>19</v>
      </c>
      <c r="Q58">
        <v>11</v>
      </c>
      <c r="R58">
        <v>21</v>
      </c>
      <c r="S58">
        <v>2</v>
      </c>
      <c r="T58">
        <v>10</v>
      </c>
      <c r="U58">
        <v>5</v>
      </c>
      <c r="V58" t="s">
        <v>200</v>
      </c>
      <c r="W58">
        <v>5</v>
      </c>
      <c r="X58">
        <v>1800</v>
      </c>
      <c r="Y58">
        <v>0</v>
      </c>
      <c r="Z58" t="s">
        <v>50</v>
      </c>
      <c r="AA58" t="s">
        <v>50</v>
      </c>
      <c r="AB58" t="s">
        <v>50</v>
      </c>
      <c r="AC58" t="s">
        <v>50</v>
      </c>
      <c r="AD58" t="s">
        <v>50</v>
      </c>
      <c r="AE58" t="s">
        <v>50</v>
      </c>
      <c r="AF58">
        <v>0</v>
      </c>
      <c r="AG58">
        <v>4</v>
      </c>
      <c r="AH58">
        <v>0</v>
      </c>
      <c r="AI58">
        <v>5</v>
      </c>
      <c r="AJ58">
        <v>0</v>
      </c>
      <c r="AK58">
        <v>0</v>
      </c>
      <c r="AL58">
        <v>0</v>
      </c>
      <c r="AM58">
        <v>0</v>
      </c>
    </row>
    <row r="59" spans="1:39" x14ac:dyDescent="0.35">
      <c r="A59" t="s">
        <v>201</v>
      </c>
      <c r="B59" t="s">
        <v>50</v>
      </c>
      <c r="C59" t="s">
        <v>106</v>
      </c>
      <c r="D59" t="s">
        <v>114</v>
      </c>
      <c r="E59" t="s">
        <v>53</v>
      </c>
      <c r="F59" t="s">
        <v>50</v>
      </c>
      <c r="G59">
        <v>9</v>
      </c>
      <c r="H59">
        <v>-1</v>
      </c>
      <c r="I59">
        <v>9</v>
      </c>
      <c r="J59">
        <v>15</v>
      </c>
      <c r="K59">
        <v>15</v>
      </c>
      <c r="L59">
        <v>16</v>
      </c>
      <c r="M59">
        <v>-1</v>
      </c>
      <c r="N59">
        <v>2</v>
      </c>
      <c r="O59">
        <v>10</v>
      </c>
      <c r="P59">
        <v>16</v>
      </c>
      <c r="Q59">
        <v>8</v>
      </c>
      <c r="R59">
        <v>14</v>
      </c>
      <c r="S59">
        <v>2</v>
      </c>
      <c r="T59">
        <v>8</v>
      </c>
      <c r="U59">
        <v>5</v>
      </c>
      <c r="V59" t="s">
        <v>202</v>
      </c>
      <c r="W59">
        <v>0.125</v>
      </c>
      <c r="X59">
        <v>25</v>
      </c>
      <c r="Y59">
        <v>0</v>
      </c>
      <c r="Z59" t="s">
        <v>50</v>
      </c>
      <c r="AA59" t="s">
        <v>50</v>
      </c>
      <c r="AB59" t="s">
        <v>50</v>
      </c>
      <c r="AC59" t="s">
        <v>50</v>
      </c>
      <c r="AD59" t="s">
        <v>50</v>
      </c>
      <c r="AE59" t="s">
        <v>50</v>
      </c>
      <c r="AF59">
        <v>0</v>
      </c>
      <c r="AG59">
        <v>3</v>
      </c>
      <c r="AH59">
        <v>0</v>
      </c>
      <c r="AI59">
        <v>2</v>
      </c>
      <c r="AJ59">
        <v>0</v>
      </c>
      <c r="AK59">
        <v>0</v>
      </c>
      <c r="AL59">
        <v>0</v>
      </c>
      <c r="AM59">
        <v>0</v>
      </c>
    </row>
    <row r="60" spans="1:39" x14ac:dyDescent="0.35">
      <c r="A60" t="s">
        <v>203</v>
      </c>
      <c r="B60" t="s">
        <v>50</v>
      </c>
      <c r="C60" t="s">
        <v>106</v>
      </c>
      <c r="D60" t="s">
        <v>114</v>
      </c>
      <c r="E60" t="s">
        <v>138</v>
      </c>
      <c r="F60" t="s">
        <v>50</v>
      </c>
      <c r="G60">
        <v>12</v>
      </c>
      <c r="H60">
        <v>0</v>
      </c>
      <c r="I60">
        <v>12</v>
      </c>
      <c r="J60">
        <v>2</v>
      </c>
      <c r="K60">
        <v>2</v>
      </c>
      <c r="L60">
        <v>3</v>
      </c>
      <c r="M60">
        <v>-1</v>
      </c>
      <c r="N60">
        <v>1</v>
      </c>
      <c r="O60">
        <v>4</v>
      </c>
      <c r="P60">
        <v>3</v>
      </c>
      <c r="Q60">
        <v>15</v>
      </c>
      <c r="R60">
        <v>10</v>
      </c>
      <c r="S60">
        <v>3</v>
      </c>
      <c r="T60">
        <v>12</v>
      </c>
      <c r="U60">
        <v>7</v>
      </c>
      <c r="V60" t="s">
        <v>204</v>
      </c>
      <c r="W60">
        <v>0</v>
      </c>
      <c r="X60">
        <v>10</v>
      </c>
      <c r="Y60">
        <v>0</v>
      </c>
      <c r="Z60" t="s">
        <v>50</v>
      </c>
      <c r="AA60" t="s">
        <v>50</v>
      </c>
      <c r="AB60" t="s">
        <v>50</v>
      </c>
      <c r="AC60" t="s">
        <v>50</v>
      </c>
      <c r="AD60" t="s">
        <v>50</v>
      </c>
      <c r="AE60" t="s">
        <v>50</v>
      </c>
      <c r="AF60">
        <v>2</v>
      </c>
      <c r="AG60">
        <v>0</v>
      </c>
      <c r="AH60">
        <v>2</v>
      </c>
      <c r="AI60">
        <v>0</v>
      </c>
      <c r="AJ60">
        <v>0</v>
      </c>
      <c r="AK60">
        <v>1</v>
      </c>
      <c r="AL60">
        <v>0</v>
      </c>
      <c r="AM60">
        <v>0</v>
      </c>
    </row>
    <row r="61" spans="1:39" x14ac:dyDescent="0.35">
      <c r="A61" t="s">
        <v>205</v>
      </c>
      <c r="B61" t="s">
        <v>50</v>
      </c>
      <c r="C61" t="s">
        <v>206</v>
      </c>
      <c r="D61" t="s">
        <v>103</v>
      </c>
      <c r="E61" t="s">
        <v>53</v>
      </c>
      <c r="F61" t="s">
        <v>50</v>
      </c>
      <c r="G61">
        <v>12</v>
      </c>
      <c r="H61">
        <v>0</v>
      </c>
      <c r="I61">
        <v>12</v>
      </c>
      <c r="J61">
        <v>45</v>
      </c>
      <c r="K61">
        <v>45</v>
      </c>
      <c r="L61">
        <v>48</v>
      </c>
      <c r="M61">
        <v>-3</v>
      </c>
      <c r="N61">
        <v>6</v>
      </c>
      <c r="O61">
        <v>10</v>
      </c>
      <c r="P61">
        <v>18</v>
      </c>
      <c r="Q61">
        <v>14</v>
      </c>
      <c r="R61">
        <v>14</v>
      </c>
      <c r="S61">
        <v>9</v>
      </c>
      <c r="T61">
        <v>13</v>
      </c>
      <c r="U61">
        <v>11</v>
      </c>
      <c r="V61" t="s">
        <v>207</v>
      </c>
      <c r="W61">
        <v>2</v>
      </c>
      <c r="X61">
        <v>450</v>
      </c>
      <c r="Y61">
        <v>0</v>
      </c>
      <c r="Z61" t="s">
        <v>50</v>
      </c>
      <c r="AA61" t="s">
        <v>50</v>
      </c>
      <c r="AB61" t="s">
        <v>50</v>
      </c>
      <c r="AC61" t="s">
        <v>50</v>
      </c>
      <c r="AD61" t="s">
        <v>50</v>
      </c>
      <c r="AE61" t="s">
        <v>50</v>
      </c>
      <c r="AF61">
        <v>2</v>
      </c>
      <c r="AG61">
        <v>4</v>
      </c>
      <c r="AH61">
        <v>2</v>
      </c>
      <c r="AI61">
        <v>2</v>
      </c>
      <c r="AJ61">
        <v>0</v>
      </c>
      <c r="AK61">
        <v>1</v>
      </c>
      <c r="AL61">
        <v>0</v>
      </c>
      <c r="AM61">
        <v>0</v>
      </c>
    </row>
    <row r="62" spans="1:39" x14ac:dyDescent="0.35">
      <c r="A62" t="s">
        <v>208</v>
      </c>
      <c r="B62" t="s">
        <v>50</v>
      </c>
      <c r="C62" t="s">
        <v>51</v>
      </c>
      <c r="D62" t="s">
        <v>152</v>
      </c>
      <c r="E62" t="s">
        <v>60</v>
      </c>
      <c r="F62" t="s">
        <v>54</v>
      </c>
      <c r="G62">
        <v>16</v>
      </c>
      <c r="H62">
        <v>4</v>
      </c>
      <c r="I62">
        <v>16</v>
      </c>
      <c r="J62">
        <v>85</v>
      </c>
      <c r="K62">
        <v>85</v>
      </c>
      <c r="L62">
        <v>90</v>
      </c>
      <c r="M62">
        <v>-5</v>
      </c>
      <c r="N62">
        <v>10</v>
      </c>
      <c r="O62">
        <v>8</v>
      </c>
      <c r="P62">
        <v>18</v>
      </c>
      <c r="Q62">
        <v>15</v>
      </c>
      <c r="R62">
        <v>18</v>
      </c>
      <c r="S62">
        <v>11</v>
      </c>
      <c r="T62">
        <v>12</v>
      </c>
      <c r="U62">
        <v>14</v>
      </c>
      <c r="V62" t="s">
        <v>209</v>
      </c>
      <c r="W62">
        <v>8</v>
      </c>
      <c r="X62">
        <v>3900</v>
      </c>
      <c r="Z62" t="s">
        <v>50</v>
      </c>
      <c r="AA62" t="s">
        <v>50</v>
      </c>
      <c r="AB62" t="s">
        <v>50</v>
      </c>
      <c r="AC62" t="s">
        <v>50</v>
      </c>
      <c r="AD62" t="s">
        <v>50</v>
      </c>
      <c r="AE62" t="s">
        <v>50</v>
      </c>
      <c r="AF62">
        <v>2</v>
      </c>
      <c r="AG62">
        <v>4</v>
      </c>
      <c r="AH62">
        <v>2</v>
      </c>
      <c r="AI62">
        <v>4</v>
      </c>
      <c r="AJ62">
        <v>0</v>
      </c>
      <c r="AK62">
        <v>1</v>
      </c>
      <c r="AL62">
        <v>2</v>
      </c>
      <c r="AM62">
        <v>0</v>
      </c>
    </row>
    <row r="63" spans="1:39" x14ac:dyDescent="0.35">
      <c r="A63" t="s">
        <v>210</v>
      </c>
      <c r="B63" t="s">
        <v>50</v>
      </c>
      <c r="C63" t="s">
        <v>63</v>
      </c>
      <c r="D63" t="s">
        <v>103</v>
      </c>
      <c r="E63" t="s">
        <v>53</v>
      </c>
      <c r="F63" t="s">
        <v>54</v>
      </c>
      <c r="G63">
        <v>14</v>
      </c>
      <c r="H63">
        <v>4</v>
      </c>
      <c r="I63">
        <v>14</v>
      </c>
      <c r="J63">
        <v>114</v>
      </c>
      <c r="K63">
        <v>114</v>
      </c>
      <c r="L63">
        <v>120</v>
      </c>
      <c r="M63">
        <v>-6</v>
      </c>
      <c r="N63">
        <v>12</v>
      </c>
      <c r="O63">
        <v>10</v>
      </c>
      <c r="P63">
        <v>19</v>
      </c>
      <c r="Q63">
        <v>11</v>
      </c>
      <c r="R63">
        <v>19</v>
      </c>
      <c r="S63">
        <v>3</v>
      </c>
      <c r="T63">
        <v>14</v>
      </c>
      <c r="U63">
        <v>10</v>
      </c>
      <c r="V63" t="s">
        <v>211</v>
      </c>
      <c r="W63">
        <v>6</v>
      </c>
      <c r="X63">
        <v>2300</v>
      </c>
      <c r="Y63">
        <v>0</v>
      </c>
      <c r="Z63" t="s">
        <v>50</v>
      </c>
      <c r="AA63" t="s">
        <v>50</v>
      </c>
      <c r="AB63" t="s">
        <v>50</v>
      </c>
      <c r="AC63" t="s">
        <v>50</v>
      </c>
      <c r="AD63" t="s">
        <v>212</v>
      </c>
      <c r="AE63" t="s">
        <v>50</v>
      </c>
      <c r="AF63">
        <v>0</v>
      </c>
      <c r="AG63">
        <v>4</v>
      </c>
      <c r="AH63">
        <v>0</v>
      </c>
      <c r="AI63">
        <v>4</v>
      </c>
      <c r="AJ63">
        <v>0</v>
      </c>
      <c r="AK63">
        <v>2</v>
      </c>
      <c r="AL63">
        <v>0</v>
      </c>
      <c r="AM63">
        <v>0</v>
      </c>
    </row>
    <row r="64" spans="1:39" x14ac:dyDescent="0.35">
      <c r="A64" t="s">
        <v>213</v>
      </c>
      <c r="B64" t="s">
        <v>50</v>
      </c>
      <c r="C64" t="s">
        <v>63</v>
      </c>
      <c r="D64" t="s">
        <v>52</v>
      </c>
      <c r="E64" t="s">
        <v>53</v>
      </c>
      <c r="F64" t="s">
        <v>54</v>
      </c>
      <c r="G64">
        <v>16</v>
      </c>
      <c r="H64">
        <v>6</v>
      </c>
      <c r="I64">
        <v>16</v>
      </c>
      <c r="J64">
        <v>93</v>
      </c>
      <c r="K64">
        <v>93</v>
      </c>
      <c r="L64">
        <v>99</v>
      </c>
      <c r="M64">
        <v>-6</v>
      </c>
      <c r="N64">
        <v>11</v>
      </c>
      <c r="O64">
        <v>10</v>
      </c>
      <c r="P64">
        <v>19</v>
      </c>
      <c r="Q64">
        <v>10</v>
      </c>
      <c r="R64">
        <v>16</v>
      </c>
      <c r="S64">
        <v>5</v>
      </c>
      <c r="T64">
        <v>11</v>
      </c>
      <c r="U64">
        <v>5</v>
      </c>
      <c r="V64" t="s">
        <v>214</v>
      </c>
      <c r="W64">
        <v>4</v>
      </c>
      <c r="X64">
        <v>1100</v>
      </c>
      <c r="Y64">
        <v>0</v>
      </c>
      <c r="Z64" t="s">
        <v>50</v>
      </c>
      <c r="AA64" t="s">
        <v>50</v>
      </c>
      <c r="AB64" t="s">
        <v>50</v>
      </c>
      <c r="AC64" t="s">
        <v>50</v>
      </c>
      <c r="AD64" t="s">
        <v>215</v>
      </c>
      <c r="AE64" t="s">
        <v>50</v>
      </c>
      <c r="AF64">
        <v>0</v>
      </c>
      <c r="AG64">
        <v>4</v>
      </c>
      <c r="AH64">
        <v>0</v>
      </c>
      <c r="AI64">
        <v>3</v>
      </c>
      <c r="AJ64">
        <v>0</v>
      </c>
      <c r="AK64">
        <v>0</v>
      </c>
      <c r="AL64">
        <v>0</v>
      </c>
      <c r="AM64">
        <v>0</v>
      </c>
    </row>
    <row r="65" spans="1:39" x14ac:dyDescent="0.35">
      <c r="A65" t="s">
        <v>216</v>
      </c>
      <c r="B65" t="s">
        <v>50</v>
      </c>
      <c r="C65" t="s">
        <v>106</v>
      </c>
      <c r="D65" t="s">
        <v>107</v>
      </c>
      <c r="E65" t="s">
        <v>53</v>
      </c>
      <c r="F65" t="s">
        <v>54</v>
      </c>
      <c r="G65">
        <v>14</v>
      </c>
      <c r="H65">
        <v>4</v>
      </c>
      <c r="I65">
        <v>14</v>
      </c>
      <c r="J65">
        <v>133</v>
      </c>
      <c r="K65">
        <v>133</v>
      </c>
      <c r="L65">
        <v>140</v>
      </c>
      <c r="M65">
        <v>-7</v>
      </c>
      <c r="N65">
        <v>14</v>
      </c>
      <c r="O65">
        <v>10</v>
      </c>
      <c r="P65">
        <v>20</v>
      </c>
      <c r="Q65">
        <v>9</v>
      </c>
      <c r="R65">
        <v>18</v>
      </c>
      <c r="S65">
        <v>3</v>
      </c>
      <c r="T65">
        <v>8</v>
      </c>
      <c r="U65">
        <v>1</v>
      </c>
      <c r="V65" t="s">
        <v>217</v>
      </c>
      <c r="W65">
        <v>9</v>
      </c>
      <c r="X65">
        <v>5000</v>
      </c>
      <c r="Y65">
        <v>0</v>
      </c>
      <c r="Z65" t="s">
        <v>50</v>
      </c>
      <c r="AA65" t="s">
        <v>50</v>
      </c>
      <c r="AB65" t="s">
        <v>50</v>
      </c>
      <c r="AC65" t="s">
        <v>50</v>
      </c>
      <c r="AD65" t="s">
        <v>50</v>
      </c>
      <c r="AE65" t="s">
        <v>50</v>
      </c>
      <c r="AF65">
        <v>0</v>
      </c>
      <c r="AG65">
        <v>5</v>
      </c>
      <c r="AH65">
        <v>0</v>
      </c>
      <c r="AI65">
        <v>4</v>
      </c>
      <c r="AJ65">
        <v>0</v>
      </c>
      <c r="AK65">
        <v>0</v>
      </c>
      <c r="AL65">
        <v>0</v>
      </c>
      <c r="AM65">
        <v>0</v>
      </c>
    </row>
    <row r="66" spans="1:39" x14ac:dyDescent="0.35">
      <c r="A66" t="s">
        <v>218</v>
      </c>
      <c r="B66" t="s">
        <v>50</v>
      </c>
      <c r="C66" t="s">
        <v>219</v>
      </c>
      <c r="D66" t="s">
        <v>52</v>
      </c>
      <c r="E66" t="s">
        <v>53</v>
      </c>
      <c r="F66" t="s">
        <v>54</v>
      </c>
      <c r="G66">
        <v>14</v>
      </c>
      <c r="H66">
        <v>2</v>
      </c>
      <c r="I66">
        <v>14</v>
      </c>
      <c r="J66">
        <v>78</v>
      </c>
      <c r="K66">
        <v>78</v>
      </c>
      <c r="L66">
        <v>84</v>
      </c>
      <c r="M66">
        <v>-6</v>
      </c>
      <c r="N66">
        <v>12</v>
      </c>
      <c r="O66">
        <v>10</v>
      </c>
      <c r="P66">
        <v>17</v>
      </c>
      <c r="Q66">
        <v>15</v>
      </c>
      <c r="R66">
        <v>12</v>
      </c>
      <c r="S66">
        <v>13</v>
      </c>
      <c r="T66">
        <v>12</v>
      </c>
      <c r="U66">
        <v>14</v>
      </c>
      <c r="V66" t="s">
        <v>220</v>
      </c>
      <c r="W66">
        <v>8</v>
      </c>
      <c r="X66">
        <v>3900</v>
      </c>
      <c r="Y66">
        <v>0</v>
      </c>
      <c r="Z66" t="s">
        <v>50</v>
      </c>
      <c r="AA66" t="s">
        <v>50</v>
      </c>
      <c r="AB66" t="s">
        <v>50</v>
      </c>
      <c r="AC66" t="s">
        <v>50</v>
      </c>
      <c r="AD66" t="s">
        <v>50</v>
      </c>
      <c r="AE66" t="s">
        <v>50</v>
      </c>
      <c r="AF66">
        <v>2</v>
      </c>
      <c r="AG66">
        <v>3</v>
      </c>
      <c r="AH66">
        <v>2</v>
      </c>
      <c r="AI66">
        <v>1</v>
      </c>
      <c r="AJ66">
        <v>1</v>
      </c>
      <c r="AK66">
        <v>1</v>
      </c>
      <c r="AL66">
        <v>2</v>
      </c>
      <c r="AM66">
        <v>0</v>
      </c>
    </row>
    <row r="67" spans="1:39" x14ac:dyDescent="0.35">
      <c r="A67" t="s">
        <v>221</v>
      </c>
      <c r="B67" t="s">
        <v>50</v>
      </c>
      <c r="C67" t="s">
        <v>222</v>
      </c>
      <c r="D67" t="s">
        <v>223</v>
      </c>
      <c r="E67" t="s">
        <v>65</v>
      </c>
      <c r="F67" t="s">
        <v>54</v>
      </c>
      <c r="G67">
        <v>14</v>
      </c>
      <c r="H67">
        <v>4</v>
      </c>
      <c r="I67">
        <v>14</v>
      </c>
      <c r="J67">
        <v>200</v>
      </c>
      <c r="K67">
        <v>200</v>
      </c>
      <c r="L67">
        <v>208</v>
      </c>
      <c r="M67">
        <v>-8</v>
      </c>
      <c r="N67">
        <v>16</v>
      </c>
      <c r="O67">
        <v>12</v>
      </c>
      <c r="P67">
        <v>27</v>
      </c>
      <c r="Q67">
        <v>10</v>
      </c>
      <c r="R67">
        <v>22</v>
      </c>
      <c r="S67">
        <v>12</v>
      </c>
      <c r="T67">
        <v>16</v>
      </c>
      <c r="U67">
        <v>16</v>
      </c>
      <c r="V67" t="s">
        <v>224</v>
      </c>
      <c r="W67">
        <v>9</v>
      </c>
      <c r="X67">
        <v>5000</v>
      </c>
      <c r="Y67">
        <v>0</v>
      </c>
      <c r="Z67" t="s">
        <v>50</v>
      </c>
      <c r="AA67" t="s">
        <v>50</v>
      </c>
      <c r="AB67" t="s">
        <v>50</v>
      </c>
      <c r="AC67" t="s">
        <v>50</v>
      </c>
      <c r="AD67" t="s">
        <v>50</v>
      </c>
      <c r="AE67" t="s">
        <v>50</v>
      </c>
      <c r="AF67">
        <v>0</v>
      </c>
      <c r="AG67">
        <v>8</v>
      </c>
      <c r="AH67">
        <v>0</v>
      </c>
      <c r="AI67">
        <v>6</v>
      </c>
      <c r="AJ67">
        <v>1</v>
      </c>
      <c r="AK67">
        <v>3</v>
      </c>
      <c r="AL67">
        <v>3</v>
      </c>
      <c r="AM67">
        <v>0</v>
      </c>
    </row>
    <row r="68" spans="1:39" x14ac:dyDescent="0.35">
      <c r="A68" t="s">
        <v>225</v>
      </c>
      <c r="B68" t="s">
        <v>50</v>
      </c>
      <c r="C68" t="s">
        <v>106</v>
      </c>
      <c r="D68" t="s">
        <v>103</v>
      </c>
      <c r="E68" t="s">
        <v>125</v>
      </c>
      <c r="F68" t="s">
        <v>50</v>
      </c>
      <c r="G68">
        <v>11</v>
      </c>
      <c r="H68">
        <v>0</v>
      </c>
      <c r="I68">
        <v>11</v>
      </c>
      <c r="J68">
        <v>27</v>
      </c>
      <c r="K68">
        <v>27</v>
      </c>
      <c r="L68">
        <v>30</v>
      </c>
      <c r="M68">
        <v>-3</v>
      </c>
      <c r="N68">
        <v>6</v>
      </c>
      <c r="O68">
        <v>6</v>
      </c>
      <c r="P68">
        <v>6</v>
      </c>
      <c r="Q68">
        <v>12</v>
      </c>
      <c r="R68">
        <v>12</v>
      </c>
      <c r="S68">
        <v>2</v>
      </c>
      <c r="T68">
        <v>13</v>
      </c>
      <c r="U68">
        <v>5</v>
      </c>
      <c r="V68" t="s">
        <v>226</v>
      </c>
      <c r="W68">
        <v>0.5</v>
      </c>
      <c r="X68">
        <v>100</v>
      </c>
      <c r="Y68">
        <v>0</v>
      </c>
      <c r="Z68" t="s">
        <v>50</v>
      </c>
      <c r="AA68" t="s">
        <v>50</v>
      </c>
      <c r="AB68" t="s">
        <v>50</v>
      </c>
      <c r="AC68" t="s">
        <v>50</v>
      </c>
      <c r="AD68" t="s">
        <v>227</v>
      </c>
      <c r="AE68" t="s">
        <v>50</v>
      </c>
      <c r="AF68">
        <v>1</v>
      </c>
      <c r="AG68">
        <v>0</v>
      </c>
      <c r="AH68">
        <v>1</v>
      </c>
      <c r="AI68">
        <v>1</v>
      </c>
      <c r="AJ68">
        <v>0</v>
      </c>
      <c r="AK68">
        <v>1</v>
      </c>
      <c r="AL68">
        <v>0</v>
      </c>
      <c r="AM68">
        <v>0</v>
      </c>
    </row>
    <row r="69" spans="1:39" x14ac:dyDescent="0.35">
      <c r="A69" t="s">
        <v>228</v>
      </c>
      <c r="B69" t="s">
        <v>229</v>
      </c>
      <c r="C69" t="s">
        <v>58</v>
      </c>
      <c r="D69" t="s">
        <v>59</v>
      </c>
      <c r="E69" t="s">
        <v>60</v>
      </c>
      <c r="F69" t="s">
        <v>50</v>
      </c>
      <c r="G69">
        <v>10</v>
      </c>
      <c r="H69">
        <v>0</v>
      </c>
      <c r="I69">
        <v>10</v>
      </c>
      <c r="J69">
        <v>4</v>
      </c>
      <c r="K69">
        <v>4</v>
      </c>
      <c r="L69">
        <v>5</v>
      </c>
      <c r="M69">
        <v>-1</v>
      </c>
      <c r="N69">
        <v>1</v>
      </c>
      <c r="O69">
        <v>8</v>
      </c>
      <c r="P69">
        <v>10</v>
      </c>
      <c r="Q69">
        <v>10</v>
      </c>
      <c r="R69">
        <v>10</v>
      </c>
      <c r="S69">
        <v>10</v>
      </c>
      <c r="T69">
        <v>10</v>
      </c>
      <c r="U69">
        <v>10</v>
      </c>
      <c r="V69" t="s">
        <v>61</v>
      </c>
      <c r="W69">
        <v>0</v>
      </c>
      <c r="X69">
        <v>10</v>
      </c>
      <c r="Y69">
        <v>0</v>
      </c>
      <c r="Z69" t="s">
        <v>50</v>
      </c>
      <c r="AA69" t="s">
        <v>50</v>
      </c>
      <c r="AB69" t="s">
        <v>50</v>
      </c>
      <c r="AC69" t="s">
        <v>50</v>
      </c>
      <c r="AD69" t="s">
        <v>50</v>
      </c>
      <c r="AE69" t="s">
        <v>50</v>
      </c>
      <c r="AF69">
        <v>0</v>
      </c>
      <c r="AG69">
        <v>0</v>
      </c>
      <c r="AH69">
        <v>0</v>
      </c>
      <c r="AI69">
        <v>0</v>
      </c>
      <c r="AJ69">
        <v>0</v>
      </c>
      <c r="AK69">
        <v>0</v>
      </c>
      <c r="AL69">
        <v>0</v>
      </c>
      <c r="AM69">
        <v>0</v>
      </c>
    </row>
    <row r="70" spans="1:39" x14ac:dyDescent="0.35">
      <c r="A70" t="s">
        <v>230</v>
      </c>
      <c r="B70" t="s">
        <v>50</v>
      </c>
      <c r="C70" t="s">
        <v>106</v>
      </c>
      <c r="D70" t="s">
        <v>114</v>
      </c>
      <c r="E70" t="s">
        <v>53</v>
      </c>
      <c r="F70" t="s">
        <v>50</v>
      </c>
      <c r="G70">
        <v>12</v>
      </c>
      <c r="H70">
        <v>0</v>
      </c>
      <c r="I70">
        <v>12</v>
      </c>
      <c r="J70">
        <v>13</v>
      </c>
      <c r="K70">
        <v>13</v>
      </c>
      <c r="L70">
        <v>14</v>
      </c>
      <c r="M70">
        <v>-1</v>
      </c>
      <c r="N70">
        <v>2</v>
      </c>
      <c r="O70">
        <v>10</v>
      </c>
      <c r="P70">
        <v>15</v>
      </c>
      <c r="Q70">
        <v>14</v>
      </c>
      <c r="R70">
        <v>12</v>
      </c>
      <c r="S70">
        <v>1</v>
      </c>
      <c r="T70">
        <v>10</v>
      </c>
      <c r="U70">
        <v>3</v>
      </c>
      <c r="V70" t="s">
        <v>231</v>
      </c>
      <c r="W70">
        <v>0.25</v>
      </c>
      <c r="X70">
        <v>50</v>
      </c>
      <c r="Y70">
        <v>0</v>
      </c>
      <c r="Z70" t="s">
        <v>50</v>
      </c>
      <c r="AA70" t="s">
        <v>50</v>
      </c>
      <c r="AB70" t="s">
        <v>50</v>
      </c>
      <c r="AC70" t="s">
        <v>50</v>
      </c>
      <c r="AD70" t="s">
        <v>50</v>
      </c>
      <c r="AE70" t="s">
        <v>50</v>
      </c>
      <c r="AF70">
        <v>2</v>
      </c>
      <c r="AG70">
        <v>2</v>
      </c>
      <c r="AH70">
        <v>2</v>
      </c>
      <c r="AI70">
        <v>1</v>
      </c>
      <c r="AJ70">
        <v>0</v>
      </c>
      <c r="AK70">
        <v>0</v>
      </c>
      <c r="AL70">
        <v>0</v>
      </c>
      <c r="AM70">
        <v>0</v>
      </c>
    </row>
    <row r="71" spans="1:39" x14ac:dyDescent="0.35">
      <c r="A71" t="s">
        <v>232</v>
      </c>
      <c r="B71" t="s">
        <v>50</v>
      </c>
      <c r="C71" t="s">
        <v>71</v>
      </c>
      <c r="D71" t="s">
        <v>64</v>
      </c>
      <c r="E71" t="s">
        <v>60</v>
      </c>
      <c r="F71" t="s">
        <v>54</v>
      </c>
      <c r="G71">
        <v>16</v>
      </c>
      <c r="H71">
        <v>5</v>
      </c>
      <c r="I71">
        <v>16</v>
      </c>
      <c r="J71">
        <v>22</v>
      </c>
      <c r="K71">
        <v>22</v>
      </c>
      <c r="L71">
        <v>24</v>
      </c>
      <c r="M71">
        <v>-2</v>
      </c>
      <c r="N71">
        <v>4</v>
      </c>
      <c r="O71">
        <v>8</v>
      </c>
      <c r="P71">
        <v>15</v>
      </c>
      <c r="Q71">
        <v>12</v>
      </c>
      <c r="R71">
        <v>13</v>
      </c>
      <c r="S71">
        <v>14</v>
      </c>
      <c r="T71">
        <v>11</v>
      </c>
      <c r="U71">
        <v>13</v>
      </c>
      <c r="V71" t="s">
        <v>172</v>
      </c>
      <c r="W71">
        <v>1</v>
      </c>
      <c r="X71">
        <v>200</v>
      </c>
      <c r="Y71">
        <v>0</v>
      </c>
      <c r="Z71" t="s">
        <v>50</v>
      </c>
      <c r="AA71" t="s">
        <v>50</v>
      </c>
      <c r="AB71" t="s">
        <v>50</v>
      </c>
      <c r="AC71" t="s">
        <v>50</v>
      </c>
      <c r="AD71" t="s">
        <v>50</v>
      </c>
      <c r="AE71" t="s">
        <v>50</v>
      </c>
      <c r="AF71">
        <v>1</v>
      </c>
      <c r="AG71">
        <v>2</v>
      </c>
      <c r="AH71">
        <v>1</v>
      </c>
      <c r="AI71">
        <v>1</v>
      </c>
      <c r="AJ71">
        <v>2</v>
      </c>
      <c r="AK71">
        <v>0</v>
      </c>
      <c r="AL71">
        <v>1</v>
      </c>
      <c r="AM71">
        <v>0</v>
      </c>
    </row>
    <row r="72" spans="1:39" x14ac:dyDescent="0.35">
      <c r="A72" t="s">
        <v>233</v>
      </c>
      <c r="B72" t="s">
        <v>50</v>
      </c>
      <c r="C72" t="s">
        <v>73</v>
      </c>
      <c r="D72" t="s">
        <v>234</v>
      </c>
      <c r="E72" t="s">
        <v>60</v>
      </c>
      <c r="F72" t="s">
        <v>54</v>
      </c>
      <c r="G72">
        <v>19</v>
      </c>
      <c r="H72">
        <v>4</v>
      </c>
      <c r="I72">
        <v>19</v>
      </c>
      <c r="J72">
        <v>97</v>
      </c>
      <c r="K72">
        <v>97</v>
      </c>
      <c r="L72">
        <v>104</v>
      </c>
      <c r="M72">
        <v>-7</v>
      </c>
      <c r="N72">
        <v>13</v>
      </c>
      <c r="O72">
        <v>8</v>
      </c>
      <c r="P72">
        <v>16</v>
      </c>
      <c r="Q72">
        <v>20</v>
      </c>
      <c r="R72">
        <v>17</v>
      </c>
      <c r="S72">
        <v>18</v>
      </c>
      <c r="T72">
        <v>20</v>
      </c>
      <c r="U72">
        <v>18</v>
      </c>
      <c r="V72" t="s">
        <v>235</v>
      </c>
      <c r="W72">
        <v>4</v>
      </c>
      <c r="X72">
        <v>1100</v>
      </c>
      <c r="Y72">
        <v>0</v>
      </c>
      <c r="Z72" t="s">
        <v>50</v>
      </c>
      <c r="AA72" t="s">
        <v>50</v>
      </c>
      <c r="AB72" t="s">
        <v>50</v>
      </c>
      <c r="AC72" t="s">
        <v>50</v>
      </c>
      <c r="AD72" t="s">
        <v>236</v>
      </c>
      <c r="AE72" t="s">
        <v>50</v>
      </c>
      <c r="AF72">
        <v>5</v>
      </c>
      <c r="AG72">
        <v>3</v>
      </c>
      <c r="AH72">
        <v>5</v>
      </c>
      <c r="AI72">
        <v>3</v>
      </c>
      <c r="AJ72">
        <v>4</v>
      </c>
      <c r="AK72">
        <v>5</v>
      </c>
      <c r="AL72">
        <v>4</v>
      </c>
      <c r="AM72">
        <v>0</v>
      </c>
    </row>
    <row r="73" spans="1:39" x14ac:dyDescent="0.35">
      <c r="A73" t="s">
        <v>237</v>
      </c>
      <c r="B73" t="s">
        <v>50</v>
      </c>
      <c r="C73" t="s">
        <v>106</v>
      </c>
      <c r="D73" t="s">
        <v>114</v>
      </c>
      <c r="E73" t="s">
        <v>138</v>
      </c>
      <c r="F73" t="s">
        <v>54</v>
      </c>
      <c r="G73">
        <v>11</v>
      </c>
      <c r="H73">
        <v>1</v>
      </c>
      <c r="I73">
        <v>11</v>
      </c>
      <c r="J73">
        <v>2</v>
      </c>
      <c r="K73">
        <v>2</v>
      </c>
      <c r="L73">
        <v>3</v>
      </c>
      <c r="M73">
        <v>-1</v>
      </c>
      <c r="N73">
        <v>1</v>
      </c>
      <c r="O73">
        <v>4</v>
      </c>
      <c r="P73">
        <v>2</v>
      </c>
      <c r="Q73">
        <v>11</v>
      </c>
      <c r="R73">
        <v>10</v>
      </c>
      <c r="S73">
        <v>1</v>
      </c>
      <c r="T73">
        <v>8</v>
      </c>
      <c r="U73">
        <v>2</v>
      </c>
      <c r="V73" t="s">
        <v>238</v>
      </c>
      <c r="W73">
        <v>0</v>
      </c>
      <c r="X73">
        <v>10</v>
      </c>
      <c r="Y73">
        <v>0</v>
      </c>
      <c r="Z73" t="s">
        <v>50</v>
      </c>
      <c r="AA73" t="s">
        <v>50</v>
      </c>
      <c r="AB73" t="s">
        <v>50</v>
      </c>
      <c r="AC73" t="s">
        <v>50</v>
      </c>
      <c r="AD73" t="s">
        <v>50</v>
      </c>
      <c r="AE73" t="s">
        <v>50</v>
      </c>
      <c r="AF73">
        <v>0</v>
      </c>
      <c r="AG73">
        <v>0</v>
      </c>
      <c r="AH73">
        <v>0</v>
      </c>
      <c r="AI73">
        <v>0</v>
      </c>
      <c r="AJ73">
        <v>0</v>
      </c>
      <c r="AK73">
        <v>0</v>
      </c>
      <c r="AL73">
        <v>0</v>
      </c>
      <c r="AM73">
        <v>0</v>
      </c>
    </row>
    <row r="74" spans="1:39" x14ac:dyDescent="0.35">
      <c r="A74" t="s">
        <v>239</v>
      </c>
      <c r="B74" t="s">
        <v>50</v>
      </c>
      <c r="C74" t="s">
        <v>106</v>
      </c>
      <c r="D74" t="s">
        <v>114</v>
      </c>
      <c r="E74" t="s">
        <v>53</v>
      </c>
      <c r="F74" t="s">
        <v>54</v>
      </c>
      <c r="G74">
        <v>12</v>
      </c>
      <c r="H74">
        <v>2</v>
      </c>
      <c r="I74">
        <v>12</v>
      </c>
      <c r="J74">
        <v>19</v>
      </c>
      <c r="K74">
        <v>19</v>
      </c>
      <c r="L74">
        <v>21</v>
      </c>
      <c r="M74">
        <v>-2</v>
      </c>
      <c r="N74">
        <v>3</v>
      </c>
      <c r="O74">
        <v>10</v>
      </c>
      <c r="P74">
        <v>15</v>
      </c>
      <c r="Q74">
        <v>10</v>
      </c>
      <c r="R74">
        <v>13</v>
      </c>
      <c r="S74">
        <v>2</v>
      </c>
      <c r="T74">
        <v>10</v>
      </c>
      <c r="U74">
        <v>5</v>
      </c>
      <c r="V74" t="s">
        <v>172</v>
      </c>
      <c r="W74">
        <v>0.5</v>
      </c>
      <c r="X74">
        <v>100</v>
      </c>
      <c r="Y74">
        <v>0</v>
      </c>
      <c r="Z74" t="s">
        <v>50</v>
      </c>
      <c r="AA74" t="s">
        <v>50</v>
      </c>
      <c r="AB74" t="s">
        <v>50</v>
      </c>
      <c r="AC74" t="s">
        <v>50</v>
      </c>
      <c r="AD74" t="s">
        <v>240</v>
      </c>
      <c r="AE74" t="s">
        <v>50</v>
      </c>
      <c r="AF74">
        <v>0</v>
      </c>
      <c r="AG74">
        <v>2</v>
      </c>
      <c r="AH74">
        <v>0</v>
      </c>
      <c r="AI74">
        <v>1</v>
      </c>
      <c r="AJ74">
        <v>0</v>
      </c>
      <c r="AK74">
        <v>0</v>
      </c>
      <c r="AL74">
        <v>0</v>
      </c>
      <c r="AM74">
        <v>0</v>
      </c>
    </row>
    <row r="75" spans="1:39" x14ac:dyDescent="0.35">
      <c r="A75" t="s">
        <v>241</v>
      </c>
      <c r="B75" t="s">
        <v>50</v>
      </c>
      <c r="C75" t="s">
        <v>120</v>
      </c>
      <c r="D75" t="s">
        <v>59</v>
      </c>
      <c r="E75" t="s">
        <v>60</v>
      </c>
      <c r="F75" t="s">
        <v>146</v>
      </c>
      <c r="G75">
        <v>13</v>
      </c>
      <c r="H75">
        <v>1</v>
      </c>
      <c r="I75">
        <v>13</v>
      </c>
      <c r="J75">
        <v>33</v>
      </c>
      <c r="K75">
        <v>33</v>
      </c>
      <c r="L75">
        <v>36</v>
      </c>
      <c r="M75">
        <v>-3</v>
      </c>
      <c r="N75">
        <v>6</v>
      </c>
      <c r="O75">
        <v>8</v>
      </c>
      <c r="P75">
        <v>11</v>
      </c>
      <c r="Q75">
        <v>14</v>
      </c>
      <c r="R75">
        <v>12</v>
      </c>
      <c r="S75">
        <v>10</v>
      </c>
      <c r="T75">
        <v>13</v>
      </c>
      <c r="U75">
        <v>14</v>
      </c>
      <c r="V75" t="s">
        <v>242</v>
      </c>
      <c r="W75">
        <v>2</v>
      </c>
      <c r="X75">
        <v>450</v>
      </c>
      <c r="Y75">
        <v>0</v>
      </c>
      <c r="Z75" t="s">
        <v>50</v>
      </c>
      <c r="AA75" t="s">
        <v>50</v>
      </c>
      <c r="AB75" t="s">
        <v>50</v>
      </c>
      <c r="AC75" t="s">
        <v>50</v>
      </c>
      <c r="AD75" t="s">
        <v>50</v>
      </c>
      <c r="AE75" t="s">
        <v>50</v>
      </c>
      <c r="AF75">
        <v>2</v>
      </c>
      <c r="AG75">
        <v>0</v>
      </c>
      <c r="AH75">
        <v>2</v>
      </c>
      <c r="AI75">
        <v>1</v>
      </c>
      <c r="AJ75">
        <v>0</v>
      </c>
      <c r="AK75">
        <v>1</v>
      </c>
      <c r="AL75">
        <v>2</v>
      </c>
      <c r="AM75">
        <v>0</v>
      </c>
    </row>
    <row r="76" spans="1:39" x14ac:dyDescent="0.35">
      <c r="A76" t="s">
        <v>243</v>
      </c>
      <c r="B76" t="s">
        <v>50</v>
      </c>
      <c r="C76" t="s">
        <v>120</v>
      </c>
      <c r="D76" t="s">
        <v>59</v>
      </c>
      <c r="E76" t="s">
        <v>60</v>
      </c>
      <c r="F76" t="s">
        <v>146</v>
      </c>
      <c r="G76">
        <v>12</v>
      </c>
      <c r="H76">
        <v>1</v>
      </c>
      <c r="I76">
        <v>12</v>
      </c>
      <c r="J76">
        <v>9</v>
      </c>
      <c r="K76">
        <v>9</v>
      </c>
      <c r="L76">
        <v>10</v>
      </c>
      <c r="M76">
        <v>-1</v>
      </c>
      <c r="N76">
        <v>2</v>
      </c>
      <c r="O76">
        <v>8</v>
      </c>
      <c r="P76">
        <v>11</v>
      </c>
      <c r="Q76">
        <v>12</v>
      </c>
      <c r="R76">
        <v>10</v>
      </c>
      <c r="S76">
        <v>10</v>
      </c>
      <c r="T76">
        <v>11</v>
      </c>
      <c r="U76">
        <v>10</v>
      </c>
      <c r="V76" t="s">
        <v>147</v>
      </c>
      <c r="W76">
        <v>0.125</v>
      </c>
      <c r="X76">
        <v>25</v>
      </c>
      <c r="Y76">
        <v>0</v>
      </c>
      <c r="Z76" t="s">
        <v>50</v>
      </c>
      <c r="AA76" t="s">
        <v>50</v>
      </c>
      <c r="AB76" t="s">
        <v>50</v>
      </c>
      <c r="AC76" t="s">
        <v>50</v>
      </c>
      <c r="AD76" t="s">
        <v>50</v>
      </c>
      <c r="AE76" t="s">
        <v>50</v>
      </c>
      <c r="AF76">
        <v>1</v>
      </c>
      <c r="AG76">
        <v>0</v>
      </c>
      <c r="AH76">
        <v>1</v>
      </c>
      <c r="AI76">
        <v>0</v>
      </c>
      <c r="AJ76">
        <v>0</v>
      </c>
      <c r="AK76">
        <v>0</v>
      </c>
      <c r="AL76">
        <v>0</v>
      </c>
      <c r="AM76">
        <v>0</v>
      </c>
    </row>
    <row r="77" spans="1:39" x14ac:dyDescent="0.35">
      <c r="A77" t="s">
        <v>244</v>
      </c>
      <c r="B77" t="s">
        <v>50</v>
      </c>
      <c r="C77" t="s">
        <v>106</v>
      </c>
      <c r="D77" t="s">
        <v>103</v>
      </c>
      <c r="E77" t="s">
        <v>125</v>
      </c>
      <c r="F77" t="s">
        <v>50</v>
      </c>
      <c r="G77">
        <v>11</v>
      </c>
      <c r="H77">
        <v>0</v>
      </c>
      <c r="I77">
        <v>11</v>
      </c>
      <c r="J77">
        <v>22</v>
      </c>
      <c r="K77">
        <v>22</v>
      </c>
      <c r="L77">
        <v>25</v>
      </c>
      <c r="M77">
        <v>-3</v>
      </c>
      <c r="N77">
        <v>5</v>
      </c>
      <c r="O77">
        <v>6</v>
      </c>
      <c r="P77">
        <v>16</v>
      </c>
      <c r="Q77">
        <v>12</v>
      </c>
      <c r="R77">
        <v>13</v>
      </c>
      <c r="S77">
        <v>2</v>
      </c>
      <c r="T77">
        <v>10</v>
      </c>
      <c r="U77">
        <v>5</v>
      </c>
      <c r="V77" t="s">
        <v>245</v>
      </c>
      <c r="W77">
        <v>0.5</v>
      </c>
      <c r="X77">
        <v>100</v>
      </c>
      <c r="Y77">
        <v>0</v>
      </c>
      <c r="Z77" t="s">
        <v>50</v>
      </c>
      <c r="AA77" t="s">
        <v>50</v>
      </c>
      <c r="AB77" t="s">
        <v>50</v>
      </c>
      <c r="AC77" t="s">
        <v>50</v>
      </c>
      <c r="AD77" t="s">
        <v>246</v>
      </c>
      <c r="AE77" t="s">
        <v>50</v>
      </c>
      <c r="AF77">
        <v>1</v>
      </c>
      <c r="AG77">
        <v>3</v>
      </c>
      <c r="AH77">
        <v>1</v>
      </c>
      <c r="AI77">
        <v>1</v>
      </c>
      <c r="AJ77">
        <v>0</v>
      </c>
      <c r="AK77">
        <v>0</v>
      </c>
      <c r="AL77">
        <v>0</v>
      </c>
      <c r="AM77">
        <v>0</v>
      </c>
    </row>
    <row r="78" spans="1:39" x14ac:dyDescent="0.35">
      <c r="A78" t="s">
        <v>247</v>
      </c>
      <c r="B78" t="s">
        <v>50</v>
      </c>
      <c r="C78" t="s">
        <v>162</v>
      </c>
      <c r="D78" t="s">
        <v>103</v>
      </c>
      <c r="E78" t="s">
        <v>60</v>
      </c>
      <c r="F78" t="s">
        <v>50</v>
      </c>
      <c r="G78">
        <v>12</v>
      </c>
      <c r="H78">
        <v>0</v>
      </c>
      <c r="I78">
        <v>12</v>
      </c>
      <c r="J78">
        <v>39</v>
      </c>
      <c r="K78">
        <v>39</v>
      </c>
      <c r="L78">
        <v>42</v>
      </c>
      <c r="M78">
        <v>-3</v>
      </c>
      <c r="N78">
        <v>6</v>
      </c>
      <c r="O78">
        <v>8</v>
      </c>
      <c r="P78">
        <v>15</v>
      </c>
      <c r="Q78">
        <v>14</v>
      </c>
      <c r="R78">
        <v>14</v>
      </c>
      <c r="S78">
        <v>3</v>
      </c>
      <c r="T78">
        <v>13</v>
      </c>
      <c r="U78">
        <v>6</v>
      </c>
      <c r="V78" t="s">
        <v>248</v>
      </c>
      <c r="W78">
        <v>1</v>
      </c>
      <c r="X78">
        <v>200</v>
      </c>
      <c r="Y78">
        <v>0</v>
      </c>
      <c r="Z78" t="s">
        <v>50</v>
      </c>
      <c r="AA78" t="s">
        <v>50</v>
      </c>
      <c r="AB78" t="s">
        <v>50</v>
      </c>
      <c r="AC78" t="s">
        <v>50</v>
      </c>
      <c r="AD78" t="s">
        <v>50</v>
      </c>
      <c r="AE78" t="s">
        <v>50</v>
      </c>
      <c r="AF78">
        <v>2</v>
      </c>
      <c r="AG78">
        <v>2</v>
      </c>
      <c r="AH78">
        <v>2</v>
      </c>
      <c r="AI78">
        <v>2</v>
      </c>
      <c r="AJ78">
        <v>0</v>
      </c>
      <c r="AK78">
        <v>1</v>
      </c>
      <c r="AL78">
        <v>0</v>
      </c>
      <c r="AM78">
        <v>0</v>
      </c>
    </row>
    <row r="79" spans="1:39" x14ac:dyDescent="0.35">
      <c r="A79" t="s">
        <v>249</v>
      </c>
      <c r="B79" t="s">
        <v>50</v>
      </c>
      <c r="C79" t="s">
        <v>106</v>
      </c>
      <c r="D79" t="s">
        <v>114</v>
      </c>
      <c r="E79" t="s">
        <v>60</v>
      </c>
      <c r="F79" t="s">
        <v>50</v>
      </c>
      <c r="G79">
        <v>13</v>
      </c>
      <c r="H79">
        <v>0</v>
      </c>
      <c r="I79">
        <v>13</v>
      </c>
      <c r="J79">
        <v>4</v>
      </c>
      <c r="K79">
        <v>4</v>
      </c>
      <c r="L79">
        <v>5</v>
      </c>
      <c r="M79">
        <v>-1</v>
      </c>
      <c r="N79">
        <v>1</v>
      </c>
      <c r="O79">
        <v>8</v>
      </c>
      <c r="P79">
        <v>11</v>
      </c>
      <c r="Q79">
        <v>16</v>
      </c>
      <c r="R79">
        <v>11</v>
      </c>
      <c r="S79">
        <v>2</v>
      </c>
      <c r="T79">
        <v>14</v>
      </c>
      <c r="U79">
        <v>5</v>
      </c>
      <c r="V79" t="s">
        <v>250</v>
      </c>
      <c r="W79">
        <v>0</v>
      </c>
      <c r="X79">
        <v>10</v>
      </c>
      <c r="Y79">
        <v>0</v>
      </c>
      <c r="Z79" t="s">
        <v>50</v>
      </c>
      <c r="AA79" t="s">
        <v>50</v>
      </c>
      <c r="AB79" t="s">
        <v>50</v>
      </c>
      <c r="AC79" t="s">
        <v>50</v>
      </c>
      <c r="AD79" t="s">
        <v>50</v>
      </c>
      <c r="AE79" t="s">
        <v>50</v>
      </c>
      <c r="AF79">
        <v>3</v>
      </c>
      <c r="AG79">
        <v>0</v>
      </c>
      <c r="AH79">
        <v>3</v>
      </c>
      <c r="AI79">
        <v>0</v>
      </c>
      <c r="AJ79">
        <v>0</v>
      </c>
      <c r="AK79">
        <v>2</v>
      </c>
      <c r="AL79">
        <v>0</v>
      </c>
      <c r="AM79">
        <v>0</v>
      </c>
    </row>
    <row r="80" spans="1:39" x14ac:dyDescent="0.35">
      <c r="A80" t="s">
        <v>251</v>
      </c>
      <c r="B80" t="s">
        <v>50</v>
      </c>
      <c r="C80" t="s">
        <v>73</v>
      </c>
      <c r="D80" t="s">
        <v>234</v>
      </c>
      <c r="E80" t="s">
        <v>60</v>
      </c>
      <c r="F80" t="s">
        <v>54</v>
      </c>
      <c r="G80">
        <v>17</v>
      </c>
      <c r="H80">
        <v>3</v>
      </c>
      <c r="I80">
        <v>17</v>
      </c>
      <c r="J80">
        <v>136</v>
      </c>
      <c r="K80">
        <v>136</v>
      </c>
      <c r="L80">
        <v>144</v>
      </c>
      <c r="M80">
        <v>-8</v>
      </c>
      <c r="N80">
        <v>16</v>
      </c>
      <c r="O80">
        <v>8</v>
      </c>
      <c r="P80">
        <v>18</v>
      </c>
      <c r="Q80">
        <v>18</v>
      </c>
      <c r="R80">
        <v>18</v>
      </c>
      <c r="S80">
        <v>17</v>
      </c>
      <c r="T80">
        <v>20</v>
      </c>
      <c r="U80">
        <v>20</v>
      </c>
      <c r="V80" t="s">
        <v>252</v>
      </c>
      <c r="W80">
        <v>10</v>
      </c>
      <c r="X80">
        <v>5900</v>
      </c>
      <c r="Y80">
        <v>0</v>
      </c>
      <c r="Z80" t="s">
        <v>50</v>
      </c>
      <c r="AA80" t="s">
        <v>50</v>
      </c>
      <c r="AB80" t="s">
        <v>50</v>
      </c>
      <c r="AC80" t="s">
        <v>50</v>
      </c>
      <c r="AD80" t="s">
        <v>50</v>
      </c>
      <c r="AE80" t="s">
        <v>50</v>
      </c>
      <c r="AF80">
        <v>4</v>
      </c>
      <c r="AG80">
        <v>4</v>
      </c>
      <c r="AH80">
        <v>4</v>
      </c>
      <c r="AI80">
        <v>4</v>
      </c>
      <c r="AJ80">
        <v>3</v>
      </c>
      <c r="AK80">
        <v>5</v>
      </c>
      <c r="AL80">
        <v>5</v>
      </c>
      <c r="AM80">
        <v>0</v>
      </c>
    </row>
    <row r="81" spans="1:39" x14ac:dyDescent="0.35">
      <c r="A81" t="s">
        <v>253</v>
      </c>
      <c r="B81" t="s">
        <v>50</v>
      </c>
      <c r="C81" t="s">
        <v>106</v>
      </c>
      <c r="D81" t="s">
        <v>114</v>
      </c>
      <c r="E81" t="s">
        <v>53</v>
      </c>
      <c r="F81" t="s">
        <v>54</v>
      </c>
      <c r="G81">
        <v>14</v>
      </c>
      <c r="H81">
        <v>2</v>
      </c>
      <c r="I81">
        <v>14</v>
      </c>
      <c r="J81">
        <v>37</v>
      </c>
      <c r="K81">
        <v>37</v>
      </c>
      <c r="L81">
        <v>40</v>
      </c>
      <c r="M81">
        <v>-3</v>
      </c>
      <c r="N81">
        <v>5</v>
      </c>
      <c r="O81">
        <v>10</v>
      </c>
      <c r="P81">
        <v>17</v>
      </c>
      <c r="Q81">
        <v>15</v>
      </c>
      <c r="R81">
        <v>15</v>
      </c>
      <c r="S81">
        <v>3</v>
      </c>
      <c r="T81">
        <v>12</v>
      </c>
      <c r="U81">
        <v>7</v>
      </c>
      <c r="V81" t="s">
        <v>111</v>
      </c>
      <c r="W81">
        <v>1</v>
      </c>
      <c r="X81">
        <v>200</v>
      </c>
      <c r="Y81">
        <v>0</v>
      </c>
      <c r="Z81" t="s">
        <v>50</v>
      </c>
      <c r="AA81" t="s">
        <v>50</v>
      </c>
      <c r="AB81" t="s">
        <v>50</v>
      </c>
      <c r="AC81" t="s">
        <v>50</v>
      </c>
      <c r="AD81" t="s">
        <v>254</v>
      </c>
      <c r="AE81" t="s">
        <v>50</v>
      </c>
      <c r="AF81">
        <v>2</v>
      </c>
      <c r="AG81">
        <v>3</v>
      </c>
      <c r="AH81">
        <v>2</v>
      </c>
      <c r="AI81">
        <v>2</v>
      </c>
      <c r="AJ81">
        <v>0</v>
      </c>
      <c r="AK81">
        <v>1</v>
      </c>
      <c r="AL81">
        <v>0</v>
      </c>
      <c r="AM81">
        <v>0</v>
      </c>
    </row>
    <row r="82" spans="1:39" x14ac:dyDescent="0.35">
      <c r="A82" t="s">
        <v>255</v>
      </c>
      <c r="B82" t="s">
        <v>50</v>
      </c>
      <c r="C82" t="s">
        <v>71</v>
      </c>
      <c r="D82" t="s">
        <v>84</v>
      </c>
      <c r="E82" t="s">
        <v>53</v>
      </c>
      <c r="F82" t="s">
        <v>54</v>
      </c>
      <c r="G82">
        <v>17</v>
      </c>
      <c r="H82">
        <v>5</v>
      </c>
      <c r="I82">
        <v>17</v>
      </c>
      <c r="J82">
        <v>161</v>
      </c>
      <c r="K82">
        <v>161</v>
      </c>
      <c r="L82">
        <v>168</v>
      </c>
      <c r="M82">
        <v>-7</v>
      </c>
      <c r="N82">
        <v>14</v>
      </c>
      <c r="O82">
        <v>10</v>
      </c>
      <c r="P82">
        <v>21</v>
      </c>
      <c r="Q82">
        <v>15</v>
      </c>
      <c r="R82">
        <v>22</v>
      </c>
      <c r="S82">
        <v>15</v>
      </c>
      <c r="T82">
        <v>16</v>
      </c>
      <c r="U82">
        <v>20</v>
      </c>
      <c r="V82" t="s">
        <v>256</v>
      </c>
      <c r="W82">
        <v>11</v>
      </c>
      <c r="X82">
        <v>7200</v>
      </c>
      <c r="Y82">
        <v>0</v>
      </c>
      <c r="Z82" t="s">
        <v>50</v>
      </c>
      <c r="AA82" t="s">
        <v>50</v>
      </c>
      <c r="AB82" t="s">
        <v>50</v>
      </c>
      <c r="AC82" t="s">
        <v>50</v>
      </c>
      <c r="AD82" t="s">
        <v>50</v>
      </c>
      <c r="AE82" t="s">
        <v>50</v>
      </c>
      <c r="AF82">
        <v>2</v>
      </c>
      <c r="AG82">
        <v>5</v>
      </c>
      <c r="AH82">
        <v>2</v>
      </c>
      <c r="AI82">
        <v>6</v>
      </c>
      <c r="AJ82">
        <v>2</v>
      </c>
      <c r="AK82">
        <v>3</v>
      </c>
      <c r="AL82">
        <v>5</v>
      </c>
      <c r="AM82">
        <v>0</v>
      </c>
    </row>
    <row r="83" spans="1:39" x14ac:dyDescent="0.35">
      <c r="A83" t="s">
        <v>257</v>
      </c>
      <c r="B83" t="s">
        <v>50</v>
      </c>
      <c r="C83" t="s">
        <v>83</v>
      </c>
      <c r="D83" t="s">
        <v>258</v>
      </c>
      <c r="E83" t="s">
        <v>60</v>
      </c>
      <c r="F83" t="s">
        <v>50</v>
      </c>
      <c r="G83">
        <v>14</v>
      </c>
      <c r="H83">
        <v>0</v>
      </c>
      <c r="I83">
        <v>14</v>
      </c>
      <c r="J83">
        <v>52</v>
      </c>
      <c r="K83">
        <v>52</v>
      </c>
      <c r="L83">
        <v>56</v>
      </c>
      <c r="M83">
        <v>-4</v>
      </c>
      <c r="N83">
        <v>8</v>
      </c>
      <c r="O83">
        <v>8</v>
      </c>
      <c r="P83">
        <v>11</v>
      </c>
      <c r="Q83">
        <v>18</v>
      </c>
      <c r="R83">
        <v>14</v>
      </c>
      <c r="S83">
        <v>11</v>
      </c>
      <c r="T83">
        <v>12</v>
      </c>
      <c r="U83">
        <v>14</v>
      </c>
      <c r="V83" t="s">
        <v>259</v>
      </c>
      <c r="W83">
        <v>3</v>
      </c>
      <c r="X83">
        <v>700</v>
      </c>
      <c r="Y83">
        <v>0</v>
      </c>
      <c r="Z83" t="s">
        <v>50</v>
      </c>
      <c r="AA83" t="s">
        <v>50</v>
      </c>
      <c r="AB83" t="s">
        <v>50</v>
      </c>
      <c r="AC83" t="s">
        <v>50</v>
      </c>
      <c r="AD83" t="s">
        <v>50</v>
      </c>
      <c r="AE83" t="s">
        <v>50</v>
      </c>
      <c r="AF83">
        <v>4</v>
      </c>
      <c r="AG83">
        <v>0</v>
      </c>
      <c r="AH83">
        <v>4</v>
      </c>
      <c r="AI83">
        <v>2</v>
      </c>
      <c r="AJ83">
        <v>0</v>
      </c>
      <c r="AK83">
        <v>1</v>
      </c>
      <c r="AL83">
        <v>2</v>
      </c>
      <c r="AM83">
        <v>0</v>
      </c>
    </row>
    <row r="84" spans="1:39" x14ac:dyDescent="0.35">
      <c r="A84" t="s">
        <v>260</v>
      </c>
      <c r="B84" t="s">
        <v>50</v>
      </c>
      <c r="C84" t="s">
        <v>106</v>
      </c>
      <c r="D84" t="s">
        <v>114</v>
      </c>
      <c r="E84" t="s">
        <v>53</v>
      </c>
      <c r="F84" t="s">
        <v>50</v>
      </c>
      <c r="G84">
        <v>10</v>
      </c>
      <c r="H84">
        <v>0</v>
      </c>
      <c r="I84">
        <v>10</v>
      </c>
      <c r="J84">
        <v>19</v>
      </c>
      <c r="K84">
        <v>19</v>
      </c>
      <c r="L84">
        <v>21</v>
      </c>
      <c r="M84">
        <v>-2</v>
      </c>
      <c r="N84">
        <v>3</v>
      </c>
      <c r="O84">
        <v>10</v>
      </c>
      <c r="P84">
        <v>18</v>
      </c>
      <c r="Q84">
        <v>10</v>
      </c>
      <c r="R84">
        <v>12</v>
      </c>
      <c r="S84">
        <v>2</v>
      </c>
      <c r="T84">
        <v>11</v>
      </c>
      <c r="U84">
        <v>7</v>
      </c>
      <c r="V84" t="s">
        <v>261</v>
      </c>
      <c r="W84">
        <v>0.25</v>
      </c>
      <c r="X84">
        <v>50</v>
      </c>
      <c r="Y84">
        <v>0</v>
      </c>
      <c r="Z84" t="s">
        <v>50</v>
      </c>
      <c r="AA84" t="s">
        <v>50</v>
      </c>
      <c r="AB84" t="s">
        <v>50</v>
      </c>
      <c r="AC84" t="s">
        <v>50</v>
      </c>
      <c r="AD84" t="s">
        <v>50</v>
      </c>
      <c r="AE84" t="s">
        <v>50</v>
      </c>
      <c r="AF84">
        <v>0</v>
      </c>
      <c r="AG84">
        <v>4</v>
      </c>
      <c r="AH84">
        <v>0</v>
      </c>
      <c r="AI84">
        <v>1</v>
      </c>
      <c r="AJ84">
        <v>0</v>
      </c>
      <c r="AK84">
        <v>0</v>
      </c>
      <c r="AL84">
        <v>0</v>
      </c>
      <c r="AM84">
        <v>0</v>
      </c>
    </row>
    <row r="85" spans="1:39" x14ac:dyDescent="0.35">
      <c r="A85" t="s">
        <v>262</v>
      </c>
      <c r="B85" t="s">
        <v>50</v>
      </c>
      <c r="C85" t="s">
        <v>83</v>
      </c>
      <c r="D85" t="s">
        <v>64</v>
      </c>
      <c r="E85" t="s">
        <v>87</v>
      </c>
      <c r="F85" t="s">
        <v>54</v>
      </c>
      <c r="G85">
        <v>20</v>
      </c>
      <c r="H85">
        <v>10</v>
      </c>
      <c r="I85">
        <v>20</v>
      </c>
      <c r="J85">
        <v>341</v>
      </c>
      <c r="K85">
        <v>341</v>
      </c>
      <c r="L85">
        <v>352</v>
      </c>
      <c r="M85">
        <v>-11</v>
      </c>
      <c r="N85">
        <v>22</v>
      </c>
      <c r="O85">
        <v>20</v>
      </c>
      <c r="P85">
        <v>25</v>
      </c>
      <c r="Q85">
        <v>10</v>
      </c>
      <c r="R85">
        <v>20</v>
      </c>
      <c r="S85">
        <v>10</v>
      </c>
      <c r="T85">
        <v>12</v>
      </c>
      <c r="U85">
        <v>12</v>
      </c>
      <c r="V85" t="s">
        <v>263</v>
      </c>
      <c r="W85">
        <v>17</v>
      </c>
      <c r="X85">
        <v>18000</v>
      </c>
      <c r="Y85">
        <v>0</v>
      </c>
      <c r="Z85" t="s">
        <v>50</v>
      </c>
      <c r="AA85" t="s">
        <v>50</v>
      </c>
      <c r="AB85" t="s">
        <v>50</v>
      </c>
      <c r="AC85" t="s">
        <v>50</v>
      </c>
      <c r="AD85" t="s">
        <v>164</v>
      </c>
      <c r="AE85" t="s">
        <v>50</v>
      </c>
      <c r="AF85">
        <v>0</v>
      </c>
      <c r="AG85">
        <v>7</v>
      </c>
      <c r="AH85">
        <v>0</v>
      </c>
      <c r="AI85">
        <v>5</v>
      </c>
      <c r="AJ85">
        <v>0</v>
      </c>
      <c r="AK85">
        <v>1</v>
      </c>
      <c r="AL85">
        <v>1</v>
      </c>
      <c r="AM85">
        <v>0</v>
      </c>
    </row>
    <row r="86" spans="1:39" x14ac:dyDescent="0.35">
      <c r="A86" t="s">
        <v>264</v>
      </c>
      <c r="B86" t="s">
        <v>50</v>
      </c>
      <c r="C86" t="s">
        <v>63</v>
      </c>
      <c r="D86" t="s">
        <v>141</v>
      </c>
      <c r="E86" t="s">
        <v>125</v>
      </c>
      <c r="F86" t="s">
        <v>54</v>
      </c>
      <c r="G86">
        <v>11</v>
      </c>
      <c r="H86">
        <v>1</v>
      </c>
      <c r="I86">
        <v>11</v>
      </c>
      <c r="J86">
        <v>18</v>
      </c>
      <c r="K86">
        <v>18</v>
      </c>
      <c r="L86">
        <v>20</v>
      </c>
      <c r="M86">
        <v>-2</v>
      </c>
      <c r="N86">
        <v>4</v>
      </c>
      <c r="O86">
        <v>6</v>
      </c>
      <c r="P86">
        <v>11</v>
      </c>
      <c r="Q86">
        <v>11</v>
      </c>
      <c r="R86">
        <v>12</v>
      </c>
      <c r="S86">
        <v>5</v>
      </c>
      <c r="T86">
        <v>8</v>
      </c>
      <c r="U86">
        <v>3</v>
      </c>
      <c r="V86" t="s">
        <v>265</v>
      </c>
      <c r="W86">
        <v>0.25</v>
      </c>
      <c r="X86">
        <v>50</v>
      </c>
      <c r="Y86">
        <v>0</v>
      </c>
      <c r="Z86" t="s">
        <v>50</v>
      </c>
      <c r="AA86" t="s">
        <v>50</v>
      </c>
      <c r="AB86" t="s">
        <v>50</v>
      </c>
      <c r="AC86" t="s">
        <v>50</v>
      </c>
      <c r="AD86" t="s">
        <v>50</v>
      </c>
      <c r="AE86" t="s">
        <v>50</v>
      </c>
      <c r="AF86">
        <v>0</v>
      </c>
      <c r="AG86">
        <v>0</v>
      </c>
      <c r="AH86">
        <v>0</v>
      </c>
      <c r="AI86">
        <v>1</v>
      </c>
      <c r="AJ86">
        <v>0</v>
      </c>
      <c r="AK86">
        <v>0</v>
      </c>
      <c r="AL86">
        <v>0</v>
      </c>
      <c r="AM86">
        <v>0</v>
      </c>
    </row>
    <row r="87" spans="1:39" x14ac:dyDescent="0.35">
      <c r="A87" t="s">
        <v>266</v>
      </c>
      <c r="B87" t="s">
        <v>50</v>
      </c>
      <c r="C87" t="s">
        <v>63</v>
      </c>
      <c r="D87" t="s">
        <v>103</v>
      </c>
      <c r="E87" t="s">
        <v>53</v>
      </c>
      <c r="F87" t="s">
        <v>54</v>
      </c>
      <c r="G87">
        <v>19</v>
      </c>
      <c r="H87">
        <v>6</v>
      </c>
      <c r="I87">
        <v>19</v>
      </c>
      <c r="J87">
        <v>123</v>
      </c>
      <c r="K87">
        <v>123</v>
      </c>
      <c r="L87">
        <v>130</v>
      </c>
      <c r="M87">
        <v>-7</v>
      </c>
      <c r="N87">
        <v>13</v>
      </c>
      <c r="O87">
        <v>10</v>
      </c>
      <c r="P87">
        <v>16</v>
      </c>
      <c r="Q87">
        <v>16</v>
      </c>
      <c r="R87">
        <v>18</v>
      </c>
      <c r="S87">
        <v>13</v>
      </c>
      <c r="T87">
        <v>14</v>
      </c>
      <c r="U87">
        <v>12</v>
      </c>
      <c r="V87" t="s">
        <v>267</v>
      </c>
      <c r="W87">
        <v>6</v>
      </c>
      <c r="X87">
        <v>2300</v>
      </c>
      <c r="Y87">
        <v>0</v>
      </c>
      <c r="Z87" t="s">
        <v>50</v>
      </c>
      <c r="AA87" t="s">
        <v>50</v>
      </c>
      <c r="AB87" t="s">
        <v>50</v>
      </c>
      <c r="AC87" t="s">
        <v>50</v>
      </c>
      <c r="AD87" t="s">
        <v>268</v>
      </c>
      <c r="AE87" t="s">
        <v>50</v>
      </c>
      <c r="AF87">
        <v>3</v>
      </c>
      <c r="AG87">
        <v>3</v>
      </c>
      <c r="AH87">
        <v>3</v>
      </c>
      <c r="AI87">
        <v>4</v>
      </c>
      <c r="AJ87">
        <v>1</v>
      </c>
      <c r="AK87">
        <v>2</v>
      </c>
      <c r="AL87">
        <v>1</v>
      </c>
      <c r="AM87">
        <v>0</v>
      </c>
    </row>
    <row r="88" spans="1:39" x14ac:dyDescent="0.35">
      <c r="A88" t="s">
        <v>269</v>
      </c>
      <c r="B88" t="s">
        <v>50</v>
      </c>
      <c r="C88" t="s">
        <v>162</v>
      </c>
      <c r="D88" t="s">
        <v>270</v>
      </c>
      <c r="E88" t="s">
        <v>60</v>
      </c>
      <c r="F88" t="s">
        <v>271</v>
      </c>
      <c r="G88">
        <v>15</v>
      </c>
      <c r="H88">
        <v>3</v>
      </c>
      <c r="I88">
        <v>15</v>
      </c>
      <c r="J88">
        <v>13</v>
      </c>
      <c r="K88">
        <v>13</v>
      </c>
      <c r="L88">
        <v>15</v>
      </c>
      <c r="M88">
        <v>-2</v>
      </c>
      <c r="N88">
        <v>3</v>
      </c>
      <c r="O88">
        <v>8</v>
      </c>
      <c r="P88">
        <v>10</v>
      </c>
      <c r="Q88">
        <v>14</v>
      </c>
      <c r="R88">
        <v>10</v>
      </c>
      <c r="S88">
        <v>11</v>
      </c>
      <c r="T88">
        <v>11</v>
      </c>
      <c r="U88">
        <v>12</v>
      </c>
      <c r="V88" t="s">
        <v>272</v>
      </c>
      <c r="W88">
        <v>0.25</v>
      </c>
      <c r="X88">
        <v>50</v>
      </c>
      <c r="Y88">
        <v>0</v>
      </c>
      <c r="Z88" t="s">
        <v>50</v>
      </c>
      <c r="AA88" t="s">
        <v>50</v>
      </c>
      <c r="AB88" t="s">
        <v>50</v>
      </c>
      <c r="AC88" t="s">
        <v>50</v>
      </c>
      <c r="AD88" t="s">
        <v>50</v>
      </c>
      <c r="AE88" t="s">
        <v>50</v>
      </c>
      <c r="AF88">
        <v>2</v>
      </c>
      <c r="AG88">
        <v>0</v>
      </c>
      <c r="AH88">
        <v>2</v>
      </c>
      <c r="AI88">
        <v>0</v>
      </c>
      <c r="AJ88">
        <v>0</v>
      </c>
      <c r="AK88">
        <v>0</v>
      </c>
      <c r="AL88">
        <v>1</v>
      </c>
      <c r="AM88">
        <v>0</v>
      </c>
    </row>
    <row r="89" spans="1:39" x14ac:dyDescent="0.35">
      <c r="A89" t="s">
        <v>273</v>
      </c>
      <c r="B89" t="s">
        <v>50</v>
      </c>
      <c r="C89" t="s">
        <v>58</v>
      </c>
      <c r="D89" t="s">
        <v>59</v>
      </c>
      <c r="E89" t="s">
        <v>60</v>
      </c>
      <c r="F89" t="s">
        <v>274</v>
      </c>
      <c r="G89">
        <v>11</v>
      </c>
      <c r="H89">
        <v>0</v>
      </c>
      <c r="I89">
        <v>11</v>
      </c>
      <c r="J89">
        <v>27</v>
      </c>
      <c r="K89">
        <v>27</v>
      </c>
      <c r="L89">
        <v>30</v>
      </c>
      <c r="M89">
        <v>-3</v>
      </c>
      <c r="N89">
        <v>5</v>
      </c>
      <c r="O89">
        <v>8</v>
      </c>
      <c r="P89">
        <v>10</v>
      </c>
      <c r="Q89">
        <v>12</v>
      </c>
      <c r="R89">
        <v>13</v>
      </c>
      <c r="S89">
        <v>12</v>
      </c>
      <c r="T89">
        <v>15</v>
      </c>
      <c r="U89">
        <v>11</v>
      </c>
      <c r="V89" t="s">
        <v>275</v>
      </c>
      <c r="W89">
        <v>2</v>
      </c>
      <c r="X89">
        <v>450</v>
      </c>
      <c r="Y89">
        <v>0</v>
      </c>
      <c r="Z89" t="s">
        <v>50</v>
      </c>
      <c r="AA89" t="s">
        <v>50</v>
      </c>
      <c r="AB89" t="s">
        <v>50</v>
      </c>
      <c r="AC89" t="s">
        <v>50</v>
      </c>
      <c r="AD89" t="s">
        <v>276</v>
      </c>
      <c r="AE89" t="s">
        <v>50</v>
      </c>
      <c r="AF89">
        <v>1</v>
      </c>
      <c r="AG89">
        <v>0</v>
      </c>
      <c r="AH89">
        <v>1</v>
      </c>
      <c r="AI89">
        <v>1</v>
      </c>
      <c r="AJ89">
        <v>1</v>
      </c>
      <c r="AK89">
        <v>2</v>
      </c>
      <c r="AL89">
        <v>0</v>
      </c>
      <c r="AM89">
        <v>0</v>
      </c>
    </row>
    <row r="90" spans="1:39" x14ac:dyDescent="0.35">
      <c r="A90" t="s">
        <v>277</v>
      </c>
      <c r="B90" t="s">
        <v>50</v>
      </c>
      <c r="C90" t="s">
        <v>83</v>
      </c>
      <c r="D90" t="s">
        <v>179</v>
      </c>
      <c r="E90" t="s">
        <v>60</v>
      </c>
      <c r="F90" t="s">
        <v>274</v>
      </c>
      <c r="G90">
        <v>11</v>
      </c>
      <c r="H90">
        <v>0</v>
      </c>
      <c r="I90">
        <v>11</v>
      </c>
      <c r="J90">
        <v>22</v>
      </c>
      <c r="K90">
        <v>22</v>
      </c>
      <c r="L90">
        <v>25</v>
      </c>
      <c r="M90">
        <v>-3</v>
      </c>
      <c r="N90">
        <v>5</v>
      </c>
      <c r="O90">
        <v>8</v>
      </c>
      <c r="P90">
        <v>10</v>
      </c>
      <c r="Q90">
        <v>12</v>
      </c>
      <c r="R90">
        <v>11</v>
      </c>
      <c r="S90">
        <v>14</v>
      </c>
      <c r="T90">
        <v>15</v>
      </c>
      <c r="U90">
        <v>18</v>
      </c>
      <c r="V90" t="s">
        <v>61</v>
      </c>
      <c r="W90">
        <v>1</v>
      </c>
      <c r="X90">
        <v>200</v>
      </c>
      <c r="Y90">
        <v>0</v>
      </c>
      <c r="Z90" t="s">
        <v>50</v>
      </c>
      <c r="AA90" t="s">
        <v>50</v>
      </c>
      <c r="AB90" t="s">
        <v>50</v>
      </c>
      <c r="AC90" t="s">
        <v>50</v>
      </c>
      <c r="AD90" t="s">
        <v>278</v>
      </c>
      <c r="AE90" t="s">
        <v>50</v>
      </c>
      <c r="AF90">
        <v>1</v>
      </c>
      <c r="AG90">
        <v>0</v>
      </c>
      <c r="AH90">
        <v>1</v>
      </c>
      <c r="AI90">
        <v>0</v>
      </c>
      <c r="AJ90">
        <v>2</v>
      </c>
      <c r="AK90">
        <v>2</v>
      </c>
      <c r="AL90">
        <v>4</v>
      </c>
      <c r="AM90">
        <v>0</v>
      </c>
    </row>
    <row r="91" spans="1:39" x14ac:dyDescent="0.35">
      <c r="A91" t="s">
        <v>279</v>
      </c>
      <c r="B91" t="s">
        <v>280</v>
      </c>
      <c r="C91" t="s">
        <v>51</v>
      </c>
      <c r="D91" t="s">
        <v>281</v>
      </c>
      <c r="E91" t="s">
        <v>60</v>
      </c>
      <c r="F91" t="s">
        <v>282</v>
      </c>
      <c r="G91">
        <v>16</v>
      </c>
      <c r="H91">
        <v>6</v>
      </c>
      <c r="I91">
        <v>16</v>
      </c>
      <c r="J91">
        <v>26</v>
      </c>
      <c r="K91">
        <v>26</v>
      </c>
      <c r="L91">
        <v>28</v>
      </c>
      <c r="M91">
        <v>-2</v>
      </c>
      <c r="N91">
        <v>4</v>
      </c>
      <c r="O91">
        <v>8</v>
      </c>
      <c r="P91">
        <v>14</v>
      </c>
      <c r="Q91">
        <v>11</v>
      </c>
      <c r="R91">
        <v>14</v>
      </c>
      <c r="S91">
        <v>11</v>
      </c>
      <c r="T91">
        <v>10</v>
      </c>
      <c r="U91">
        <v>9</v>
      </c>
      <c r="V91" t="s">
        <v>283</v>
      </c>
      <c r="W91">
        <v>1</v>
      </c>
      <c r="X91">
        <v>200</v>
      </c>
      <c r="Y91">
        <v>0</v>
      </c>
      <c r="Z91" t="s">
        <v>50</v>
      </c>
      <c r="AA91" t="s">
        <v>50</v>
      </c>
      <c r="AB91" t="s">
        <v>50</v>
      </c>
      <c r="AC91" t="s">
        <v>50</v>
      </c>
      <c r="AD91" t="s">
        <v>284</v>
      </c>
      <c r="AE91" t="s">
        <v>50</v>
      </c>
      <c r="AF91">
        <v>0</v>
      </c>
      <c r="AG91">
        <v>2</v>
      </c>
      <c r="AH91">
        <v>0</v>
      </c>
      <c r="AI91">
        <v>2</v>
      </c>
      <c r="AJ91">
        <v>0</v>
      </c>
      <c r="AK91">
        <v>0</v>
      </c>
      <c r="AL91">
        <v>0</v>
      </c>
      <c r="AM91">
        <v>0</v>
      </c>
    </row>
    <row r="92" spans="1:39" x14ac:dyDescent="0.35">
      <c r="A92" t="s">
        <v>285</v>
      </c>
      <c r="B92" t="s">
        <v>50</v>
      </c>
      <c r="C92" t="s">
        <v>162</v>
      </c>
      <c r="D92" t="s">
        <v>84</v>
      </c>
      <c r="E92" t="s">
        <v>125</v>
      </c>
      <c r="F92" t="s">
        <v>50</v>
      </c>
      <c r="G92">
        <v>12</v>
      </c>
      <c r="H92">
        <v>0</v>
      </c>
      <c r="I92">
        <v>12</v>
      </c>
      <c r="J92">
        <v>17</v>
      </c>
      <c r="K92">
        <v>17</v>
      </c>
      <c r="L92">
        <v>20</v>
      </c>
      <c r="M92">
        <v>-3</v>
      </c>
      <c r="N92">
        <v>5</v>
      </c>
      <c r="O92">
        <v>6</v>
      </c>
      <c r="P92">
        <v>5</v>
      </c>
      <c r="Q92">
        <v>14</v>
      </c>
      <c r="R92">
        <v>10</v>
      </c>
      <c r="S92">
        <v>9</v>
      </c>
      <c r="T92">
        <v>11</v>
      </c>
      <c r="U92">
        <v>10</v>
      </c>
      <c r="V92" t="s">
        <v>286</v>
      </c>
      <c r="W92">
        <v>0.5</v>
      </c>
      <c r="X92">
        <v>100</v>
      </c>
      <c r="Y92">
        <v>0</v>
      </c>
      <c r="Z92" t="s">
        <v>50</v>
      </c>
      <c r="AA92" t="s">
        <v>50</v>
      </c>
      <c r="AB92" t="s">
        <v>50</v>
      </c>
      <c r="AC92" t="s">
        <v>50</v>
      </c>
      <c r="AD92" t="s">
        <v>50</v>
      </c>
      <c r="AE92" t="s">
        <v>50</v>
      </c>
      <c r="AF92">
        <v>2</v>
      </c>
      <c r="AG92">
        <v>0</v>
      </c>
      <c r="AH92">
        <v>2</v>
      </c>
      <c r="AI92">
        <v>0</v>
      </c>
      <c r="AJ92">
        <v>0</v>
      </c>
      <c r="AK92">
        <v>0</v>
      </c>
      <c r="AL92">
        <v>0</v>
      </c>
      <c r="AM92">
        <v>0</v>
      </c>
    </row>
    <row r="93" spans="1:39" x14ac:dyDescent="0.35">
      <c r="A93" t="s">
        <v>287</v>
      </c>
      <c r="B93" t="s">
        <v>50</v>
      </c>
      <c r="C93" t="s">
        <v>106</v>
      </c>
      <c r="D93" t="s">
        <v>114</v>
      </c>
      <c r="E93" t="s">
        <v>125</v>
      </c>
      <c r="F93" t="s">
        <v>50</v>
      </c>
      <c r="G93">
        <v>12</v>
      </c>
      <c r="H93">
        <v>0</v>
      </c>
      <c r="I93">
        <v>12</v>
      </c>
      <c r="J93">
        <v>3</v>
      </c>
      <c r="K93">
        <v>3</v>
      </c>
      <c r="L93">
        <v>4</v>
      </c>
      <c r="M93">
        <v>-1</v>
      </c>
      <c r="N93">
        <v>1</v>
      </c>
      <c r="O93">
        <v>6</v>
      </c>
      <c r="P93">
        <v>6</v>
      </c>
      <c r="Q93">
        <v>15</v>
      </c>
      <c r="R93">
        <v>10</v>
      </c>
      <c r="S93">
        <v>2</v>
      </c>
      <c r="T93">
        <v>14</v>
      </c>
      <c r="U93">
        <v>7</v>
      </c>
      <c r="V93" t="s">
        <v>288</v>
      </c>
      <c r="W93">
        <v>0</v>
      </c>
      <c r="X93">
        <v>10</v>
      </c>
      <c r="Y93">
        <v>0</v>
      </c>
      <c r="Z93" t="s">
        <v>50</v>
      </c>
      <c r="AA93" t="s">
        <v>50</v>
      </c>
      <c r="AB93" t="s">
        <v>50</v>
      </c>
      <c r="AC93" t="s">
        <v>50</v>
      </c>
      <c r="AD93" t="s">
        <v>50</v>
      </c>
      <c r="AE93" t="s">
        <v>50</v>
      </c>
      <c r="AF93">
        <v>2</v>
      </c>
      <c r="AG93">
        <v>0</v>
      </c>
      <c r="AH93">
        <v>2</v>
      </c>
      <c r="AI93">
        <v>0</v>
      </c>
      <c r="AJ93">
        <v>0</v>
      </c>
      <c r="AK93">
        <v>2</v>
      </c>
      <c r="AL93">
        <v>0</v>
      </c>
      <c r="AM93">
        <v>0</v>
      </c>
    </row>
    <row r="94" spans="1:39" x14ac:dyDescent="0.35">
      <c r="A94" t="s">
        <v>289</v>
      </c>
      <c r="B94" t="s">
        <v>50</v>
      </c>
      <c r="C94" t="s">
        <v>83</v>
      </c>
      <c r="D94" t="s">
        <v>84</v>
      </c>
      <c r="E94" t="s">
        <v>53</v>
      </c>
      <c r="F94" t="s">
        <v>54</v>
      </c>
      <c r="G94">
        <v>17</v>
      </c>
      <c r="H94">
        <v>7</v>
      </c>
      <c r="I94">
        <v>17</v>
      </c>
      <c r="J94">
        <v>126</v>
      </c>
      <c r="K94">
        <v>126</v>
      </c>
      <c r="L94">
        <v>132</v>
      </c>
      <c r="M94">
        <v>-6</v>
      </c>
      <c r="N94">
        <v>12</v>
      </c>
      <c r="O94">
        <v>10</v>
      </c>
      <c r="P94">
        <v>20</v>
      </c>
      <c r="Q94">
        <v>8</v>
      </c>
      <c r="R94">
        <v>20</v>
      </c>
      <c r="S94">
        <v>5</v>
      </c>
      <c r="T94">
        <v>10</v>
      </c>
      <c r="U94">
        <v>5</v>
      </c>
      <c r="V94" t="s">
        <v>85</v>
      </c>
      <c r="W94">
        <v>5</v>
      </c>
      <c r="X94">
        <v>1800</v>
      </c>
      <c r="Y94">
        <v>0</v>
      </c>
      <c r="Z94" t="s">
        <v>50</v>
      </c>
      <c r="AA94" t="s">
        <v>50</v>
      </c>
      <c r="AB94" t="s">
        <v>50</v>
      </c>
      <c r="AC94" t="s">
        <v>50</v>
      </c>
      <c r="AD94" t="s">
        <v>50</v>
      </c>
      <c r="AE94" t="s">
        <v>50</v>
      </c>
      <c r="AF94">
        <v>0</v>
      </c>
      <c r="AG94">
        <v>5</v>
      </c>
      <c r="AH94">
        <v>0</v>
      </c>
      <c r="AI94">
        <v>5</v>
      </c>
      <c r="AJ94">
        <v>0</v>
      </c>
      <c r="AK94">
        <v>0</v>
      </c>
      <c r="AL94">
        <v>0</v>
      </c>
      <c r="AM94">
        <v>0</v>
      </c>
    </row>
    <row r="95" spans="1:39" x14ac:dyDescent="0.35">
      <c r="A95" t="s">
        <v>290</v>
      </c>
      <c r="B95" t="s">
        <v>50</v>
      </c>
      <c r="C95" t="s">
        <v>51</v>
      </c>
      <c r="D95" t="s">
        <v>84</v>
      </c>
      <c r="E95" t="s">
        <v>53</v>
      </c>
      <c r="F95" t="s">
        <v>54</v>
      </c>
      <c r="G95">
        <v>17</v>
      </c>
      <c r="H95">
        <v>6</v>
      </c>
      <c r="I95">
        <v>17</v>
      </c>
      <c r="J95">
        <v>200</v>
      </c>
      <c r="K95">
        <v>200</v>
      </c>
      <c r="L95">
        <v>208</v>
      </c>
      <c r="M95">
        <v>-8</v>
      </c>
      <c r="N95">
        <v>16</v>
      </c>
      <c r="O95">
        <v>10</v>
      </c>
      <c r="P95">
        <v>22</v>
      </c>
      <c r="Q95">
        <v>12</v>
      </c>
      <c r="R95">
        <v>24</v>
      </c>
      <c r="S95">
        <v>16</v>
      </c>
      <c r="T95">
        <v>15</v>
      </c>
      <c r="U95">
        <v>16</v>
      </c>
      <c r="V95" t="s">
        <v>291</v>
      </c>
      <c r="W95">
        <v>11</v>
      </c>
      <c r="X95">
        <v>7200</v>
      </c>
      <c r="Y95">
        <v>0</v>
      </c>
      <c r="Z95" t="s">
        <v>50</v>
      </c>
      <c r="AA95" t="s">
        <v>50</v>
      </c>
      <c r="AB95" t="s">
        <v>50</v>
      </c>
      <c r="AC95" t="s">
        <v>50</v>
      </c>
      <c r="AD95" t="s">
        <v>154</v>
      </c>
      <c r="AE95" t="s">
        <v>50</v>
      </c>
      <c r="AF95">
        <v>1</v>
      </c>
      <c r="AG95">
        <v>6</v>
      </c>
      <c r="AH95">
        <v>1</v>
      </c>
      <c r="AI95">
        <v>7</v>
      </c>
      <c r="AJ95">
        <v>3</v>
      </c>
      <c r="AK95">
        <v>2</v>
      </c>
      <c r="AL95">
        <v>3</v>
      </c>
      <c r="AM95">
        <v>0</v>
      </c>
    </row>
    <row r="96" spans="1:39" x14ac:dyDescent="0.35">
      <c r="A96" t="s">
        <v>292</v>
      </c>
      <c r="B96" t="s">
        <v>50</v>
      </c>
      <c r="C96" t="s">
        <v>106</v>
      </c>
      <c r="D96" t="s">
        <v>114</v>
      </c>
      <c r="E96" t="s">
        <v>65</v>
      </c>
      <c r="F96" t="s">
        <v>54</v>
      </c>
      <c r="G96">
        <v>12</v>
      </c>
      <c r="H96">
        <v>2</v>
      </c>
      <c r="I96">
        <v>12</v>
      </c>
      <c r="J96">
        <v>76</v>
      </c>
      <c r="K96">
        <v>76</v>
      </c>
      <c r="L96">
        <v>80</v>
      </c>
      <c r="M96">
        <v>-4</v>
      </c>
      <c r="N96">
        <v>8</v>
      </c>
      <c r="O96">
        <v>12</v>
      </c>
      <c r="P96">
        <v>22</v>
      </c>
      <c r="Q96">
        <v>9</v>
      </c>
      <c r="R96">
        <v>17</v>
      </c>
      <c r="S96">
        <v>3</v>
      </c>
      <c r="T96">
        <v>11</v>
      </c>
      <c r="U96">
        <v>6</v>
      </c>
      <c r="V96" t="s">
        <v>293</v>
      </c>
      <c r="W96">
        <v>4</v>
      </c>
      <c r="X96">
        <v>1100</v>
      </c>
      <c r="Y96">
        <v>0</v>
      </c>
      <c r="Z96" t="s">
        <v>50</v>
      </c>
      <c r="AA96" t="s">
        <v>50</v>
      </c>
      <c r="AB96" t="s">
        <v>50</v>
      </c>
      <c r="AC96" t="s">
        <v>50</v>
      </c>
      <c r="AD96" t="s">
        <v>50</v>
      </c>
      <c r="AE96" t="s">
        <v>50</v>
      </c>
      <c r="AF96">
        <v>0</v>
      </c>
      <c r="AG96">
        <v>6</v>
      </c>
      <c r="AH96">
        <v>0</v>
      </c>
      <c r="AI96">
        <v>3</v>
      </c>
      <c r="AJ96">
        <v>0</v>
      </c>
      <c r="AK96">
        <v>0</v>
      </c>
      <c r="AL96">
        <v>0</v>
      </c>
      <c r="AM96">
        <v>0</v>
      </c>
    </row>
    <row r="97" spans="1:39" x14ac:dyDescent="0.35">
      <c r="A97" t="s">
        <v>294</v>
      </c>
      <c r="B97" t="s">
        <v>50</v>
      </c>
      <c r="C97" t="s">
        <v>106</v>
      </c>
      <c r="D97" t="s">
        <v>114</v>
      </c>
      <c r="E97" t="s">
        <v>53</v>
      </c>
      <c r="F97" t="s">
        <v>50</v>
      </c>
      <c r="G97">
        <v>10</v>
      </c>
      <c r="H97">
        <v>0</v>
      </c>
      <c r="I97">
        <v>10</v>
      </c>
      <c r="J97">
        <v>13</v>
      </c>
      <c r="K97">
        <v>13</v>
      </c>
      <c r="L97">
        <v>14</v>
      </c>
      <c r="M97">
        <v>-1</v>
      </c>
      <c r="N97">
        <v>2</v>
      </c>
      <c r="O97">
        <v>10</v>
      </c>
      <c r="P97">
        <v>16</v>
      </c>
      <c r="Q97">
        <v>10</v>
      </c>
      <c r="R97">
        <v>12</v>
      </c>
      <c r="S97">
        <v>2</v>
      </c>
      <c r="T97">
        <v>10</v>
      </c>
      <c r="U97">
        <v>6</v>
      </c>
      <c r="V97" t="s">
        <v>295</v>
      </c>
      <c r="W97">
        <v>0.25</v>
      </c>
      <c r="X97">
        <v>50</v>
      </c>
      <c r="Y97">
        <v>0</v>
      </c>
      <c r="Z97" t="s">
        <v>50</v>
      </c>
      <c r="AA97" t="s">
        <v>50</v>
      </c>
      <c r="AB97" t="s">
        <v>50</v>
      </c>
      <c r="AC97" t="s">
        <v>50</v>
      </c>
      <c r="AD97" t="s">
        <v>50</v>
      </c>
      <c r="AE97" t="s">
        <v>50</v>
      </c>
      <c r="AF97">
        <v>0</v>
      </c>
      <c r="AG97">
        <v>3</v>
      </c>
      <c r="AH97">
        <v>0</v>
      </c>
      <c r="AI97">
        <v>1</v>
      </c>
      <c r="AJ97">
        <v>0</v>
      </c>
      <c r="AK97">
        <v>0</v>
      </c>
      <c r="AL97">
        <v>0</v>
      </c>
      <c r="AM97">
        <v>0</v>
      </c>
    </row>
    <row r="98" spans="1:39" x14ac:dyDescent="0.35">
      <c r="A98" t="s">
        <v>296</v>
      </c>
      <c r="B98" t="s">
        <v>50</v>
      </c>
      <c r="C98" t="s">
        <v>51</v>
      </c>
      <c r="D98" t="s">
        <v>152</v>
      </c>
      <c r="E98" t="s">
        <v>60</v>
      </c>
      <c r="F98" t="s">
        <v>297</v>
      </c>
      <c r="G98">
        <v>18</v>
      </c>
      <c r="H98">
        <v>5</v>
      </c>
      <c r="I98">
        <v>18</v>
      </c>
      <c r="J98">
        <v>153</v>
      </c>
      <c r="K98">
        <v>153</v>
      </c>
      <c r="L98">
        <v>162</v>
      </c>
      <c r="M98">
        <v>-9</v>
      </c>
      <c r="N98">
        <v>18</v>
      </c>
      <c r="O98">
        <v>8</v>
      </c>
      <c r="P98">
        <v>18</v>
      </c>
      <c r="Q98">
        <v>16</v>
      </c>
      <c r="R98">
        <v>18</v>
      </c>
      <c r="S98">
        <v>14</v>
      </c>
      <c r="T98">
        <v>14</v>
      </c>
      <c r="U98">
        <v>18</v>
      </c>
      <c r="V98" t="s">
        <v>298</v>
      </c>
      <c r="W98">
        <v>12</v>
      </c>
      <c r="X98">
        <v>8400</v>
      </c>
      <c r="Z98" t="s">
        <v>50</v>
      </c>
      <c r="AA98" t="s">
        <v>50</v>
      </c>
      <c r="AB98" t="s">
        <v>50</v>
      </c>
      <c r="AC98" t="s">
        <v>50</v>
      </c>
      <c r="AD98" t="s">
        <v>50</v>
      </c>
      <c r="AE98" t="s">
        <v>50</v>
      </c>
      <c r="AF98">
        <v>3</v>
      </c>
      <c r="AG98">
        <v>4</v>
      </c>
      <c r="AH98">
        <v>3</v>
      </c>
      <c r="AI98">
        <v>4</v>
      </c>
      <c r="AJ98">
        <v>2</v>
      </c>
      <c r="AK98">
        <v>2</v>
      </c>
      <c r="AL98">
        <v>4</v>
      </c>
      <c r="AM98">
        <v>0</v>
      </c>
    </row>
    <row r="99" spans="1:39" x14ac:dyDescent="0.35">
      <c r="A99" t="s">
        <v>299</v>
      </c>
      <c r="B99" t="s">
        <v>50</v>
      </c>
      <c r="C99" t="s">
        <v>162</v>
      </c>
      <c r="D99" t="s">
        <v>103</v>
      </c>
      <c r="E99" t="s">
        <v>60</v>
      </c>
      <c r="F99" t="s">
        <v>54</v>
      </c>
      <c r="G99">
        <v>13</v>
      </c>
      <c r="H99">
        <v>1</v>
      </c>
      <c r="I99">
        <v>13</v>
      </c>
      <c r="J99">
        <v>44</v>
      </c>
      <c r="K99">
        <v>44</v>
      </c>
      <c r="L99">
        <v>48</v>
      </c>
      <c r="M99">
        <v>-4</v>
      </c>
      <c r="N99">
        <v>8</v>
      </c>
      <c r="O99">
        <v>8</v>
      </c>
      <c r="P99">
        <v>14</v>
      </c>
      <c r="Q99">
        <v>15</v>
      </c>
      <c r="R99">
        <v>13</v>
      </c>
      <c r="S99">
        <v>7</v>
      </c>
      <c r="T99">
        <v>12</v>
      </c>
      <c r="U99">
        <v>8</v>
      </c>
      <c r="V99" t="s">
        <v>300</v>
      </c>
      <c r="W99">
        <v>2</v>
      </c>
      <c r="X99">
        <v>450</v>
      </c>
      <c r="Y99">
        <v>0</v>
      </c>
      <c r="Z99" t="s">
        <v>50</v>
      </c>
      <c r="AA99" t="s">
        <v>50</v>
      </c>
      <c r="AB99" t="s">
        <v>50</v>
      </c>
      <c r="AC99" t="s">
        <v>50</v>
      </c>
      <c r="AD99" t="s">
        <v>50</v>
      </c>
      <c r="AE99" t="s">
        <v>50</v>
      </c>
      <c r="AF99">
        <v>2</v>
      </c>
      <c r="AG99">
        <v>2</v>
      </c>
      <c r="AH99">
        <v>2</v>
      </c>
      <c r="AI99">
        <v>1</v>
      </c>
      <c r="AJ99">
        <v>0</v>
      </c>
      <c r="AK99">
        <v>1</v>
      </c>
      <c r="AL99">
        <v>0</v>
      </c>
      <c r="AM99">
        <v>0</v>
      </c>
    </row>
    <row r="100" spans="1:39" x14ac:dyDescent="0.35">
      <c r="A100" t="s">
        <v>301</v>
      </c>
      <c r="B100" t="s">
        <v>50</v>
      </c>
      <c r="C100" t="s">
        <v>63</v>
      </c>
      <c r="D100" t="s">
        <v>223</v>
      </c>
      <c r="E100" t="s">
        <v>53</v>
      </c>
      <c r="F100" t="s">
        <v>54</v>
      </c>
      <c r="G100">
        <v>12</v>
      </c>
      <c r="H100">
        <v>2</v>
      </c>
      <c r="I100">
        <v>12</v>
      </c>
      <c r="J100">
        <v>85</v>
      </c>
      <c r="K100">
        <v>85</v>
      </c>
      <c r="L100">
        <v>90</v>
      </c>
      <c r="M100">
        <v>-5</v>
      </c>
      <c r="N100">
        <v>10</v>
      </c>
      <c r="O100">
        <v>10</v>
      </c>
      <c r="P100">
        <v>21</v>
      </c>
      <c r="Q100">
        <v>8</v>
      </c>
      <c r="R100">
        <v>17</v>
      </c>
      <c r="S100">
        <v>6</v>
      </c>
      <c r="T100">
        <v>10</v>
      </c>
      <c r="U100">
        <v>8</v>
      </c>
      <c r="V100" t="s">
        <v>302</v>
      </c>
      <c r="W100">
        <v>4</v>
      </c>
      <c r="X100">
        <v>1100</v>
      </c>
      <c r="Y100">
        <v>0</v>
      </c>
      <c r="Z100" t="s">
        <v>50</v>
      </c>
      <c r="AA100" t="s">
        <v>50</v>
      </c>
      <c r="AB100" t="s">
        <v>50</v>
      </c>
      <c r="AC100" t="s">
        <v>50</v>
      </c>
      <c r="AD100" t="s">
        <v>50</v>
      </c>
      <c r="AE100" t="s">
        <v>50</v>
      </c>
      <c r="AF100">
        <v>0</v>
      </c>
      <c r="AG100">
        <v>5</v>
      </c>
      <c r="AH100">
        <v>0</v>
      </c>
      <c r="AI100">
        <v>3</v>
      </c>
      <c r="AJ100">
        <v>0</v>
      </c>
      <c r="AK100">
        <v>0</v>
      </c>
      <c r="AL100">
        <v>0</v>
      </c>
      <c r="AM100">
        <v>0</v>
      </c>
    </row>
    <row r="101" spans="1:39" x14ac:dyDescent="0.35">
      <c r="A101" t="s">
        <v>303</v>
      </c>
      <c r="B101" t="s">
        <v>50</v>
      </c>
      <c r="C101" t="s">
        <v>83</v>
      </c>
      <c r="D101" t="s">
        <v>84</v>
      </c>
      <c r="E101" t="s">
        <v>53</v>
      </c>
      <c r="F101" t="s">
        <v>50</v>
      </c>
      <c r="G101">
        <v>13</v>
      </c>
      <c r="H101">
        <v>0</v>
      </c>
      <c r="I101">
        <v>13</v>
      </c>
      <c r="J101">
        <v>102</v>
      </c>
      <c r="K101">
        <v>102</v>
      </c>
      <c r="L101">
        <v>108</v>
      </c>
      <c r="M101">
        <v>-6</v>
      </c>
      <c r="N101">
        <v>12</v>
      </c>
      <c r="O101">
        <v>10</v>
      </c>
      <c r="P101">
        <v>10</v>
      </c>
      <c r="Q101">
        <v>17</v>
      </c>
      <c r="R101">
        <v>16</v>
      </c>
      <c r="S101">
        <v>6</v>
      </c>
      <c r="T101">
        <v>10</v>
      </c>
      <c r="U101">
        <v>7</v>
      </c>
      <c r="V101" t="s">
        <v>304</v>
      </c>
      <c r="W101">
        <v>5</v>
      </c>
      <c r="X101">
        <v>1800</v>
      </c>
      <c r="Y101">
        <v>0</v>
      </c>
      <c r="Z101" t="s">
        <v>50</v>
      </c>
      <c r="AA101" t="s">
        <v>50</v>
      </c>
      <c r="AB101" t="s">
        <v>50</v>
      </c>
      <c r="AC101" t="s">
        <v>50</v>
      </c>
      <c r="AD101" t="s">
        <v>50</v>
      </c>
      <c r="AE101" t="s">
        <v>50</v>
      </c>
      <c r="AF101">
        <v>3</v>
      </c>
      <c r="AG101">
        <v>0</v>
      </c>
      <c r="AH101">
        <v>3</v>
      </c>
      <c r="AI101">
        <v>3</v>
      </c>
      <c r="AJ101">
        <v>0</v>
      </c>
      <c r="AK101">
        <v>0</v>
      </c>
      <c r="AL101">
        <v>0</v>
      </c>
      <c r="AM101">
        <v>0</v>
      </c>
    </row>
    <row r="102" spans="1:39" x14ac:dyDescent="0.35">
      <c r="A102" t="s">
        <v>305</v>
      </c>
      <c r="B102" t="s">
        <v>50</v>
      </c>
      <c r="C102" t="s">
        <v>51</v>
      </c>
      <c r="D102" t="s">
        <v>223</v>
      </c>
      <c r="E102" t="s">
        <v>65</v>
      </c>
      <c r="F102" t="s">
        <v>297</v>
      </c>
      <c r="G102">
        <v>18</v>
      </c>
      <c r="H102">
        <v>8</v>
      </c>
      <c r="I102">
        <v>18</v>
      </c>
      <c r="J102">
        <v>162</v>
      </c>
      <c r="K102">
        <v>162</v>
      </c>
      <c r="L102">
        <v>169</v>
      </c>
      <c r="M102">
        <v>-7</v>
      </c>
      <c r="N102">
        <v>13</v>
      </c>
      <c r="O102">
        <v>12</v>
      </c>
      <c r="P102">
        <v>25</v>
      </c>
      <c r="Q102">
        <v>9</v>
      </c>
      <c r="R102">
        <v>23</v>
      </c>
      <c r="S102">
        <v>10</v>
      </c>
      <c r="T102">
        <v>14</v>
      </c>
      <c r="U102">
        <v>13</v>
      </c>
      <c r="V102" t="s">
        <v>306</v>
      </c>
      <c r="W102">
        <v>9</v>
      </c>
      <c r="X102">
        <v>5000</v>
      </c>
      <c r="Y102">
        <v>0</v>
      </c>
      <c r="Z102" t="s">
        <v>50</v>
      </c>
      <c r="AA102" t="s">
        <v>50</v>
      </c>
      <c r="AB102" t="s">
        <v>50</v>
      </c>
      <c r="AC102" t="s">
        <v>50</v>
      </c>
      <c r="AD102" t="s">
        <v>50</v>
      </c>
      <c r="AE102" t="s">
        <v>50</v>
      </c>
      <c r="AF102">
        <v>0</v>
      </c>
      <c r="AG102">
        <v>7</v>
      </c>
      <c r="AH102">
        <v>0</v>
      </c>
      <c r="AI102">
        <v>6</v>
      </c>
      <c r="AJ102">
        <v>0</v>
      </c>
      <c r="AK102">
        <v>2</v>
      </c>
      <c r="AL102">
        <v>1</v>
      </c>
      <c r="AM102">
        <v>0</v>
      </c>
    </row>
    <row r="103" spans="1:39" x14ac:dyDescent="0.35">
      <c r="A103" t="s">
        <v>307</v>
      </c>
      <c r="B103" t="s">
        <v>50</v>
      </c>
      <c r="C103" t="s">
        <v>83</v>
      </c>
      <c r="D103" t="s">
        <v>107</v>
      </c>
      <c r="E103" t="s">
        <v>60</v>
      </c>
      <c r="F103" t="s">
        <v>50</v>
      </c>
      <c r="G103">
        <v>9</v>
      </c>
      <c r="H103">
        <v>-1</v>
      </c>
      <c r="I103">
        <v>9</v>
      </c>
      <c r="J103">
        <v>93</v>
      </c>
      <c r="K103">
        <v>93</v>
      </c>
      <c r="L103">
        <v>99</v>
      </c>
      <c r="M103">
        <v>-6</v>
      </c>
      <c r="N103">
        <v>11</v>
      </c>
      <c r="O103">
        <v>8</v>
      </c>
      <c r="P103">
        <v>19</v>
      </c>
      <c r="Q103">
        <v>9</v>
      </c>
      <c r="R103">
        <v>18</v>
      </c>
      <c r="S103">
        <v>6</v>
      </c>
      <c r="T103">
        <v>10</v>
      </c>
      <c r="U103">
        <v>5</v>
      </c>
      <c r="V103" t="s">
        <v>308</v>
      </c>
      <c r="W103">
        <v>5</v>
      </c>
      <c r="X103">
        <v>1800</v>
      </c>
      <c r="Y103">
        <v>0</v>
      </c>
      <c r="Z103" t="s">
        <v>50</v>
      </c>
      <c r="AA103" t="s">
        <v>50</v>
      </c>
      <c r="AB103" t="s">
        <v>50</v>
      </c>
      <c r="AC103" t="s">
        <v>50</v>
      </c>
      <c r="AD103" t="s">
        <v>50</v>
      </c>
      <c r="AE103" t="s">
        <v>50</v>
      </c>
      <c r="AF103">
        <v>0</v>
      </c>
      <c r="AG103">
        <v>4</v>
      </c>
      <c r="AH103">
        <v>0</v>
      </c>
      <c r="AI103">
        <v>4</v>
      </c>
      <c r="AJ103">
        <v>0</v>
      </c>
      <c r="AK103">
        <v>0</v>
      </c>
      <c r="AL103">
        <v>0</v>
      </c>
      <c r="AM103">
        <v>0</v>
      </c>
    </row>
    <row r="104" spans="1:39" x14ac:dyDescent="0.35">
      <c r="A104" t="s">
        <v>309</v>
      </c>
      <c r="B104" t="s">
        <v>50</v>
      </c>
      <c r="C104" t="s">
        <v>106</v>
      </c>
      <c r="D104" t="s">
        <v>114</v>
      </c>
      <c r="E104" t="s">
        <v>138</v>
      </c>
      <c r="F104" t="s">
        <v>50</v>
      </c>
      <c r="G104">
        <v>14</v>
      </c>
      <c r="H104">
        <v>0</v>
      </c>
      <c r="I104">
        <v>14</v>
      </c>
      <c r="J104">
        <v>5</v>
      </c>
      <c r="K104">
        <v>5</v>
      </c>
      <c r="L104">
        <v>6</v>
      </c>
      <c r="M104">
        <v>-1</v>
      </c>
      <c r="N104">
        <v>2</v>
      </c>
      <c r="O104">
        <v>4</v>
      </c>
      <c r="P104">
        <v>4</v>
      </c>
      <c r="Q104">
        <v>18</v>
      </c>
      <c r="R104">
        <v>11</v>
      </c>
      <c r="S104">
        <v>2</v>
      </c>
      <c r="T104">
        <v>12</v>
      </c>
      <c r="U104">
        <v>5</v>
      </c>
      <c r="V104" t="s">
        <v>310</v>
      </c>
      <c r="W104">
        <v>0.125</v>
      </c>
      <c r="X104">
        <v>25</v>
      </c>
      <c r="Y104">
        <v>0</v>
      </c>
      <c r="Z104" t="s">
        <v>50</v>
      </c>
      <c r="AA104" t="s">
        <v>50</v>
      </c>
      <c r="AB104" t="s">
        <v>50</v>
      </c>
      <c r="AC104" t="s">
        <v>50</v>
      </c>
      <c r="AD104" t="s">
        <v>311</v>
      </c>
      <c r="AE104" t="s">
        <v>50</v>
      </c>
      <c r="AF104">
        <v>4</v>
      </c>
      <c r="AG104">
        <v>0</v>
      </c>
      <c r="AH104">
        <v>4</v>
      </c>
      <c r="AI104">
        <v>0</v>
      </c>
      <c r="AJ104">
        <v>0</v>
      </c>
      <c r="AK104">
        <v>1</v>
      </c>
      <c r="AL104">
        <v>0</v>
      </c>
      <c r="AM104">
        <v>0</v>
      </c>
    </row>
    <row r="105" spans="1:39" x14ac:dyDescent="0.35">
      <c r="A105" t="s">
        <v>312</v>
      </c>
      <c r="B105" t="s">
        <v>50</v>
      </c>
      <c r="C105" t="s">
        <v>106</v>
      </c>
      <c r="D105" t="s">
        <v>107</v>
      </c>
      <c r="E105" t="s">
        <v>125</v>
      </c>
      <c r="F105" t="s">
        <v>54</v>
      </c>
      <c r="G105">
        <v>17</v>
      </c>
      <c r="H105">
        <v>5</v>
      </c>
      <c r="I105">
        <v>17</v>
      </c>
      <c r="J105">
        <v>17</v>
      </c>
      <c r="K105">
        <v>17</v>
      </c>
      <c r="L105">
        <v>20</v>
      </c>
      <c r="M105">
        <v>-3</v>
      </c>
      <c r="N105">
        <v>5</v>
      </c>
      <c r="O105">
        <v>6</v>
      </c>
      <c r="P105">
        <v>12</v>
      </c>
      <c r="Q105">
        <v>15</v>
      </c>
      <c r="R105">
        <v>11</v>
      </c>
      <c r="S105">
        <v>1</v>
      </c>
      <c r="T105">
        <v>5</v>
      </c>
      <c r="U105">
        <v>1</v>
      </c>
      <c r="V105" t="s">
        <v>313</v>
      </c>
      <c r="W105">
        <v>0.25</v>
      </c>
      <c r="X105">
        <v>50</v>
      </c>
      <c r="Y105">
        <v>0</v>
      </c>
      <c r="Z105" t="s">
        <v>50</v>
      </c>
      <c r="AA105" t="s">
        <v>50</v>
      </c>
      <c r="AB105" t="s">
        <v>50</v>
      </c>
      <c r="AC105" t="s">
        <v>50</v>
      </c>
      <c r="AD105" t="s">
        <v>50</v>
      </c>
      <c r="AE105" t="s">
        <v>50</v>
      </c>
      <c r="AF105">
        <v>2</v>
      </c>
      <c r="AG105">
        <v>1</v>
      </c>
      <c r="AH105">
        <v>2</v>
      </c>
      <c r="AI105">
        <v>0</v>
      </c>
      <c r="AJ105">
        <v>0</v>
      </c>
      <c r="AK105">
        <v>0</v>
      </c>
      <c r="AL105">
        <v>0</v>
      </c>
      <c r="AM105">
        <v>0</v>
      </c>
    </row>
    <row r="106" spans="1:39" x14ac:dyDescent="0.35">
      <c r="A106" t="s">
        <v>314</v>
      </c>
      <c r="B106" t="s">
        <v>315</v>
      </c>
      <c r="C106" t="s">
        <v>106</v>
      </c>
      <c r="D106" t="s">
        <v>114</v>
      </c>
      <c r="E106" t="s">
        <v>138</v>
      </c>
      <c r="F106" t="s">
        <v>50</v>
      </c>
      <c r="G106">
        <v>11</v>
      </c>
      <c r="H106">
        <v>0</v>
      </c>
      <c r="I106">
        <v>11</v>
      </c>
      <c r="J106">
        <v>1</v>
      </c>
      <c r="K106">
        <v>1</v>
      </c>
      <c r="L106">
        <v>3</v>
      </c>
      <c r="M106">
        <v>-2</v>
      </c>
      <c r="N106">
        <v>1</v>
      </c>
      <c r="O106">
        <v>4</v>
      </c>
      <c r="P106">
        <v>1</v>
      </c>
      <c r="Q106">
        <v>13</v>
      </c>
      <c r="R106">
        <v>8</v>
      </c>
      <c r="S106">
        <v>1</v>
      </c>
      <c r="T106">
        <v>8</v>
      </c>
      <c r="U106">
        <v>3</v>
      </c>
      <c r="V106" t="s">
        <v>316</v>
      </c>
      <c r="W106">
        <v>0</v>
      </c>
      <c r="X106">
        <v>0</v>
      </c>
      <c r="Y106">
        <v>0</v>
      </c>
      <c r="Z106" t="s">
        <v>50</v>
      </c>
      <c r="AA106" t="s">
        <v>50</v>
      </c>
      <c r="AB106" t="s">
        <v>50</v>
      </c>
      <c r="AC106" t="s">
        <v>50</v>
      </c>
      <c r="AD106" t="s">
        <v>317</v>
      </c>
      <c r="AE106" t="s">
        <v>50</v>
      </c>
      <c r="AF106">
        <v>1</v>
      </c>
      <c r="AG106">
        <v>0</v>
      </c>
      <c r="AH106">
        <v>1</v>
      </c>
      <c r="AI106">
        <v>0</v>
      </c>
      <c r="AJ106">
        <v>0</v>
      </c>
      <c r="AK106">
        <v>0</v>
      </c>
      <c r="AL106">
        <v>0</v>
      </c>
      <c r="AM106">
        <v>0</v>
      </c>
    </row>
    <row r="107" spans="1:39" x14ac:dyDescent="0.35">
      <c r="A107" t="s">
        <v>318</v>
      </c>
      <c r="B107" t="s">
        <v>50</v>
      </c>
      <c r="C107" t="s">
        <v>162</v>
      </c>
      <c r="D107" t="s">
        <v>223</v>
      </c>
      <c r="E107" t="s">
        <v>65</v>
      </c>
      <c r="F107" t="s">
        <v>319</v>
      </c>
      <c r="G107">
        <v>15</v>
      </c>
      <c r="H107">
        <v>5</v>
      </c>
      <c r="I107">
        <v>15</v>
      </c>
      <c r="J107">
        <v>138</v>
      </c>
      <c r="K107">
        <v>138</v>
      </c>
      <c r="L107">
        <v>144</v>
      </c>
      <c r="M107">
        <v>-6</v>
      </c>
      <c r="N107">
        <v>12</v>
      </c>
      <c r="O107">
        <v>12</v>
      </c>
      <c r="P107">
        <v>23</v>
      </c>
      <c r="Q107">
        <v>9</v>
      </c>
      <c r="R107">
        <v>21</v>
      </c>
      <c r="S107">
        <v>9</v>
      </c>
      <c r="T107">
        <v>10</v>
      </c>
      <c r="U107">
        <v>12</v>
      </c>
      <c r="V107" t="s">
        <v>320</v>
      </c>
      <c r="W107">
        <v>8</v>
      </c>
      <c r="X107">
        <v>3900</v>
      </c>
      <c r="Y107">
        <v>0</v>
      </c>
      <c r="Z107" t="s">
        <v>50</v>
      </c>
      <c r="AA107" t="s">
        <v>50</v>
      </c>
      <c r="AB107" t="s">
        <v>50</v>
      </c>
      <c r="AC107" t="s">
        <v>50</v>
      </c>
      <c r="AD107" t="s">
        <v>50</v>
      </c>
      <c r="AE107" t="s">
        <v>50</v>
      </c>
      <c r="AF107">
        <v>0</v>
      </c>
      <c r="AG107">
        <v>6</v>
      </c>
      <c r="AH107">
        <v>0</v>
      </c>
      <c r="AI107">
        <v>5</v>
      </c>
      <c r="AJ107">
        <v>0</v>
      </c>
      <c r="AK107">
        <v>0</v>
      </c>
      <c r="AL107">
        <v>1</v>
      </c>
      <c r="AM107">
        <v>0</v>
      </c>
    </row>
    <row r="108" spans="1:39" x14ac:dyDescent="0.35">
      <c r="A108" t="s">
        <v>321</v>
      </c>
      <c r="B108" t="s">
        <v>50</v>
      </c>
      <c r="C108" t="s">
        <v>63</v>
      </c>
      <c r="D108" t="s">
        <v>84</v>
      </c>
      <c r="E108" t="s">
        <v>60</v>
      </c>
      <c r="F108" t="s">
        <v>54</v>
      </c>
      <c r="G108">
        <v>15</v>
      </c>
      <c r="H108">
        <v>5</v>
      </c>
      <c r="I108">
        <v>15</v>
      </c>
      <c r="J108">
        <v>52</v>
      </c>
      <c r="K108">
        <v>52</v>
      </c>
      <c r="L108">
        <v>56</v>
      </c>
      <c r="M108">
        <v>-4</v>
      </c>
      <c r="N108">
        <v>7</v>
      </c>
      <c r="O108">
        <v>8</v>
      </c>
      <c r="P108">
        <v>15</v>
      </c>
      <c r="Q108">
        <v>11</v>
      </c>
      <c r="R108">
        <v>16</v>
      </c>
      <c r="S108">
        <v>6</v>
      </c>
      <c r="T108">
        <v>11</v>
      </c>
      <c r="U108">
        <v>7</v>
      </c>
      <c r="V108" t="s">
        <v>322</v>
      </c>
      <c r="W108">
        <v>2</v>
      </c>
      <c r="X108">
        <v>450</v>
      </c>
      <c r="Y108">
        <v>0</v>
      </c>
      <c r="Z108" t="s">
        <v>50</v>
      </c>
      <c r="AA108" t="s">
        <v>50</v>
      </c>
      <c r="AB108" t="s">
        <v>50</v>
      </c>
      <c r="AC108" t="s">
        <v>50</v>
      </c>
      <c r="AD108" t="s">
        <v>50</v>
      </c>
      <c r="AE108" t="s">
        <v>50</v>
      </c>
      <c r="AF108">
        <v>0</v>
      </c>
      <c r="AG108">
        <v>2</v>
      </c>
      <c r="AH108">
        <v>0</v>
      </c>
      <c r="AI108">
        <v>3</v>
      </c>
      <c r="AJ108">
        <v>0</v>
      </c>
      <c r="AK108">
        <v>0</v>
      </c>
      <c r="AL108">
        <v>0</v>
      </c>
      <c r="AM108">
        <v>0</v>
      </c>
    </row>
    <row r="109" spans="1:39" x14ac:dyDescent="0.35">
      <c r="A109" t="s">
        <v>323</v>
      </c>
      <c r="B109" t="s">
        <v>50</v>
      </c>
      <c r="C109" t="s">
        <v>106</v>
      </c>
      <c r="D109" t="s">
        <v>175</v>
      </c>
      <c r="E109" t="s">
        <v>53</v>
      </c>
      <c r="F109" t="s">
        <v>50</v>
      </c>
      <c r="G109">
        <v>6</v>
      </c>
      <c r="H109">
        <v>-4</v>
      </c>
      <c r="I109">
        <v>6</v>
      </c>
      <c r="J109">
        <v>84</v>
      </c>
      <c r="K109">
        <v>84</v>
      </c>
      <c r="L109">
        <v>88</v>
      </c>
      <c r="M109">
        <v>-4</v>
      </c>
      <c r="N109">
        <v>8</v>
      </c>
      <c r="O109">
        <v>10</v>
      </c>
      <c r="P109">
        <v>14</v>
      </c>
      <c r="Q109">
        <v>3</v>
      </c>
      <c r="R109">
        <v>20</v>
      </c>
      <c r="S109">
        <v>1</v>
      </c>
      <c r="T109">
        <v>6</v>
      </c>
      <c r="U109">
        <v>1</v>
      </c>
      <c r="V109" t="s">
        <v>324</v>
      </c>
      <c r="W109">
        <v>2</v>
      </c>
      <c r="X109">
        <v>450</v>
      </c>
      <c r="Y109">
        <v>0</v>
      </c>
      <c r="Z109" t="s">
        <v>50</v>
      </c>
      <c r="AA109" t="s">
        <v>50</v>
      </c>
      <c r="AB109" t="s">
        <v>50</v>
      </c>
      <c r="AC109" t="s">
        <v>50</v>
      </c>
      <c r="AD109" t="s">
        <v>50</v>
      </c>
      <c r="AE109" t="s">
        <v>50</v>
      </c>
      <c r="AF109">
        <v>0</v>
      </c>
      <c r="AG109">
        <v>2</v>
      </c>
      <c r="AH109">
        <v>0</v>
      </c>
      <c r="AI109">
        <v>5</v>
      </c>
      <c r="AJ109">
        <v>0</v>
      </c>
      <c r="AK109">
        <v>0</v>
      </c>
      <c r="AL109">
        <v>0</v>
      </c>
      <c r="AM109">
        <v>0</v>
      </c>
    </row>
    <row r="110" spans="1:39" x14ac:dyDescent="0.35">
      <c r="A110" t="s">
        <v>325</v>
      </c>
      <c r="B110" t="s">
        <v>50</v>
      </c>
      <c r="C110" t="s">
        <v>63</v>
      </c>
      <c r="D110" t="s">
        <v>326</v>
      </c>
      <c r="E110" t="s">
        <v>60</v>
      </c>
      <c r="F110" t="s">
        <v>50</v>
      </c>
      <c r="G110">
        <v>13</v>
      </c>
      <c r="H110">
        <v>0</v>
      </c>
      <c r="I110">
        <v>13</v>
      </c>
      <c r="J110">
        <v>36</v>
      </c>
      <c r="K110">
        <v>36</v>
      </c>
      <c r="L110">
        <v>40</v>
      </c>
      <c r="M110">
        <v>-4</v>
      </c>
      <c r="N110">
        <v>8</v>
      </c>
      <c r="O110">
        <v>8</v>
      </c>
      <c r="P110">
        <v>16</v>
      </c>
      <c r="Q110">
        <v>17</v>
      </c>
      <c r="R110">
        <v>10</v>
      </c>
      <c r="S110">
        <v>11</v>
      </c>
      <c r="T110">
        <v>10</v>
      </c>
      <c r="U110">
        <v>8</v>
      </c>
      <c r="V110" t="s">
        <v>327</v>
      </c>
      <c r="W110">
        <v>2</v>
      </c>
      <c r="X110">
        <v>450</v>
      </c>
      <c r="Y110">
        <v>0</v>
      </c>
      <c r="Z110" t="s">
        <v>50</v>
      </c>
      <c r="AA110" t="s">
        <v>50</v>
      </c>
      <c r="AB110" t="s">
        <v>50</v>
      </c>
      <c r="AC110" t="s">
        <v>50</v>
      </c>
      <c r="AD110" t="s">
        <v>50</v>
      </c>
      <c r="AE110" t="s">
        <v>50</v>
      </c>
      <c r="AF110">
        <v>3</v>
      </c>
      <c r="AG110">
        <v>3</v>
      </c>
      <c r="AH110">
        <v>3</v>
      </c>
      <c r="AI110">
        <v>0</v>
      </c>
      <c r="AJ110">
        <v>0</v>
      </c>
      <c r="AK110">
        <v>0</v>
      </c>
      <c r="AL110">
        <v>0</v>
      </c>
      <c r="AM110">
        <v>0</v>
      </c>
    </row>
    <row r="111" spans="1:39" x14ac:dyDescent="0.35">
      <c r="A111" t="s">
        <v>328</v>
      </c>
      <c r="B111" t="s">
        <v>50</v>
      </c>
      <c r="C111" t="s">
        <v>58</v>
      </c>
      <c r="D111" t="s">
        <v>326</v>
      </c>
      <c r="E111" t="s">
        <v>60</v>
      </c>
      <c r="F111" t="s">
        <v>50</v>
      </c>
      <c r="G111">
        <v>11</v>
      </c>
      <c r="H111">
        <v>0</v>
      </c>
      <c r="I111">
        <v>11</v>
      </c>
      <c r="J111">
        <v>45</v>
      </c>
      <c r="K111">
        <v>45</v>
      </c>
      <c r="L111">
        <v>50</v>
      </c>
      <c r="M111">
        <v>-5</v>
      </c>
      <c r="N111">
        <v>10</v>
      </c>
      <c r="O111">
        <v>8</v>
      </c>
      <c r="P111">
        <v>7</v>
      </c>
      <c r="Q111">
        <v>13</v>
      </c>
      <c r="R111">
        <v>10</v>
      </c>
      <c r="S111">
        <v>10</v>
      </c>
      <c r="T111">
        <v>12</v>
      </c>
      <c r="U111">
        <v>17</v>
      </c>
      <c r="V111" t="s">
        <v>329</v>
      </c>
      <c r="W111">
        <v>4</v>
      </c>
      <c r="X111">
        <v>1100</v>
      </c>
      <c r="Y111">
        <v>0</v>
      </c>
      <c r="Z111" t="s">
        <v>50</v>
      </c>
      <c r="AA111" t="s">
        <v>50</v>
      </c>
      <c r="AB111" t="s">
        <v>50</v>
      </c>
      <c r="AC111" t="s">
        <v>50</v>
      </c>
      <c r="AD111" t="s">
        <v>50</v>
      </c>
      <c r="AE111" t="s">
        <v>50</v>
      </c>
      <c r="AF111">
        <v>1</v>
      </c>
      <c r="AG111">
        <v>0</v>
      </c>
      <c r="AH111">
        <v>1</v>
      </c>
      <c r="AI111">
        <v>0</v>
      </c>
      <c r="AJ111">
        <v>0</v>
      </c>
      <c r="AK111">
        <v>1</v>
      </c>
      <c r="AL111">
        <v>3</v>
      </c>
      <c r="AM111">
        <v>0</v>
      </c>
    </row>
    <row r="112" spans="1:39" x14ac:dyDescent="0.35">
      <c r="A112" t="s">
        <v>330</v>
      </c>
      <c r="B112" t="s">
        <v>50</v>
      </c>
      <c r="C112" t="s">
        <v>63</v>
      </c>
      <c r="D112" t="s">
        <v>326</v>
      </c>
      <c r="E112" t="s">
        <v>60</v>
      </c>
      <c r="F112" t="s">
        <v>50</v>
      </c>
      <c r="G112">
        <v>12</v>
      </c>
      <c r="H112">
        <v>0</v>
      </c>
      <c r="I112">
        <v>12</v>
      </c>
      <c r="J112">
        <v>22</v>
      </c>
      <c r="K112">
        <v>22</v>
      </c>
      <c r="L112">
        <v>25</v>
      </c>
      <c r="M112">
        <v>-3</v>
      </c>
      <c r="N112">
        <v>5</v>
      </c>
      <c r="O112">
        <v>8</v>
      </c>
      <c r="P112">
        <v>13</v>
      </c>
      <c r="Q112">
        <v>15</v>
      </c>
      <c r="R112">
        <v>10</v>
      </c>
      <c r="S112">
        <v>7</v>
      </c>
      <c r="T112">
        <v>10</v>
      </c>
      <c r="U112">
        <v>6</v>
      </c>
      <c r="V112" t="s">
        <v>331</v>
      </c>
      <c r="W112">
        <v>1</v>
      </c>
      <c r="X112">
        <v>200</v>
      </c>
      <c r="Y112">
        <v>0</v>
      </c>
      <c r="Z112" t="s">
        <v>50</v>
      </c>
      <c r="AA112" t="s">
        <v>50</v>
      </c>
      <c r="AB112" t="s">
        <v>50</v>
      </c>
      <c r="AC112" t="s">
        <v>50</v>
      </c>
      <c r="AD112" t="s">
        <v>50</v>
      </c>
      <c r="AE112" t="s">
        <v>50</v>
      </c>
      <c r="AF112">
        <v>2</v>
      </c>
      <c r="AG112">
        <v>1</v>
      </c>
      <c r="AH112">
        <v>2</v>
      </c>
      <c r="AI112">
        <v>0</v>
      </c>
      <c r="AJ112">
        <v>0</v>
      </c>
      <c r="AK112">
        <v>0</v>
      </c>
      <c r="AL112">
        <v>0</v>
      </c>
      <c r="AM112">
        <v>0</v>
      </c>
    </row>
    <row r="113" spans="1:39" x14ac:dyDescent="0.35">
      <c r="A113" t="s">
        <v>332</v>
      </c>
      <c r="B113" t="s">
        <v>50</v>
      </c>
      <c r="C113" t="s">
        <v>106</v>
      </c>
      <c r="D113" t="s">
        <v>114</v>
      </c>
      <c r="E113" t="s">
        <v>65</v>
      </c>
      <c r="F113" t="s">
        <v>50</v>
      </c>
      <c r="G113">
        <v>12</v>
      </c>
      <c r="H113">
        <v>0</v>
      </c>
      <c r="I113">
        <v>12</v>
      </c>
      <c r="J113">
        <v>157</v>
      </c>
      <c r="K113">
        <v>157</v>
      </c>
      <c r="L113">
        <v>165</v>
      </c>
      <c r="M113">
        <v>-8</v>
      </c>
      <c r="N113">
        <v>15</v>
      </c>
      <c r="O113">
        <v>12</v>
      </c>
      <c r="P113">
        <v>23</v>
      </c>
      <c r="Q113">
        <v>14</v>
      </c>
      <c r="R113">
        <v>18</v>
      </c>
      <c r="S113">
        <v>7</v>
      </c>
      <c r="T113">
        <v>12</v>
      </c>
      <c r="U113">
        <v>7</v>
      </c>
      <c r="V113" t="s">
        <v>333</v>
      </c>
      <c r="W113">
        <v>7</v>
      </c>
      <c r="X113">
        <v>2900</v>
      </c>
      <c r="Y113">
        <v>0</v>
      </c>
      <c r="Z113" t="s">
        <v>50</v>
      </c>
      <c r="AA113" t="s">
        <v>50</v>
      </c>
      <c r="AB113" t="s">
        <v>50</v>
      </c>
      <c r="AC113" t="s">
        <v>50</v>
      </c>
      <c r="AD113" t="s">
        <v>50</v>
      </c>
      <c r="AE113" t="s">
        <v>50</v>
      </c>
      <c r="AF113">
        <v>2</v>
      </c>
      <c r="AG113">
        <v>6</v>
      </c>
      <c r="AH113">
        <v>2</v>
      </c>
      <c r="AI113">
        <v>4</v>
      </c>
      <c r="AJ113">
        <v>0</v>
      </c>
      <c r="AK113">
        <v>1</v>
      </c>
      <c r="AL113">
        <v>0</v>
      </c>
      <c r="AM113">
        <v>0</v>
      </c>
    </row>
    <row r="114" spans="1:39" x14ac:dyDescent="0.35">
      <c r="A114" t="s">
        <v>334</v>
      </c>
      <c r="B114" t="s">
        <v>50</v>
      </c>
      <c r="C114" t="s">
        <v>106</v>
      </c>
      <c r="D114" t="s">
        <v>114</v>
      </c>
      <c r="E114" t="s">
        <v>60</v>
      </c>
      <c r="F114" t="s">
        <v>50</v>
      </c>
      <c r="G114">
        <v>10</v>
      </c>
      <c r="H114">
        <v>0</v>
      </c>
      <c r="I114">
        <v>10</v>
      </c>
      <c r="J114">
        <v>13</v>
      </c>
      <c r="K114">
        <v>13</v>
      </c>
      <c r="L114">
        <v>14</v>
      </c>
      <c r="M114">
        <v>-1</v>
      </c>
      <c r="N114">
        <v>2</v>
      </c>
      <c r="O114">
        <v>8</v>
      </c>
      <c r="P114">
        <v>13</v>
      </c>
      <c r="Q114">
        <v>10</v>
      </c>
      <c r="R114">
        <v>15</v>
      </c>
      <c r="S114">
        <v>2</v>
      </c>
      <c r="T114">
        <v>12</v>
      </c>
      <c r="U114">
        <v>5</v>
      </c>
      <c r="V114" t="s">
        <v>335</v>
      </c>
      <c r="W114">
        <v>0.25</v>
      </c>
      <c r="X114">
        <v>50</v>
      </c>
      <c r="Y114">
        <v>0</v>
      </c>
      <c r="Z114" t="s">
        <v>50</v>
      </c>
      <c r="AA114" t="s">
        <v>50</v>
      </c>
      <c r="AB114" t="s">
        <v>50</v>
      </c>
      <c r="AC114" t="s">
        <v>50</v>
      </c>
      <c r="AD114" t="s">
        <v>50</v>
      </c>
      <c r="AE114" t="s">
        <v>50</v>
      </c>
      <c r="AF114">
        <v>0</v>
      </c>
      <c r="AG114">
        <v>1</v>
      </c>
      <c r="AH114">
        <v>0</v>
      </c>
      <c r="AI114">
        <v>2</v>
      </c>
      <c r="AJ114">
        <v>0</v>
      </c>
      <c r="AK114">
        <v>1</v>
      </c>
      <c r="AL114">
        <v>0</v>
      </c>
      <c r="AM114">
        <v>0</v>
      </c>
    </row>
    <row r="115" spans="1:39" x14ac:dyDescent="0.35">
      <c r="A115" t="s">
        <v>336</v>
      </c>
      <c r="B115" t="s">
        <v>50</v>
      </c>
      <c r="C115" t="s">
        <v>106</v>
      </c>
      <c r="D115" t="s">
        <v>114</v>
      </c>
      <c r="E115" t="s">
        <v>53</v>
      </c>
      <c r="F115" t="s">
        <v>50</v>
      </c>
      <c r="G115">
        <v>13</v>
      </c>
      <c r="H115">
        <v>0</v>
      </c>
      <c r="I115">
        <v>13</v>
      </c>
      <c r="J115">
        <v>22</v>
      </c>
      <c r="K115">
        <v>22</v>
      </c>
      <c r="L115">
        <v>24</v>
      </c>
      <c r="M115">
        <v>-2</v>
      </c>
      <c r="N115">
        <v>4</v>
      </c>
      <c r="O115">
        <v>10</v>
      </c>
      <c r="P115">
        <v>15</v>
      </c>
      <c r="Q115">
        <v>16</v>
      </c>
      <c r="R115">
        <v>11</v>
      </c>
      <c r="S115">
        <v>2</v>
      </c>
      <c r="T115">
        <v>12</v>
      </c>
      <c r="U115">
        <v>6</v>
      </c>
      <c r="V115" t="s">
        <v>231</v>
      </c>
      <c r="W115">
        <v>0.25</v>
      </c>
      <c r="X115">
        <v>50</v>
      </c>
      <c r="Y115">
        <v>0</v>
      </c>
      <c r="Z115" t="s">
        <v>50</v>
      </c>
      <c r="AA115" t="s">
        <v>50</v>
      </c>
      <c r="AB115" t="s">
        <v>50</v>
      </c>
      <c r="AC115" t="s">
        <v>50</v>
      </c>
      <c r="AD115" t="s">
        <v>50</v>
      </c>
      <c r="AE115" t="s">
        <v>50</v>
      </c>
      <c r="AF115">
        <v>3</v>
      </c>
      <c r="AG115">
        <v>2</v>
      </c>
      <c r="AH115">
        <v>3</v>
      </c>
      <c r="AI115">
        <v>0</v>
      </c>
      <c r="AJ115">
        <v>0</v>
      </c>
      <c r="AK115">
        <v>1</v>
      </c>
      <c r="AL115">
        <v>0</v>
      </c>
      <c r="AM115">
        <v>0</v>
      </c>
    </row>
    <row r="116" spans="1:39" x14ac:dyDescent="0.35">
      <c r="A116" t="s">
        <v>337</v>
      </c>
      <c r="B116" t="s">
        <v>50</v>
      </c>
      <c r="C116" t="s">
        <v>106</v>
      </c>
      <c r="D116" t="s">
        <v>114</v>
      </c>
      <c r="E116" t="s">
        <v>53</v>
      </c>
      <c r="F116" t="s">
        <v>54</v>
      </c>
      <c r="G116">
        <v>12</v>
      </c>
      <c r="H116">
        <v>2</v>
      </c>
      <c r="I116">
        <v>12</v>
      </c>
      <c r="J116">
        <v>42</v>
      </c>
      <c r="K116">
        <v>42</v>
      </c>
      <c r="L116">
        <v>45</v>
      </c>
      <c r="M116">
        <v>-3</v>
      </c>
      <c r="N116">
        <v>5</v>
      </c>
      <c r="O116">
        <v>10</v>
      </c>
      <c r="P116">
        <v>17</v>
      </c>
      <c r="Q116">
        <v>10</v>
      </c>
      <c r="R116">
        <v>16</v>
      </c>
      <c r="S116">
        <v>2</v>
      </c>
      <c r="T116">
        <v>7</v>
      </c>
      <c r="U116">
        <v>5</v>
      </c>
      <c r="V116" t="s">
        <v>338</v>
      </c>
      <c r="W116">
        <v>2</v>
      </c>
      <c r="X116">
        <v>450</v>
      </c>
      <c r="Y116">
        <v>0</v>
      </c>
      <c r="Z116" t="s">
        <v>50</v>
      </c>
      <c r="AA116" t="s">
        <v>50</v>
      </c>
      <c r="AB116" t="s">
        <v>50</v>
      </c>
      <c r="AC116" t="s">
        <v>50</v>
      </c>
      <c r="AD116" t="s">
        <v>50</v>
      </c>
      <c r="AE116" t="s">
        <v>50</v>
      </c>
      <c r="AF116">
        <v>0</v>
      </c>
      <c r="AG116">
        <v>3</v>
      </c>
      <c r="AH116">
        <v>0</v>
      </c>
      <c r="AI116">
        <v>3</v>
      </c>
      <c r="AJ116">
        <v>0</v>
      </c>
      <c r="AK116">
        <v>0</v>
      </c>
      <c r="AL116">
        <v>0</v>
      </c>
      <c r="AM116">
        <v>0</v>
      </c>
    </row>
    <row r="117" spans="1:39" x14ac:dyDescent="0.35">
      <c r="A117" t="s">
        <v>339</v>
      </c>
      <c r="B117" t="s">
        <v>50</v>
      </c>
      <c r="C117" t="s">
        <v>106</v>
      </c>
      <c r="D117" t="s">
        <v>114</v>
      </c>
      <c r="E117" t="s">
        <v>125</v>
      </c>
      <c r="F117" t="s">
        <v>54</v>
      </c>
      <c r="G117">
        <v>13</v>
      </c>
      <c r="H117">
        <v>1</v>
      </c>
      <c r="I117">
        <v>13</v>
      </c>
      <c r="J117">
        <v>4</v>
      </c>
      <c r="K117">
        <v>4</v>
      </c>
      <c r="L117">
        <v>5</v>
      </c>
      <c r="M117">
        <v>-1</v>
      </c>
      <c r="N117">
        <v>1</v>
      </c>
      <c r="O117">
        <v>6</v>
      </c>
      <c r="P117">
        <v>5</v>
      </c>
      <c r="Q117">
        <v>14</v>
      </c>
      <c r="R117">
        <v>12</v>
      </c>
      <c r="S117">
        <v>1</v>
      </c>
      <c r="T117">
        <v>7</v>
      </c>
      <c r="U117">
        <v>3</v>
      </c>
      <c r="V117" t="s">
        <v>340</v>
      </c>
      <c r="W117">
        <v>0.25</v>
      </c>
      <c r="X117">
        <v>50</v>
      </c>
      <c r="Y117">
        <v>0</v>
      </c>
      <c r="Z117" t="s">
        <v>50</v>
      </c>
      <c r="AA117" t="s">
        <v>50</v>
      </c>
      <c r="AB117" t="s">
        <v>50</v>
      </c>
      <c r="AC117" t="s">
        <v>50</v>
      </c>
      <c r="AD117" t="s">
        <v>341</v>
      </c>
      <c r="AE117" t="s">
        <v>50</v>
      </c>
      <c r="AF117">
        <v>2</v>
      </c>
      <c r="AG117">
        <v>0</v>
      </c>
      <c r="AH117">
        <v>2</v>
      </c>
      <c r="AI117">
        <v>1</v>
      </c>
      <c r="AJ117">
        <v>0</v>
      </c>
      <c r="AK117">
        <v>0</v>
      </c>
      <c r="AL117">
        <v>0</v>
      </c>
      <c r="AM117">
        <v>0</v>
      </c>
    </row>
    <row r="118" spans="1:39" x14ac:dyDescent="0.35">
      <c r="A118" t="s">
        <v>342</v>
      </c>
      <c r="B118" t="s">
        <v>50</v>
      </c>
      <c r="C118" t="s">
        <v>106</v>
      </c>
      <c r="D118" t="s">
        <v>114</v>
      </c>
      <c r="E118" t="s">
        <v>65</v>
      </c>
      <c r="F118" t="s">
        <v>50</v>
      </c>
      <c r="G118">
        <v>12</v>
      </c>
      <c r="H118">
        <v>0</v>
      </c>
      <c r="I118">
        <v>12</v>
      </c>
      <c r="J118">
        <v>60</v>
      </c>
      <c r="K118">
        <v>60</v>
      </c>
      <c r="L118">
        <v>64</v>
      </c>
      <c r="M118">
        <v>-4</v>
      </c>
      <c r="N118">
        <v>8</v>
      </c>
      <c r="O118">
        <v>12</v>
      </c>
      <c r="P118">
        <v>19</v>
      </c>
      <c r="Q118">
        <v>14</v>
      </c>
      <c r="R118">
        <v>12</v>
      </c>
      <c r="S118">
        <v>1</v>
      </c>
      <c r="T118">
        <v>10</v>
      </c>
      <c r="U118">
        <v>3</v>
      </c>
      <c r="V118" t="s">
        <v>343</v>
      </c>
      <c r="W118">
        <v>2</v>
      </c>
      <c r="X118">
        <v>450</v>
      </c>
      <c r="Y118">
        <v>0</v>
      </c>
      <c r="Z118" t="s">
        <v>50</v>
      </c>
      <c r="AA118" t="s">
        <v>50</v>
      </c>
      <c r="AB118" t="s">
        <v>50</v>
      </c>
      <c r="AC118" t="s">
        <v>50</v>
      </c>
      <c r="AD118" t="s">
        <v>344</v>
      </c>
      <c r="AE118" t="s">
        <v>50</v>
      </c>
      <c r="AF118">
        <v>2</v>
      </c>
      <c r="AG118">
        <v>4</v>
      </c>
      <c r="AH118">
        <v>2</v>
      </c>
      <c r="AI118">
        <v>1</v>
      </c>
      <c r="AJ118">
        <v>0</v>
      </c>
      <c r="AK118">
        <v>0</v>
      </c>
      <c r="AL118">
        <v>0</v>
      </c>
      <c r="AM118">
        <v>0</v>
      </c>
    </row>
    <row r="119" spans="1:39" x14ac:dyDescent="0.35">
      <c r="A119" t="s">
        <v>345</v>
      </c>
      <c r="B119" t="s">
        <v>50</v>
      </c>
      <c r="C119" t="s">
        <v>106</v>
      </c>
      <c r="D119" t="s">
        <v>114</v>
      </c>
      <c r="E119" t="s">
        <v>60</v>
      </c>
      <c r="F119" t="s">
        <v>54</v>
      </c>
      <c r="G119">
        <v>15</v>
      </c>
      <c r="H119">
        <v>3</v>
      </c>
      <c r="I119">
        <v>15</v>
      </c>
      <c r="J119">
        <v>13</v>
      </c>
      <c r="K119">
        <v>13</v>
      </c>
      <c r="L119">
        <v>15</v>
      </c>
      <c r="M119">
        <v>-2</v>
      </c>
      <c r="N119">
        <v>3</v>
      </c>
      <c r="O119">
        <v>8</v>
      </c>
      <c r="P119">
        <v>13</v>
      </c>
      <c r="Q119">
        <v>15</v>
      </c>
      <c r="R119">
        <v>11</v>
      </c>
      <c r="S119">
        <v>1</v>
      </c>
      <c r="T119">
        <v>9</v>
      </c>
      <c r="U119">
        <v>3</v>
      </c>
      <c r="V119" t="s">
        <v>346</v>
      </c>
      <c r="W119">
        <v>0.125</v>
      </c>
      <c r="X119">
        <v>25</v>
      </c>
      <c r="Y119">
        <v>0</v>
      </c>
      <c r="Z119" t="s">
        <v>50</v>
      </c>
      <c r="AA119" t="s">
        <v>50</v>
      </c>
      <c r="AB119" t="s">
        <v>50</v>
      </c>
      <c r="AC119" t="s">
        <v>50</v>
      </c>
      <c r="AD119" t="s">
        <v>347</v>
      </c>
      <c r="AE119" t="s">
        <v>50</v>
      </c>
      <c r="AF119">
        <v>2</v>
      </c>
      <c r="AG119">
        <v>1</v>
      </c>
      <c r="AH119">
        <v>2</v>
      </c>
      <c r="AI119">
        <v>0</v>
      </c>
      <c r="AJ119">
        <v>0</v>
      </c>
      <c r="AK119">
        <v>0</v>
      </c>
      <c r="AL119">
        <v>0</v>
      </c>
      <c r="AM119">
        <v>0</v>
      </c>
    </row>
    <row r="120" spans="1:39" x14ac:dyDescent="0.35">
      <c r="A120" t="s">
        <v>348</v>
      </c>
      <c r="B120" t="s">
        <v>50</v>
      </c>
      <c r="C120" t="s">
        <v>106</v>
      </c>
      <c r="D120" t="s">
        <v>114</v>
      </c>
      <c r="E120" t="s">
        <v>65</v>
      </c>
      <c r="F120" t="s">
        <v>54</v>
      </c>
      <c r="G120">
        <v>14</v>
      </c>
      <c r="H120">
        <v>4</v>
      </c>
      <c r="I120">
        <v>14</v>
      </c>
      <c r="J120">
        <v>85</v>
      </c>
      <c r="K120">
        <v>85</v>
      </c>
      <c r="L120">
        <v>90</v>
      </c>
      <c r="M120">
        <v>-5</v>
      </c>
      <c r="N120">
        <v>9</v>
      </c>
      <c r="O120">
        <v>12</v>
      </c>
      <c r="P120">
        <v>21</v>
      </c>
      <c r="Q120">
        <v>9</v>
      </c>
      <c r="R120">
        <v>17</v>
      </c>
      <c r="S120">
        <v>2</v>
      </c>
      <c r="T120">
        <v>10</v>
      </c>
      <c r="U120">
        <v>7</v>
      </c>
      <c r="V120" t="s">
        <v>349</v>
      </c>
      <c r="W120">
        <v>5</v>
      </c>
      <c r="X120">
        <v>1800</v>
      </c>
      <c r="Y120">
        <v>0</v>
      </c>
      <c r="Z120" t="s">
        <v>50</v>
      </c>
      <c r="AA120" t="s">
        <v>50</v>
      </c>
      <c r="AB120" t="s">
        <v>50</v>
      </c>
      <c r="AC120" t="s">
        <v>50</v>
      </c>
      <c r="AD120" t="s">
        <v>50</v>
      </c>
      <c r="AE120" t="s">
        <v>50</v>
      </c>
      <c r="AF120">
        <v>0</v>
      </c>
      <c r="AG120">
        <v>5</v>
      </c>
      <c r="AH120">
        <v>0</v>
      </c>
      <c r="AI120">
        <v>3</v>
      </c>
      <c r="AJ120">
        <v>0</v>
      </c>
      <c r="AK120">
        <v>0</v>
      </c>
      <c r="AL120">
        <v>0</v>
      </c>
      <c r="AM120">
        <v>0</v>
      </c>
    </row>
    <row r="121" spans="1:39" x14ac:dyDescent="0.35">
      <c r="A121" t="s">
        <v>350</v>
      </c>
      <c r="B121" t="s">
        <v>50</v>
      </c>
      <c r="C121" t="s">
        <v>206</v>
      </c>
      <c r="D121" t="s">
        <v>114</v>
      </c>
      <c r="E121" t="s">
        <v>53</v>
      </c>
      <c r="F121" t="s">
        <v>50</v>
      </c>
      <c r="G121">
        <v>13</v>
      </c>
      <c r="H121">
        <v>0</v>
      </c>
      <c r="I121">
        <v>13</v>
      </c>
      <c r="J121">
        <v>26</v>
      </c>
      <c r="K121">
        <v>26</v>
      </c>
      <c r="L121">
        <v>28</v>
      </c>
      <c r="M121">
        <v>-2</v>
      </c>
      <c r="N121">
        <v>4</v>
      </c>
      <c r="O121">
        <v>10</v>
      </c>
      <c r="P121">
        <v>16</v>
      </c>
      <c r="Q121">
        <v>17</v>
      </c>
      <c r="R121">
        <v>13</v>
      </c>
      <c r="S121">
        <v>8</v>
      </c>
      <c r="T121">
        <v>14</v>
      </c>
      <c r="U121">
        <v>10</v>
      </c>
      <c r="V121" t="s">
        <v>351</v>
      </c>
      <c r="W121">
        <v>1</v>
      </c>
      <c r="X121">
        <v>200</v>
      </c>
      <c r="Y121">
        <v>0</v>
      </c>
      <c r="Z121" t="s">
        <v>50</v>
      </c>
      <c r="AA121" t="s">
        <v>50</v>
      </c>
      <c r="AB121" t="s">
        <v>50</v>
      </c>
      <c r="AC121" t="s">
        <v>50</v>
      </c>
      <c r="AD121" t="s">
        <v>50</v>
      </c>
      <c r="AE121" t="s">
        <v>50</v>
      </c>
      <c r="AF121">
        <v>3</v>
      </c>
      <c r="AG121">
        <v>3</v>
      </c>
      <c r="AH121">
        <v>3</v>
      </c>
      <c r="AI121">
        <v>1</v>
      </c>
      <c r="AJ121">
        <v>0</v>
      </c>
      <c r="AK121">
        <v>2</v>
      </c>
      <c r="AL121">
        <v>0</v>
      </c>
      <c r="AM121">
        <v>0</v>
      </c>
    </row>
    <row r="122" spans="1:39" x14ac:dyDescent="0.35">
      <c r="A122" t="s">
        <v>352</v>
      </c>
      <c r="B122" t="s">
        <v>50</v>
      </c>
      <c r="C122" t="s">
        <v>106</v>
      </c>
      <c r="D122" t="s">
        <v>114</v>
      </c>
      <c r="E122" t="s">
        <v>65</v>
      </c>
      <c r="F122" t="s">
        <v>54</v>
      </c>
      <c r="G122">
        <v>14</v>
      </c>
      <c r="H122">
        <v>1</v>
      </c>
      <c r="I122">
        <v>14</v>
      </c>
      <c r="J122">
        <v>42</v>
      </c>
      <c r="K122">
        <v>42</v>
      </c>
      <c r="L122">
        <v>45</v>
      </c>
      <c r="M122">
        <v>-3</v>
      </c>
      <c r="N122">
        <v>5</v>
      </c>
      <c r="O122">
        <v>12</v>
      </c>
      <c r="P122">
        <v>19</v>
      </c>
      <c r="Q122">
        <v>16</v>
      </c>
      <c r="R122">
        <v>14</v>
      </c>
      <c r="S122">
        <v>7</v>
      </c>
      <c r="T122">
        <v>14</v>
      </c>
      <c r="U122">
        <v>10</v>
      </c>
      <c r="V122" t="s">
        <v>353</v>
      </c>
      <c r="W122">
        <v>2</v>
      </c>
      <c r="X122">
        <v>450</v>
      </c>
      <c r="Y122">
        <v>0</v>
      </c>
      <c r="Z122" t="s">
        <v>50</v>
      </c>
      <c r="AA122" t="s">
        <v>50</v>
      </c>
      <c r="AB122" t="s">
        <v>50</v>
      </c>
      <c r="AC122" t="s">
        <v>50</v>
      </c>
      <c r="AD122" t="s">
        <v>50</v>
      </c>
      <c r="AE122" t="s">
        <v>50</v>
      </c>
      <c r="AF122">
        <v>3</v>
      </c>
      <c r="AG122">
        <v>4</v>
      </c>
      <c r="AH122">
        <v>3</v>
      </c>
      <c r="AI122">
        <v>2</v>
      </c>
      <c r="AJ122">
        <v>0</v>
      </c>
      <c r="AK122">
        <v>2</v>
      </c>
      <c r="AL122">
        <v>0</v>
      </c>
      <c r="AM122">
        <v>0</v>
      </c>
    </row>
    <row r="123" spans="1:39" x14ac:dyDescent="0.35">
      <c r="A123" t="s">
        <v>354</v>
      </c>
      <c r="B123" t="s">
        <v>50</v>
      </c>
      <c r="C123" t="s">
        <v>106</v>
      </c>
      <c r="D123" t="s">
        <v>114</v>
      </c>
      <c r="E123" t="s">
        <v>125</v>
      </c>
      <c r="F123" t="s">
        <v>54</v>
      </c>
      <c r="G123">
        <v>13</v>
      </c>
      <c r="H123">
        <v>3</v>
      </c>
      <c r="I123">
        <v>13</v>
      </c>
      <c r="J123">
        <v>4</v>
      </c>
      <c r="K123">
        <v>4</v>
      </c>
      <c r="L123">
        <v>5</v>
      </c>
      <c r="M123">
        <v>-1</v>
      </c>
      <c r="N123">
        <v>1</v>
      </c>
      <c r="O123">
        <v>6</v>
      </c>
      <c r="P123">
        <v>8</v>
      </c>
      <c r="Q123">
        <v>10</v>
      </c>
      <c r="R123">
        <v>12</v>
      </c>
      <c r="S123">
        <v>1</v>
      </c>
      <c r="T123">
        <v>7</v>
      </c>
      <c r="U123">
        <v>3</v>
      </c>
      <c r="V123" t="s">
        <v>355</v>
      </c>
      <c r="W123">
        <v>0</v>
      </c>
      <c r="X123">
        <v>10</v>
      </c>
      <c r="Y123">
        <v>0</v>
      </c>
      <c r="Z123" t="s">
        <v>50</v>
      </c>
      <c r="AA123" t="s">
        <v>50</v>
      </c>
      <c r="AB123" t="s">
        <v>50</v>
      </c>
      <c r="AC123" t="s">
        <v>50</v>
      </c>
      <c r="AD123" t="s">
        <v>50</v>
      </c>
      <c r="AE123" t="s">
        <v>50</v>
      </c>
      <c r="AF123">
        <v>0</v>
      </c>
      <c r="AG123">
        <v>0</v>
      </c>
      <c r="AH123">
        <v>0</v>
      </c>
      <c r="AI123">
        <v>1</v>
      </c>
      <c r="AJ123">
        <v>0</v>
      </c>
      <c r="AK123">
        <v>0</v>
      </c>
      <c r="AL123">
        <v>0</v>
      </c>
      <c r="AM123">
        <v>0</v>
      </c>
    </row>
    <row r="124" spans="1:39" x14ac:dyDescent="0.35">
      <c r="A124" t="s">
        <v>356</v>
      </c>
      <c r="B124" t="s">
        <v>50</v>
      </c>
      <c r="C124" t="s">
        <v>106</v>
      </c>
      <c r="D124" t="s">
        <v>114</v>
      </c>
      <c r="E124" t="s">
        <v>60</v>
      </c>
      <c r="F124" t="s">
        <v>50</v>
      </c>
      <c r="G124">
        <v>11</v>
      </c>
      <c r="H124">
        <v>0</v>
      </c>
      <c r="I124">
        <v>11</v>
      </c>
      <c r="J124">
        <v>18</v>
      </c>
      <c r="K124">
        <v>18</v>
      </c>
      <c r="L124">
        <v>20</v>
      </c>
      <c r="M124">
        <v>-2</v>
      </c>
      <c r="N124">
        <v>4</v>
      </c>
      <c r="O124">
        <v>8</v>
      </c>
      <c r="P124">
        <v>12</v>
      </c>
      <c r="Q124">
        <v>13</v>
      </c>
      <c r="R124">
        <v>11</v>
      </c>
      <c r="S124">
        <v>2</v>
      </c>
      <c r="T124">
        <v>10</v>
      </c>
      <c r="U124">
        <v>3</v>
      </c>
      <c r="V124" t="s">
        <v>180</v>
      </c>
      <c r="W124">
        <v>0.25</v>
      </c>
      <c r="X124">
        <v>50</v>
      </c>
      <c r="Y124">
        <v>0</v>
      </c>
      <c r="Z124" t="s">
        <v>50</v>
      </c>
      <c r="AA124" t="s">
        <v>50</v>
      </c>
      <c r="AB124" t="s">
        <v>50</v>
      </c>
      <c r="AC124" t="s">
        <v>50</v>
      </c>
      <c r="AD124" t="s">
        <v>357</v>
      </c>
      <c r="AE124" t="s">
        <v>50</v>
      </c>
      <c r="AF124">
        <v>1</v>
      </c>
      <c r="AG124">
        <v>1</v>
      </c>
      <c r="AH124">
        <v>1</v>
      </c>
      <c r="AI124">
        <v>0</v>
      </c>
      <c r="AJ124">
        <v>0</v>
      </c>
      <c r="AK124">
        <v>0</v>
      </c>
      <c r="AL124">
        <v>0</v>
      </c>
      <c r="AM124">
        <v>0</v>
      </c>
    </row>
    <row r="125" spans="1:39" x14ac:dyDescent="0.35">
      <c r="A125" t="s">
        <v>358</v>
      </c>
      <c r="B125" t="s">
        <v>50</v>
      </c>
      <c r="C125" t="s">
        <v>106</v>
      </c>
      <c r="D125" t="s">
        <v>114</v>
      </c>
      <c r="E125" t="s">
        <v>53</v>
      </c>
      <c r="F125" t="s">
        <v>54</v>
      </c>
      <c r="G125">
        <v>11</v>
      </c>
      <c r="H125">
        <v>1</v>
      </c>
      <c r="I125">
        <v>11</v>
      </c>
      <c r="J125">
        <v>19</v>
      </c>
      <c r="K125">
        <v>19</v>
      </c>
      <c r="L125">
        <v>21</v>
      </c>
      <c r="M125">
        <v>-2</v>
      </c>
      <c r="N125">
        <v>3</v>
      </c>
      <c r="O125">
        <v>10</v>
      </c>
      <c r="P125">
        <v>17</v>
      </c>
      <c r="Q125">
        <v>11</v>
      </c>
      <c r="R125">
        <v>12</v>
      </c>
      <c r="S125">
        <v>3</v>
      </c>
      <c r="T125">
        <v>12</v>
      </c>
      <c r="U125">
        <v>6</v>
      </c>
      <c r="V125" t="s">
        <v>359</v>
      </c>
      <c r="W125">
        <v>0.5</v>
      </c>
      <c r="X125">
        <v>100</v>
      </c>
      <c r="Y125">
        <v>0</v>
      </c>
      <c r="Z125" t="s">
        <v>50</v>
      </c>
      <c r="AA125" t="s">
        <v>50</v>
      </c>
      <c r="AB125" t="s">
        <v>50</v>
      </c>
      <c r="AC125" t="s">
        <v>50</v>
      </c>
      <c r="AD125" t="s">
        <v>50</v>
      </c>
      <c r="AE125" t="s">
        <v>50</v>
      </c>
      <c r="AF125">
        <v>0</v>
      </c>
      <c r="AG125">
        <v>3</v>
      </c>
      <c r="AH125">
        <v>0</v>
      </c>
      <c r="AI125">
        <v>1</v>
      </c>
      <c r="AJ125">
        <v>0</v>
      </c>
      <c r="AK125">
        <v>1</v>
      </c>
      <c r="AL125">
        <v>0</v>
      </c>
      <c r="AM125">
        <v>0</v>
      </c>
    </row>
    <row r="126" spans="1:39" x14ac:dyDescent="0.35">
      <c r="A126" t="s">
        <v>360</v>
      </c>
      <c r="B126" t="s">
        <v>50</v>
      </c>
      <c r="C126" t="s">
        <v>106</v>
      </c>
      <c r="D126" t="s">
        <v>114</v>
      </c>
      <c r="E126" t="s">
        <v>53</v>
      </c>
      <c r="F126" t="s">
        <v>50</v>
      </c>
      <c r="G126">
        <v>12</v>
      </c>
      <c r="H126">
        <v>0</v>
      </c>
      <c r="I126">
        <v>12</v>
      </c>
      <c r="J126">
        <v>45</v>
      </c>
      <c r="K126">
        <v>45</v>
      </c>
      <c r="L126">
        <v>48</v>
      </c>
      <c r="M126">
        <v>-3</v>
      </c>
      <c r="N126">
        <v>6</v>
      </c>
      <c r="O126">
        <v>10</v>
      </c>
      <c r="P126">
        <v>16</v>
      </c>
      <c r="Q126">
        <v>14</v>
      </c>
      <c r="R126">
        <v>14</v>
      </c>
      <c r="S126">
        <v>2</v>
      </c>
      <c r="T126">
        <v>12</v>
      </c>
      <c r="U126">
        <v>7</v>
      </c>
      <c r="V126" t="s">
        <v>111</v>
      </c>
      <c r="W126">
        <v>1</v>
      </c>
      <c r="X126">
        <v>200</v>
      </c>
      <c r="Y126">
        <v>0</v>
      </c>
      <c r="Z126" t="s">
        <v>50</v>
      </c>
      <c r="AA126" t="s">
        <v>50</v>
      </c>
      <c r="AB126" t="s">
        <v>50</v>
      </c>
      <c r="AC126" t="s">
        <v>50</v>
      </c>
      <c r="AD126" t="s">
        <v>50</v>
      </c>
      <c r="AE126" t="s">
        <v>50</v>
      </c>
      <c r="AF126">
        <v>2</v>
      </c>
      <c r="AG126">
        <v>3</v>
      </c>
      <c r="AH126">
        <v>2</v>
      </c>
      <c r="AI126">
        <v>2</v>
      </c>
      <c r="AJ126">
        <v>0</v>
      </c>
      <c r="AK126">
        <v>1</v>
      </c>
      <c r="AL126">
        <v>0</v>
      </c>
      <c r="AM126">
        <v>0</v>
      </c>
    </row>
    <row r="127" spans="1:39" x14ac:dyDescent="0.35">
      <c r="A127" t="s">
        <v>361</v>
      </c>
      <c r="B127" t="s">
        <v>50</v>
      </c>
      <c r="C127" t="s">
        <v>106</v>
      </c>
      <c r="D127" t="s">
        <v>114</v>
      </c>
      <c r="E127" t="s">
        <v>53</v>
      </c>
      <c r="F127" t="s">
        <v>54</v>
      </c>
      <c r="G127">
        <v>12</v>
      </c>
      <c r="H127">
        <v>1</v>
      </c>
      <c r="I127">
        <v>12</v>
      </c>
      <c r="J127">
        <v>19</v>
      </c>
      <c r="K127">
        <v>19</v>
      </c>
      <c r="L127">
        <v>21</v>
      </c>
      <c r="M127">
        <v>-2</v>
      </c>
      <c r="N127">
        <v>3</v>
      </c>
      <c r="O127">
        <v>10</v>
      </c>
      <c r="P127">
        <v>15</v>
      </c>
      <c r="Q127">
        <v>12</v>
      </c>
      <c r="R127">
        <v>13</v>
      </c>
      <c r="S127">
        <v>2</v>
      </c>
      <c r="T127">
        <v>10</v>
      </c>
      <c r="U127">
        <v>5</v>
      </c>
      <c r="V127" t="s">
        <v>362</v>
      </c>
      <c r="W127">
        <v>0.25</v>
      </c>
      <c r="X127">
        <v>50</v>
      </c>
      <c r="Y127">
        <v>0</v>
      </c>
      <c r="Z127" t="s">
        <v>50</v>
      </c>
      <c r="AA127" t="s">
        <v>50</v>
      </c>
      <c r="AB127" t="s">
        <v>50</v>
      </c>
      <c r="AC127" t="s">
        <v>50</v>
      </c>
      <c r="AD127" t="s">
        <v>50</v>
      </c>
      <c r="AE127" t="s">
        <v>50</v>
      </c>
      <c r="AF127">
        <v>1</v>
      </c>
      <c r="AG127">
        <v>2</v>
      </c>
      <c r="AH127">
        <v>1</v>
      </c>
      <c r="AI127">
        <v>1</v>
      </c>
      <c r="AJ127">
        <v>0</v>
      </c>
      <c r="AK127">
        <v>0</v>
      </c>
      <c r="AL127">
        <v>0</v>
      </c>
      <c r="AM127">
        <v>0</v>
      </c>
    </row>
    <row r="128" spans="1:39" x14ac:dyDescent="0.35">
      <c r="A128" t="s">
        <v>363</v>
      </c>
      <c r="B128" t="s">
        <v>50</v>
      </c>
      <c r="C128" t="s">
        <v>106</v>
      </c>
      <c r="D128" t="s">
        <v>114</v>
      </c>
      <c r="E128" t="s">
        <v>53</v>
      </c>
      <c r="F128" t="s">
        <v>50</v>
      </c>
      <c r="G128">
        <v>11</v>
      </c>
      <c r="H128">
        <v>0</v>
      </c>
      <c r="I128">
        <v>11</v>
      </c>
      <c r="J128">
        <v>52</v>
      </c>
      <c r="K128">
        <v>52</v>
      </c>
      <c r="L128">
        <v>56</v>
      </c>
      <c r="M128">
        <v>-4</v>
      </c>
      <c r="N128">
        <v>8</v>
      </c>
      <c r="O128">
        <v>10</v>
      </c>
      <c r="P128">
        <v>17</v>
      </c>
      <c r="Q128">
        <v>13</v>
      </c>
      <c r="R128">
        <v>13</v>
      </c>
      <c r="S128">
        <v>4</v>
      </c>
      <c r="T128">
        <v>10</v>
      </c>
      <c r="U128">
        <v>4</v>
      </c>
      <c r="V128" t="s">
        <v>364</v>
      </c>
      <c r="W128">
        <v>1</v>
      </c>
      <c r="X128">
        <v>200</v>
      </c>
      <c r="Y128">
        <v>0</v>
      </c>
      <c r="Z128" t="s">
        <v>50</v>
      </c>
      <c r="AA128" t="s">
        <v>50</v>
      </c>
      <c r="AB128" t="s">
        <v>50</v>
      </c>
      <c r="AC128" t="s">
        <v>50</v>
      </c>
      <c r="AD128" t="s">
        <v>365</v>
      </c>
      <c r="AE128" t="s">
        <v>50</v>
      </c>
      <c r="AF128">
        <v>1</v>
      </c>
      <c r="AG128">
        <v>3</v>
      </c>
      <c r="AH128">
        <v>1</v>
      </c>
      <c r="AI128">
        <v>1</v>
      </c>
      <c r="AJ128">
        <v>0</v>
      </c>
      <c r="AK128">
        <v>0</v>
      </c>
      <c r="AL128">
        <v>0</v>
      </c>
      <c r="AM128">
        <v>0</v>
      </c>
    </row>
    <row r="129" spans="1:39" x14ac:dyDescent="0.35">
      <c r="A129" t="s">
        <v>366</v>
      </c>
      <c r="B129" t="s">
        <v>50</v>
      </c>
      <c r="C129" t="s">
        <v>83</v>
      </c>
      <c r="D129" t="s">
        <v>114</v>
      </c>
      <c r="E129" t="s">
        <v>53</v>
      </c>
      <c r="F129" t="s">
        <v>50</v>
      </c>
      <c r="G129">
        <v>12</v>
      </c>
      <c r="H129">
        <v>0</v>
      </c>
      <c r="I129">
        <v>12</v>
      </c>
      <c r="J129">
        <v>19</v>
      </c>
      <c r="K129">
        <v>19</v>
      </c>
      <c r="L129">
        <v>21</v>
      </c>
      <c r="M129">
        <v>-2</v>
      </c>
      <c r="N129">
        <v>3</v>
      </c>
      <c r="O129">
        <v>10</v>
      </c>
      <c r="P129">
        <v>13</v>
      </c>
      <c r="Q129">
        <v>15</v>
      </c>
      <c r="R129">
        <v>12</v>
      </c>
      <c r="S129">
        <v>8</v>
      </c>
      <c r="T129">
        <v>13</v>
      </c>
      <c r="U129">
        <v>10</v>
      </c>
      <c r="V129" t="s">
        <v>367</v>
      </c>
      <c r="W129">
        <v>0.25</v>
      </c>
      <c r="X129">
        <v>50</v>
      </c>
      <c r="Y129">
        <v>0</v>
      </c>
      <c r="Z129" t="s">
        <v>50</v>
      </c>
      <c r="AA129" t="s">
        <v>50</v>
      </c>
      <c r="AB129" t="s">
        <v>50</v>
      </c>
      <c r="AC129" t="s">
        <v>50</v>
      </c>
      <c r="AD129" t="s">
        <v>50</v>
      </c>
      <c r="AE129" t="s">
        <v>50</v>
      </c>
      <c r="AF129">
        <v>2</v>
      </c>
      <c r="AG129">
        <v>1</v>
      </c>
      <c r="AH129">
        <v>2</v>
      </c>
      <c r="AI129">
        <v>1</v>
      </c>
      <c r="AJ129">
        <v>0</v>
      </c>
      <c r="AK129">
        <v>1</v>
      </c>
      <c r="AL129">
        <v>0</v>
      </c>
      <c r="AM129">
        <v>0</v>
      </c>
    </row>
    <row r="130" spans="1:39" x14ac:dyDescent="0.35">
      <c r="A130" t="s">
        <v>368</v>
      </c>
      <c r="B130" t="s">
        <v>50</v>
      </c>
      <c r="C130" t="s">
        <v>106</v>
      </c>
      <c r="D130" t="s">
        <v>114</v>
      </c>
      <c r="E130" t="s">
        <v>60</v>
      </c>
      <c r="F130" t="s">
        <v>50</v>
      </c>
      <c r="G130">
        <v>14</v>
      </c>
      <c r="H130">
        <v>0</v>
      </c>
      <c r="I130">
        <v>14</v>
      </c>
      <c r="J130">
        <v>11</v>
      </c>
      <c r="K130">
        <v>11</v>
      </c>
      <c r="L130">
        <v>12</v>
      </c>
      <c r="M130">
        <v>-1</v>
      </c>
      <c r="N130">
        <v>2</v>
      </c>
      <c r="O130">
        <v>8</v>
      </c>
      <c r="P130">
        <v>10</v>
      </c>
      <c r="Q130">
        <v>18</v>
      </c>
      <c r="R130">
        <v>13</v>
      </c>
      <c r="S130">
        <v>2</v>
      </c>
      <c r="T130">
        <v>10</v>
      </c>
      <c r="U130">
        <v>3</v>
      </c>
      <c r="V130" t="s">
        <v>369</v>
      </c>
      <c r="W130">
        <v>0.25</v>
      </c>
      <c r="X130">
        <v>50</v>
      </c>
      <c r="Y130">
        <v>0</v>
      </c>
      <c r="Z130" t="s">
        <v>50</v>
      </c>
      <c r="AA130" t="s">
        <v>50</v>
      </c>
      <c r="AB130" t="s">
        <v>50</v>
      </c>
      <c r="AC130" t="s">
        <v>50</v>
      </c>
      <c r="AD130" t="s">
        <v>370</v>
      </c>
      <c r="AE130" t="s">
        <v>50</v>
      </c>
      <c r="AF130">
        <v>4</v>
      </c>
      <c r="AG130">
        <v>0</v>
      </c>
      <c r="AH130">
        <v>4</v>
      </c>
      <c r="AI130">
        <v>1</v>
      </c>
      <c r="AJ130">
        <v>0</v>
      </c>
      <c r="AK130">
        <v>0</v>
      </c>
      <c r="AL130">
        <v>0</v>
      </c>
      <c r="AM130">
        <v>0</v>
      </c>
    </row>
    <row r="131" spans="1:39" x14ac:dyDescent="0.35">
      <c r="A131" t="s">
        <v>371</v>
      </c>
      <c r="B131" t="s">
        <v>50</v>
      </c>
      <c r="C131" t="s">
        <v>106</v>
      </c>
      <c r="D131" t="s">
        <v>114</v>
      </c>
      <c r="E131" t="s">
        <v>125</v>
      </c>
      <c r="F131" t="s">
        <v>50</v>
      </c>
      <c r="G131">
        <v>12</v>
      </c>
      <c r="H131">
        <v>0</v>
      </c>
      <c r="I131">
        <v>12</v>
      </c>
      <c r="J131">
        <v>7</v>
      </c>
      <c r="K131">
        <v>7</v>
      </c>
      <c r="L131">
        <v>8</v>
      </c>
      <c r="M131">
        <v>-1</v>
      </c>
      <c r="N131">
        <v>2</v>
      </c>
      <c r="O131">
        <v>6</v>
      </c>
      <c r="P131">
        <v>7</v>
      </c>
      <c r="Q131">
        <v>15</v>
      </c>
      <c r="R131">
        <v>11</v>
      </c>
      <c r="S131">
        <v>2</v>
      </c>
      <c r="T131">
        <v>10</v>
      </c>
      <c r="U131">
        <v>4</v>
      </c>
      <c r="V131" t="s">
        <v>340</v>
      </c>
      <c r="W131">
        <v>0.125</v>
      </c>
      <c r="X131">
        <v>25</v>
      </c>
      <c r="Y131">
        <v>0</v>
      </c>
      <c r="Z131" t="s">
        <v>50</v>
      </c>
      <c r="AA131" t="s">
        <v>50</v>
      </c>
      <c r="AB131" t="s">
        <v>50</v>
      </c>
      <c r="AC131" t="s">
        <v>50</v>
      </c>
      <c r="AD131" t="s">
        <v>50</v>
      </c>
      <c r="AE131" t="s">
        <v>50</v>
      </c>
      <c r="AF131">
        <v>2</v>
      </c>
      <c r="AG131">
        <v>0</v>
      </c>
      <c r="AH131">
        <v>2</v>
      </c>
      <c r="AI131">
        <v>0</v>
      </c>
      <c r="AJ131">
        <v>0</v>
      </c>
      <c r="AK131">
        <v>0</v>
      </c>
      <c r="AL131">
        <v>0</v>
      </c>
      <c r="AM131">
        <v>0</v>
      </c>
    </row>
    <row r="132" spans="1:39" x14ac:dyDescent="0.35">
      <c r="A132" t="s">
        <v>372</v>
      </c>
      <c r="B132" t="s">
        <v>50</v>
      </c>
      <c r="C132" t="s">
        <v>106</v>
      </c>
      <c r="D132" t="s">
        <v>114</v>
      </c>
      <c r="E132" t="s">
        <v>53</v>
      </c>
      <c r="F132" t="s">
        <v>54</v>
      </c>
      <c r="G132">
        <v>15</v>
      </c>
      <c r="H132">
        <v>4</v>
      </c>
      <c r="I132">
        <v>15</v>
      </c>
      <c r="J132">
        <v>52</v>
      </c>
      <c r="K132">
        <v>52</v>
      </c>
      <c r="L132">
        <v>56</v>
      </c>
      <c r="M132">
        <v>-4</v>
      </c>
      <c r="N132">
        <v>7</v>
      </c>
      <c r="O132">
        <v>10</v>
      </c>
      <c r="P132">
        <v>15</v>
      </c>
      <c r="Q132">
        <v>13</v>
      </c>
      <c r="R132">
        <v>15</v>
      </c>
      <c r="S132">
        <v>1</v>
      </c>
      <c r="T132">
        <v>9</v>
      </c>
      <c r="U132">
        <v>3</v>
      </c>
      <c r="V132" t="s">
        <v>373</v>
      </c>
      <c r="W132">
        <v>3</v>
      </c>
      <c r="X132">
        <v>700</v>
      </c>
      <c r="Y132">
        <v>0</v>
      </c>
      <c r="Z132" t="s">
        <v>50</v>
      </c>
      <c r="AA132" t="s">
        <v>50</v>
      </c>
      <c r="AB132" t="s">
        <v>50</v>
      </c>
      <c r="AC132" t="s">
        <v>50</v>
      </c>
      <c r="AD132" t="s">
        <v>50</v>
      </c>
      <c r="AE132" t="s">
        <v>50</v>
      </c>
      <c r="AF132">
        <v>1</v>
      </c>
      <c r="AG132">
        <v>2</v>
      </c>
      <c r="AH132">
        <v>1</v>
      </c>
      <c r="AI132">
        <v>2</v>
      </c>
      <c r="AJ132">
        <v>0</v>
      </c>
      <c r="AK132">
        <v>0</v>
      </c>
      <c r="AL132">
        <v>0</v>
      </c>
      <c r="AM132">
        <v>0</v>
      </c>
    </row>
    <row r="133" spans="1:39" x14ac:dyDescent="0.35">
      <c r="A133" t="s">
        <v>374</v>
      </c>
      <c r="B133" t="s">
        <v>50</v>
      </c>
      <c r="C133" t="s">
        <v>106</v>
      </c>
      <c r="D133" t="s">
        <v>114</v>
      </c>
      <c r="E133" t="s">
        <v>53</v>
      </c>
      <c r="F133" t="s">
        <v>54</v>
      </c>
      <c r="G133">
        <v>13</v>
      </c>
      <c r="H133">
        <v>1</v>
      </c>
      <c r="I133">
        <v>13</v>
      </c>
      <c r="J133">
        <v>16</v>
      </c>
      <c r="K133">
        <v>16</v>
      </c>
      <c r="L133">
        <v>18</v>
      </c>
      <c r="M133">
        <v>-2</v>
      </c>
      <c r="N133">
        <v>3</v>
      </c>
      <c r="O133">
        <v>10</v>
      </c>
      <c r="P133">
        <v>12</v>
      </c>
      <c r="Q133">
        <v>15</v>
      </c>
      <c r="R133">
        <v>11</v>
      </c>
      <c r="S133">
        <v>2</v>
      </c>
      <c r="T133">
        <v>12</v>
      </c>
      <c r="U133">
        <v>5</v>
      </c>
      <c r="V133" t="s">
        <v>375</v>
      </c>
      <c r="W133">
        <v>0.5</v>
      </c>
      <c r="X133">
        <v>100</v>
      </c>
      <c r="Y133">
        <v>0</v>
      </c>
      <c r="Z133" t="s">
        <v>50</v>
      </c>
      <c r="AA133" t="s">
        <v>50</v>
      </c>
      <c r="AB133" t="s">
        <v>50</v>
      </c>
      <c r="AC133" t="s">
        <v>50</v>
      </c>
      <c r="AD133" t="s">
        <v>50</v>
      </c>
      <c r="AE133" t="s">
        <v>50</v>
      </c>
      <c r="AF133">
        <v>2</v>
      </c>
      <c r="AG133">
        <v>1</v>
      </c>
      <c r="AH133">
        <v>2</v>
      </c>
      <c r="AI133">
        <v>0</v>
      </c>
      <c r="AJ133">
        <v>0</v>
      </c>
      <c r="AK133">
        <v>1</v>
      </c>
      <c r="AL133">
        <v>0</v>
      </c>
      <c r="AM133">
        <v>0</v>
      </c>
    </row>
    <row r="134" spans="1:39" x14ac:dyDescent="0.35">
      <c r="A134" t="s">
        <v>376</v>
      </c>
      <c r="B134" t="s">
        <v>50</v>
      </c>
      <c r="C134" t="s">
        <v>106</v>
      </c>
      <c r="D134" t="s">
        <v>114</v>
      </c>
      <c r="E134" t="s">
        <v>65</v>
      </c>
      <c r="F134" t="s">
        <v>54</v>
      </c>
      <c r="G134">
        <v>13</v>
      </c>
      <c r="H134">
        <v>3</v>
      </c>
      <c r="I134">
        <v>13</v>
      </c>
      <c r="J134">
        <v>126</v>
      </c>
      <c r="K134">
        <v>126</v>
      </c>
      <c r="L134">
        <v>132</v>
      </c>
      <c r="M134">
        <v>-6</v>
      </c>
      <c r="N134">
        <v>11</v>
      </c>
      <c r="O134">
        <v>12</v>
      </c>
      <c r="P134">
        <v>23</v>
      </c>
      <c r="Q134">
        <v>11</v>
      </c>
      <c r="R134">
        <v>21</v>
      </c>
      <c r="S134">
        <v>1</v>
      </c>
      <c r="T134">
        <v>10</v>
      </c>
      <c r="U134">
        <v>5</v>
      </c>
      <c r="V134" t="s">
        <v>377</v>
      </c>
      <c r="W134">
        <v>5</v>
      </c>
      <c r="X134">
        <v>1800</v>
      </c>
      <c r="Y134">
        <v>0</v>
      </c>
      <c r="Z134" t="s">
        <v>50</v>
      </c>
      <c r="AA134" t="s">
        <v>50</v>
      </c>
      <c r="AB134" t="s">
        <v>50</v>
      </c>
      <c r="AC134" t="s">
        <v>50</v>
      </c>
      <c r="AD134" t="s">
        <v>50</v>
      </c>
      <c r="AE134" t="s">
        <v>50</v>
      </c>
      <c r="AF134">
        <v>0</v>
      </c>
      <c r="AG134">
        <v>6</v>
      </c>
      <c r="AH134">
        <v>0</v>
      </c>
      <c r="AI134">
        <v>5</v>
      </c>
      <c r="AJ134">
        <v>0</v>
      </c>
      <c r="AK134">
        <v>0</v>
      </c>
      <c r="AL134">
        <v>0</v>
      </c>
      <c r="AM134">
        <v>0</v>
      </c>
    </row>
    <row r="135" spans="1:39" x14ac:dyDescent="0.35">
      <c r="A135" t="s">
        <v>378</v>
      </c>
      <c r="B135" t="s">
        <v>50</v>
      </c>
      <c r="C135" t="s">
        <v>106</v>
      </c>
      <c r="D135" t="s">
        <v>114</v>
      </c>
      <c r="E135" t="s">
        <v>53</v>
      </c>
      <c r="F135" t="s">
        <v>54</v>
      </c>
      <c r="G135">
        <v>14</v>
      </c>
      <c r="H135">
        <v>1</v>
      </c>
      <c r="I135">
        <v>14</v>
      </c>
      <c r="J135">
        <v>26</v>
      </c>
      <c r="K135">
        <v>26</v>
      </c>
      <c r="L135">
        <v>28</v>
      </c>
      <c r="M135">
        <v>-2</v>
      </c>
      <c r="N135">
        <v>4</v>
      </c>
      <c r="O135">
        <v>10</v>
      </c>
      <c r="P135">
        <v>14</v>
      </c>
      <c r="Q135">
        <v>16</v>
      </c>
      <c r="R135">
        <v>12</v>
      </c>
      <c r="S135">
        <v>2</v>
      </c>
      <c r="T135">
        <v>11</v>
      </c>
      <c r="U135">
        <v>4</v>
      </c>
      <c r="V135" t="s">
        <v>379</v>
      </c>
      <c r="W135">
        <v>1</v>
      </c>
      <c r="X135">
        <v>200</v>
      </c>
      <c r="Y135">
        <v>0</v>
      </c>
      <c r="Z135" t="s">
        <v>50</v>
      </c>
      <c r="AA135" t="s">
        <v>50</v>
      </c>
      <c r="AB135" t="s">
        <v>50</v>
      </c>
      <c r="AC135" t="s">
        <v>50</v>
      </c>
      <c r="AD135" t="s">
        <v>380</v>
      </c>
      <c r="AE135" t="s">
        <v>50</v>
      </c>
      <c r="AF135">
        <v>3</v>
      </c>
      <c r="AG135">
        <v>2</v>
      </c>
      <c r="AH135">
        <v>3</v>
      </c>
      <c r="AI135">
        <v>1</v>
      </c>
      <c r="AJ135">
        <v>0</v>
      </c>
      <c r="AK135">
        <v>0</v>
      </c>
      <c r="AL135">
        <v>0</v>
      </c>
      <c r="AM135">
        <v>0</v>
      </c>
    </row>
    <row r="136" spans="1:39" x14ac:dyDescent="0.35">
      <c r="A136" t="s">
        <v>381</v>
      </c>
      <c r="B136" t="s">
        <v>50</v>
      </c>
      <c r="C136" t="s">
        <v>106</v>
      </c>
      <c r="D136" t="s">
        <v>114</v>
      </c>
      <c r="E136" t="s">
        <v>53</v>
      </c>
      <c r="F136" t="s">
        <v>50</v>
      </c>
      <c r="G136">
        <v>11</v>
      </c>
      <c r="H136">
        <v>0</v>
      </c>
      <c r="I136">
        <v>11</v>
      </c>
      <c r="J136">
        <v>39</v>
      </c>
      <c r="K136">
        <v>39</v>
      </c>
      <c r="L136">
        <v>42</v>
      </c>
      <c r="M136">
        <v>-3</v>
      </c>
      <c r="N136">
        <v>6</v>
      </c>
      <c r="O136">
        <v>10</v>
      </c>
      <c r="P136">
        <v>15</v>
      </c>
      <c r="Q136">
        <v>13</v>
      </c>
      <c r="R136">
        <v>13</v>
      </c>
      <c r="S136">
        <v>2</v>
      </c>
      <c r="T136">
        <v>10</v>
      </c>
      <c r="U136">
        <v>3</v>
      </c>
      <c r="V136" t="s">
        <v>172</v>
      </c>
      <c r="W136">
        <v>1</v>
      </c>
      <c r="X136">
        <v>200</v>
      </c>
      <c r="Y136">
        <v>0</v>
      </c>
      <c r="Z136" t="s">
        <v>50</v>
      </c>
      <c r="AA136" t="s">
        <v>50</v>
      </c>
      <c r="AB136" t="s">
        <v>50</v>
      </c>
      <c r="AC136" t="s">
        <v>50</v>
      </c>
      <c r="AD136" t="s">
        <v>382</v>
      </c>
      <c r="AE136" t="s">
        <v>50</v>
      </c>
      <c r="AF136">
        <v>1</v>
      </c>
      <c r="AG136">
        <v>2</v>
      </c>
      <c r="AH136">
        <v>1</v>
      </c>
      <c r="AI136">
        <v>1</v>
      </c>
      <c r="AJ136">
        <v>0</v>
      </c>
      <c r="AK136">
        <v>0</v>
      </c>
      <c r="AL136">
        <v>0</v>
      </c>
      <c r="AM136">
        <v>0</v>
      </c>
    </row>
    <row r="137" spans="1:39" x14ac:dyDescent="0.35">
      <c r="A137" t="s">
        <v>383</v>
      </c>
      <c r="B137" t="s">
        <v>50</v>
      </c>
      <c r="C137" t="s">
        <v>162</v>
      </c>
      <c r="D137" t="s">
        <v>114</v>
      </c>
      <c r="E137" t="s">
        <v>53</v>
      </c>
      <c r="F137" t="s">
        <v>50</v>
      </c>
      <c r="G137">
        <v>10</v>
      </c>
      <c r="H137">
        <v>0</v>
      </c>
      <c r="I137">
        <v>10</v>
      </c>
      <c r="J137">
        <v>22</v>
      </c>
      <c r="K137">
        <v>22</v>
      </c>
      <c r="L137">
        <v>24</v>
      </c>
      <c r="M137">
        <v>-2</v>
      </c>
      <c r="N137">
        <v>3</v>
      </c>
      <c r="O137">
        <v>10</v>
      </c>
      <c r="P137">
        <v>15</v>
      </c>
      <c r="Q137">
        <v>10</v>
      </c>
      <c r="R137">
        <v>15</v>
      </c>
      <c r="S137">
        <v>6</v>
      </c>
      <c r="T137">
        <v>12</v>
      </c>
      <c r="U137">
        <v>7</v>
      </c>
      <c r="V137" t="s">
        <v>384</v>
      </c>
      <c r="W137">
        <v>1</v>
      </c>
      <c r="X137">
        <v>200</v>
      </c>
      <c r="Y137">
        <v>0</v>
      </c>
      <c r="Z137" t="s">
        <v>50</v>
      </c>
      <c r="AA137" t="s">
        <v>50</v>
      </c>
      <c r="AB137" t="s">
        <v>50</v>
      </c>
      <c r="AC137" t="s">
        <v>50</v>
      </c>
      <c r="AD137" t="s">
        <v>50</v>
      </c>
      <c r="AE137" t="s">
        <v>50</v>
      </c>
      <c r="AF137">
        <v>0</v>
      </c>
      <c r="AG137">
        <v>2</v>
      </c>
      <c r="AH137">
        <v>0</v>
      </c>
      <c r="AI137">
        <v>2</v>
      </c>
      <c r="AJ137">
        <v>0</v>
      </c>
      <c r="AK137">
        <v>1</v>
      </c>
      <c r="AL137">
        <v>0</v>
      </c>
      <c r="AM137">
        <v>0</v>
      </c>
    </row>
    <row r="138" spans="1:39" x14ac:dyDescent="0.35">
      <c r="A138" t="s">
        <v>385</v>
      </c>
      <c r="B138" t="s">
        <v>50</v>
      </c>
      <c r="C138" t="s">
        <v>106</v>
      </c>
      <c r="D138" t="s">
        <v>114</v>
      </c>
      <c r="E138" t="s">
        <v>60</v>
      </c>
      <c r="F138" t="s">
        <v>50</v>
      </c>
      <c r="G138">
        <v>12</v>
      </c>
      <c r="H138">
        <v>0</v>
      </c>
      <c r="I138">
        <v>12</v>
      </c>
      <c r="J138">
        <v>13</v>
      </c>
      <c r="K138">
        <v>13</v>
      </c>
      <c r="L138">
        <v>15</v>
      </c>
      <c r="M138">
        <v>-2</v>
      </c>
      <c r="N138">
        <v>3</v>
      </c>
      <c r="O138">
        <v>8</v>
      </c>
      <c r="P138">
        <v>10</v>
      </c>
      <c r="Q138">
        <v>14</v>
      </c>
      <c r="R138">
        <v>10</v>
      </c>
      <c r="S138">
        <v>1</v>
      </c>
      <c r="T138">
        <v>10</v>
      </c>
      <c r="U138">
        <v>3</v>
      </c>
      <c r="V138" t="s">
        <v>386</v>
      </c>
      <c r="W138">
        <v>0.5</v>
      </c>
      <c r="X138">
        <v>100</v>
      </c>
      <c r="Y138">
        <v>0</v>
      </c>
      <c r="Z138" t="s">
        <v>50</v>
      </c>
      <c r="AA138" t="s">
        <v>50</v>
      </c>
      <c r="AB138" t="s">
        <v>50</v>
      </c>
      <c r="AC138" t="s">
        <v>50</v>
      </c>
      <c r="AD138" t="s">
        <v>370</v>
      </c>
      <c r="AE138" t="s">
        <v>50</v>
      </c>
      <c r="AF138">
        <v>2</v>
      </c>
      <c r="AG138">
        <v>0</v>
      </c>
      <c r="AH138">
        <v>2</v>
      </c>
      <c r="AI138">
        <v>0</v>
      </c>
      <c r="AJ138">
        <v>0</v>
      </c>
      <c r="AK138">
        <v>0</v>
      </c>
      <c r="AL138">
        <v>0</v>
      </c>
      <c r="AM138">
        <v>0</v>
      </c>
    </row>
    <row r="139" spans="1:39" x14ac:dyDescent="0.35">
      <c r="A139" t="s">
        <v>387</v>
      </c>
      <c r="B139" t="s">
        <v>50</v>
      </c>
      <c r="C139" t="s">
        <v>106</v>
      </c>
      <c r="D139" t="s">
        <v>114</v>
      </c>
      <c r="E139" t="s">
        <v>60</v>
      </c>
      <c r="F139" t="s">
        <v>50</v>
      </c>
      <c r="G139">
        <v>13</v>
      </c>
      <c r="H139">
        <v>0</v>
      </c>
      <c r="I139">
        <v>13</v>
      </c>
      <c r="J139">
        <v>9</v>
      </c>
      <c r="K139">
        <v>9</v>
      </c>
      <c r="L139">
        <v>10</v>
      </c>
      <c r="M139">
        <v>-1</v>
      </c>
      <c r="N139">
        <v>2</v>
      </c>
      <c r="O139">
        <v>8</v>
      </c>
      <c r="P139">
        <v>11</v>
      </c>
      <c r="Q139">
        <v>16</v>
      </c>
      <c r="R139">
        <v>10</v>
      </c>
      <c r="S139">
        <v>4</v>
      </c>
      <c r="T139">
        <v>12</v>
      </c>
      <c r="U139">
        <v>5</v>
      </c>
      <c r="V139" t="s">
        <v>388</v>
      </c>
      <c r="W139">
        <v>0.125</v>
      </c>
      <c r="X139">
        <v>25</v>
      </c>
      <c r="Y139">
        <v>0</v>
      </c>
      <c r="Z139" t="s">
        <v>50</v>
      </c>
      <c r="AA139" t="s">
        <v>50</v>
      </c>
      <c r="AB139" t="s">
        <v>50</v>
      </c>
      <c r="AC139" t="s">
        <v>50</v>
      </c>
      <c r="AD139" t="s">
        <v>50</v>
      </c>
      <c r="AE139" t="s">
        <v>50</v>
      </c>
      <c r="AF139">
        <v>3</v>
      </c>
      <c r="AG139">
        <v>0</v>
      </c>
      <c r="AH139">
        <v>3</v>
      </c>
      <c r="AI139">
        <v>0</v>
      </c>
      <c r="AJ139">
        <v>0</v>
      </c>
      <c r="AK139">
        <v>1</v>
      </c>
      <c r="AL139">
        <v>0</v>
      </c>
      <c r="AM139">
        <v>0</v>
      </c>
    </row>
    <row r="140" spans="1:39" x14ac:dyDescent="0.35">
      <c r="A140" t="s">
        <v>389</v>
      </c>
      <c r="B140" t="s">
        <v>50</v>
      </c>
      <c r="C140" t="s">
        <v>106</v>
      </c>
      <c r="D140" t="s">
        <v>114</v>
      </c>
      <c r="E140" t="s">
        <v>60</v>
      </c>
      <c r="F140" t="s">
        <v>50</v>
      </c>
      <c r="G140">
        <v>13</v>
      </c>
      <c r="H140">
        <v>0</v>
      </c>
      <c r="I140">
        <v>13</v>
      </c>
      <c r="J140">
        <v>11</v>
      </c>
      <c r="K140">
        <v>11</v>
      </c>
      <c r="L140">
        <v>12</v>
      </c>
      <c r="M140">
        <v>-1</v>
      </c>
      <c r="N140">
        <v>2</v>
      </c>
      <c r="O140">
        <v>8</v>
      </c>
      <c r="P140">
        <v>12</v>
      </c>
      <c r="Q140">
        <v>16</v>
      </c>
      <c r="R140">
        <v>13</v>
      </c>
      <c r="S140">
        <v>3</v>
      </c>
      <c r="T140">
        <v>12</v>
      </c>
      <c r="U140">
        <v>4</v>
      </c>
      <c r="V140" t="s">
        <v>180</v>
      </c>
      <c r="W140">
        <v>0.25</v>
      </c>
      <c r="X140">
        <v>50</v>
      </c>
      <c r="Y140">
        <v>0</v>
      </c>
      <c r="Z140" t="s">
        <v>50</v>
      </c>
      <c r="AA140" t="s">
        <v>50</v>
      </c>
      <c r="AB140" t="s">
        <v>50</v>
      </c>
      <c r="AC140" t="s">
        <v>50</v>
      </c>
      <c r="AD140" t="s">
        <v>390</v>
      </c>
      <c r="AE140" t="s">
        <v>50</v>
      </c>
      <c r="AF140">
        <v>3</v>
      </c>
      <c r="AG140">
        <v>1</v>
      </c>
      <c r="AH140">
        <v>3</v>
      </c>
      <c r="AI140">
        <v>1</v>
      </c>
      <c r="AJ140">
        <v>0</v>
      </c>
      <c r="AK140">
        <v>1</v>
      </c>
      <c r="AL140">
        <v>0</v>
      </c>
      <c r="AM140">
        <v>0</v>
      </c>
    </row>
    <row r="141" spans="1:39" x14ac:dyDescent="0.35">
      <c r="A141" t="s">
        <v>391</v>
      </c>
      <c r="B141" t="s">
        <v>50</v>
      </c>
      <c r="C141" t="s">
        <v>83</v>
      </c>
      <c r="D141" t="s">
        <v>52</v>
      </c>
      <c r="E141" t="s">
        <v>60</v>
      </c>
      <c r="F141" t="s">
        <v>50</v>
      </c>
      <c r="G141">
        <v>9</v>
      </c>
      <c r="H141">
        <v>-1</v>
      </c>
      <c r="I141">
        <v>9</v>
      </c>
      <c r="J141">
        <v>67</v>
      </c>
      <c r="K141">
        <v>67</v>
      </c>
      <c r="L141">
        <v>72</v>
      </c>
      <c r="M141">
        <v>-5</v>
      </c>
      <c r="N141">
        <v>9</v>
      </c>
      <c r="O141">
        <v>8</v>
      </c>
      <c r="P141">
        <v>10</v>
      </c>
      <c r="Q141">
        <v>8</v>
      </c>
      <c r="R141">
        <v>16</v>
      </c>
      <c r="S141">
        <v>3</v>
      </c>
      <c r="T141">
        <v>10</v>
      </c>
      <c r="U141">
        <v>6</v>
      </c>
      <c r="V141" t="s">
        <v>392</v>
      </c>
      <c r="W141">
        <v>2</v>
      </c>
      <c r="X141">
        <v>450</v>
      </c>
      <c r="Y141">
        <v>0</v>
      </c>
      <c r="Z141" t="s">
        <v>50</v>
      </c>
      <c r="AA141" t="s">
        <v>50</v>
      </c>
      <c r="AB141" t="s">
        <v>50</v>
      </c>
      <c r="AC141" t="s">
        <v>50</v>
      </c>
      <c r="AD141" t="s">
        <v>393</v>
      </c>
      <c r="AE141" t="s">
        <v>50</v>
      </c>
      <c r="AF141">
        <v>0</v>
      </c>
      <c r="AG141">
        <v>0</v>
      </c>
      <c r="AH141">
        <v>0</v>
      </c>
      <c r="AI141">
        <v>3</v>
      </c>
      <c r="AJ141">
        <v>0</v>
      </c>
      <c r="AK141">
        <v>0</v>
      </c>
      <c r="AL141">
        <v>0</v>
      </c>
      <c r="AM141">
        <v>0</v>
      </c>
    </row>
    <row r="142" spans="1:39" x14ac:dyDescent="0.35">
      <c r="A142" t="s">
        <v>394</v>
      </c>
      <c r="B142" t="s">
        <v>50</v>
      </c>
      <c r="C142" t="s">
        <v>63</v>
      </c>
      <c r="D142" t="s">
        <v>141</v>
      </c>
      <c r="E142" t="s">
        <v>53</v>
      </c>
      <c r="F142" t="s">
        <v>54</v>
      </c>
      <c r="G142">
        <v>17</v>
      </c>
      <c r="H142">
        <v>5</v>
      </c>
      <c r="I142">
        <v>17</v>
      </c>
      <c r="J142">
        <v>157</v>
      </c>
      <c r="K142">
        <v>157</v>
      </c>
      <c r="L142">
        <v>165</v>
      </c>
      <c r="M142">
        <v>-8</v>
      </c>
      <c r="N142">
        <v>15</v>
      </c>
      <c r="O142">
        <v>10</v>
      </c>
      <c r="P142">
        <v>20</v>
      </c>
      <c r="Q142">
        <v>15</v>
      </c>
      <c r="R142">
        <v>21</v>
      </c>
      <c r="S142">
        <v>19</v>
      </c>
      <c r="T142">
        <v>17</v>
      </c>
      <c r="U142">
        <v>16</v>
      </c>
      <c r="V142" t="s">
        <v>395</v>
      </c>
      <c r="W142">
        <v>9</v>
      </c>
      <c r="X142">
        <v>5000</v>
      </c>
      <c r="Y142">
        <v>0</v>
      </c>
      <c r="Z142" t="s">
        <v>50</v>
      </c>
      <c r="AA142" t="s">
        <v>50</v>
      </c>
      <c r="AB142" t="s">
        <v>50</v>
      </c>
      <c r="AC142" t="s">
        <v>50</v>
      </c>
      <c r="AD142" t="s">
        <v>50</v>
      </c>
      <c r="AE142" t="s">
        <v>50</v>
      </c>
      <c r="AF142">
        <v>2</v>
      </c>
      <c r="AG142">
        <v>5</v>
      </c>
      <c r="AH142">
        <v>2</v>
      </c>
      <c r="AI142">
        <v>5</v>
      </c>
      <c r="AJ142">
        <v>4</v>
      </c>
      <c r="AK142">
        <v>3</v>
      </c>
      <c r="AL142">
        <v>3</v>
      </c>
      <c r="AM142">
        <v>0</v>
      </c>
    </row>
    <row r="143" spans="1:39" x14ac:dyDescent="0.35">
      <c r="A143" t="s">
        <v>396</v>
      </c>
      <c r="B143" t="s">
        <v>50</v>
      </c>
      <c r="C143" t="s">
        <v>58</v>
      </c>
      <c r="D143" t="s">
        <v>59</v>
      </c>
      <c r="E143" t="s">
        <v>60</v>
      </c>
      <c r="F143" t="s">
        <v>397</v>
      </c>
      <c r="G143">
        <v>16</v>
      </c>
      <c r="H143">
        <v>4</v>
      </c>
      <c r="I143">
        <v>16</v>
      </c>
      <c r="J143">
        <v>112</v>
      </c>
      <c r="K143">
        <v>112</v>
      </c>
      <c r="L143">
        <v>120</v>
      </c>
      <c r="M143">
        <v>-8</v>
      </c>
      <c r="N143">
        <v>15</v>
      </c>
      <c r="O143">
        <v>8</v>
      </c>
      <c r="P143">
        <v>18</v>
      </c>
      <c r="Q143">
        <v>15</v>
      </c>
      <c r="R143">
        <v>16</v>
      </c>
      <c r="S143">
        <v>10</v>
      </c>
      <c r="T143">
        <v>12</v>
      </c>
      <c r="U143">
        <v>15</v>
      </c>
      <c r="V143" t="s">
        <v>398</v>
      </c>
      <c r="W143">
        <v>5</v>
      </c>
      <c r="X143">
        <v>1800</v>
      </c>
      <c r="Y143">
        <v>0</v>
      </c>
      <c r="Z143" t="s">
        <v>50</v>
      </c>
      <c r="AA143" t="s">
        <v>50</v>
      </c>
      <c r="AB143" t="s">
        <v>50</v>
      </c>
      <c r="AC143" t="s">
        <v>50</v>
      </c>
      <c r="AD143" t="s">
        <v>50</v>
      </c>
      <c r="AE143" t="s">
        <v>50</v>
      </c>
      <c r="AF143">
        <v>2</v>
      </c>
      <c r="AG143">
        <v>4</v>
      </c>
      <c r="AH143">
        <v>2</v>
      </c>
      <c r="AI143">
        <v>3</v>
      </c>
      <c r="AJ143">
        <v>0</v>
      </c>
      <c r="AK143">
        <v>1</v>
      </c>
      <c r="AL143">
        <v>2</v>
      </c>
      <c r="AM143">
        <v>0</v>
      </c>
    </row>
    <row r="144" spans="1:39" x14ac:dyDescent="0.35">
      <c r="A144" t="s">
        <v>399</v>
      </c>
      <c r="B144" t="s">
        <v>50</v>
      </c>
      <c r="C144" t="s">
        <v>63</v>
      </c>
      <c r="D144" t="s">
        <v>400</v>
      </c>
      <c r="E144" t="s">
        <v>60</v>
      </c>
      <c r="F144" t="s">
        <v>196</v>
      </c>
      <c r="G144">
        <v>15</v>
      </c>
      <c r="H144">
        <v>4</v>
      </c>
      <c r="I144">
        <v>15</v>
      </c>
      <c r="J144">
        <v>22</v>
      </c>
      <c r="K144">
        <v>22</v>
      </c>
      <c r="L144">
        <v>25</v>
      </c>
      <c r="M144">
        <v>-3</v>
      </c>
      <c r="N144">
        <v>5</v>
      </c>
      <c r="O144">
        <v>8</v>
      </c>
      <c r="P144">
        <v>14</v>
      </c>
      <c r="Q144">
        <v>12</v>
      </c>
      <c r="R144">
        <v>11</v>
      </c>
      <c r="S144">
        <v>6</v>
      </c>
      <c r="T144">
        <v>10</v>
      </c>
      <c r="U144">
        <v>7</v>
      </c>
      <c r="V144" t="s">
        <v>340</v>
      </c>
      <c r="W144">
        <v>0.5</v>
      </c>
      <c r="X144">
        <v>100</v>
      </c>
      <c r="Y144">
        <v>0</v>
      </c>
      <c r="Z144" t="s">
        <v>50</v>
      </c>
      <c r="AA144" t="s">
        <v>50</v>
      </c>
      <c r="AB144" t="s">
        <v>50</v>
      </c>
      <c r="AC144" t="s">
        <v>50</v>
      </c>
      <c r="AD144" t="s">
        <v>50</v>
      </c>
      <c r="AE144" t="s">
        <v>50</v>
      </c>
      <c r="AF144">
        <v>1</v>
      </c>
      <c r="AG144">
        <v>2</v>
      </c>
      <c r="AH144">
        <v>1</v>
      </c>
      <c r="AI144">
        <v>0</v>
      </c>
      <c r="AJ144">
        <v>0</v>
      </c>
      <c r="AK144">
        <v>0</v>
      </c>
      <c r="AL144">
        <v>0</v>
      </c>
      <c r="AM144">
        <v>0</v>
      </c>
    </row>
    <row r="145" spans="1:39" x14ac:dyDescent="0.35">
      <c r="A145" t="s">
        <v>401</v>
      </c>
      <c r="B145" t="s">
        <v>402</v>
      </c>
      <c r="C145" t="s">
        <v>206</v>
      </c>
      <c r="D145" t="s">
        <v>403</v>
      </c>
      <c r="E145" t="s">
        <v>125</v>
      </c>
      <c r="F145" t="s">
        <v>271</v>
      </c>
      <c r="G145">
        <v>15</v>
      </c>
      <c r="H145">
        <v>3</v>
      </c>
      <c r="I145">
        <v>15</v>
      </c>
      <c r="J145">
        <v>16</v>
      </c>
      <c r="K145">
        <v>16</v>
      </c>
      <c r="L145">
        <v>18</v>
      </c>
      <c r="M145">
        <v>-2</v>
      </c>
      <c r="N145">
        <v>3</v>
      </c>
      <c r="O145">
        <v>6</v>
      </c>
      <c r="P145">
        <v>15</v>
      </c>
      <c r="Q145">
        <v>14</v>
      </c>
      <c r="R145">
        <v>14</v>
      </c>
      <c r="S145">
        <v>12</v>
      </c>
      <c r="T145">
        <v>10</v>
      </c>
      <c r="U145">
        <v>9</v>
      </c>
      <c r="V145" t="s">
        <v>283</v>
      </c>
      <c r="W145">
        <v>0.5</v>
      </c>
      <c r="X145">
        <v>100</v>
      </c>
      <c r="Y145">
        <v>0</v>
      </c>
      <c r="Z145" t="s">
        <v>50</v>
      </c>
      <c r="AA145" t="s">
        <v>50</v>
      </c>
      <c r="AB145" t="s">
        <v>50</v>
      </c>
      <c r="AC145" t="s">
        <v>50</v>
      </c>
      <c r="AD145" t="s">
        <v>50</v>
      </c>
      <c r="AE145" t="s">
        <v>50</v>
      </c>
      <c r="AF145">
        <v>2</v>
      </c>
      <c r="AG145">
        <v>2</v>
      </c>
      <c r="AH145">
        <v>2</v>
      </c>
      <c r="AI145">
        <v>2</v>
      </c>
      <c r="AJ145">
        <v>1</v>
      </c>
      <c r="AK145">
        <v>0</v>
      </c>
      <c r="AL145">
        <v>0</v>
      </c>
      <c r="AM145">
        <v>0</v>
      </c>
    </row>
    <row r="146" spans="1:39" x14ac:dyDescent="0.35">
      <c r="A146" t="s">
        <v>404</v>
      </c>
      <c r="B146" t="s">
        <v>50</v>
      </c>
      <c r="C146" t="s">
        <v>106</v>
      </c>
      <c r="D146" t="s">
        <v>114</v>
      </c>
      <c r="E146" t="s">
        <v>60</v>
      </c>
      <c r="F146" t="s">
        <v>50</v>
      </c>
      <c r="G146">
        <v>10</v>
      </c>
      <c r="H146">
        <v>0</v>
      </c>
      <c r="I146">
        <v>10</v>
      </c>
      <c r="J146">
        <v>4</v>
      </c>
      <c r="K146">
        <v>4</v>
      </c>
      <c r="L146">
        <v>5</v>
      </c>
      <c r="M146">
        <v>-1</v>
      </c>
      <c r="N146">
        <v>1</v>
      </c>
      <c r="O146">
        <v>8</v>
      </c>
      <c r="P146">
        <v>12</v>
      </c>
      <c r="Q146">
        <v>10</v>
      </c>
      <c r="R146">
        <v>11</v>
      </c>
      <c r="S146">
        <v>2</v>
      </c>
      <c r="T146">
        <v>10</v>
      </c>
      <c r="U146">
        <v>5</v>
      </c>
      <c r="V146" t="s">
        <v>405</v>
      </c>
      <c r="W146">
        <v>0</v>
      </c>
      <c r="X146">
        <v>10</v>
      </c>
      <c r="Y146">
        <v>0</v>
      </c>
      <c r="Z146" t="s">
        <v>50</v>
      </c>
      <c r="AA146" t="s">
        <v>50</v>
      </c>
      <c r="AB146" t="s">
        <v>50</v>
      </c>
      <c r="AC146" t="s">
        <v>50</v>
      </c>
      <c r="AD146" t="s">
        <v>50</v>
      </c>
      <c r="AE146" t="s">
        <v>50</v>
      </c>
      <c r="AF146">
        <v>0</v>
      </c>
      <c r="AG146">
        <v>1</v>
      </c>
      <c r="AH146">
        <v>0</v>
      </c>
      <c r="AI146">
        <v>0</v>
      </c>
      <c r="AJ146">
        <v>0</v>
      </c>
      <c r="AK146">
        <v>0</v>
      </c>
      <c r="AL146">
        <v>0</v>
      </c>
      <c r="AM146">
        <v>0</v>
      </c>
    </row>
    <row r="147" spans="1:39" x14ac:dyDescent="0.35">
      <c r="A147" t="s">
        <v>406</v>
      </c>
      <c r="B147" t="s">
        <v>50</v>
      </c>
      <c r="C147" t="s">
        <v>162</v>
      </c>
      <c r="D147" t="s">
        <v>195</v>
      </c>
      <c r="E147" t="s">
        <v>125</v>
      </c>
      <c r="F147" t="s">
        <v>407</v>
      </c>
      <c r="G147">
        <v>15</v>
      </c>
      <c r="H147">
        <v>3</v>
      </c>
      <c r="I147">
        <v>15</v>
      </c>
      <c r="J147">
        <v>7</v>
      </c>
      <c r="K147">
        <v>7</v>
      </c>
      <c r="L147">
        <v>8</v>
      </c>
      <c r="M147">
        <v>-1</v>
      </c>
      <c r="N147">
        <v>2</v>
      </c>
      <c r="O147">
        <v>6</v>
      </c>
      <c r="P147">
        <v>8</v>
      </c>
      <c r="Q147">
        <v>14</v>
      </c>
      <c r="R147">
        <v>10</v>
      </c>
      <c r="S147">
        <v>10</v>
      </c>
      <c r="T147">
        <v>8</v>
      </c>
      <c r="U147">
        <v>8</v>
      </c>
      <c r="V147" t="s">
        <v>408</v>
      </c>
      <c r="W147">
        <v>0.25</v>
      </c>
      <c r="X147">
        <v>50</v>
      </c>
      <c r="Y147">
        <v>0</v>
      </c>
      <c r="Z147" t="s">
        <v>50</v>
      </c>
      <c r="AA147" t="s">
        <v>50</v>
      </c>
      <c r="AB147" t="s">
        <v>50</v>
      </c>
      <c r="AC147" t="s">
        <v>50</v>
      </c>
      <c r="AD147" t="s">
        <v>50</v>
      </c>
      <c r="AE147" t="s">
        <v>50</v>
      </c>
      <c r="AF147">
        <v>2</v>
      </c>
      <c r="AG147">
        <v>0</v>
      </c>
      <c r="AH147">
        <v>2</v>
      </c>
      <c r="AI147">
        <v>0</v>
      </c>
      <c r="AJ147">
        <v>0</v>
      </c>
      <c r="AK147">
        <v>0</v>
      </c>
      <c r="AL147">
        <v>0</v>
      </c>
      <c r="AM147">
        <v>0</v>
      </c>
    </row>
    <row r="148" spans="1:39" x14ac:dyDescent="0.35">
      <c r="A148" t="s">
        <v>409</v>
      </c>
      <c r="B148" t="s">
        <v>50</v>
      </c>
      <c r="C148" t="s">
        <v>73</v>
      </c>
      <c r="D148" t="s">
        <v>64</v>
      </c>
      <c r="E148" t="s">
        <v>60</v>
      </c>
      <c r="F148" t="s">
        <v>54</v>
      </c>
      <c r="G148">
        <v>17</v>
      </c>
      <c r="H148">
        <v>5</v>
      </c>
      <c r="I148">
        <v>17</v>
      </c>
      <c r="J148">
        <v>60</v>
      </c>
      <c r="K148">
        <v>60</v>
      </c>
      <c r="L148">
        <v>64</v>
      </c>
      <c r="M148">
        <v>-4</v>
      </c>
      <c r="N148">
        <v>8</v>
      </c>
      <c r="O148">
        <v>8</v>
      </c>
      <c r="P148">
        <v>19</v>
      </c>
      <c r="Q148">
        <v>14</v>
      </c>
      <c r="R148">
        <v>17</v>
      </c>
      <c r="S148">
        <v>14</v>
      </c>
      <c r="T148">
        <v>11</v>
      </c>
      <c r="U148">
        <v>16</v>
      </c>
      <c r="V148" t="s">
        <v>410</v>
      </c>
      <c r="W148">
        <v>3</v>
      </c>
      <c r="X148">
        <v>700</v>
      </c>
      <c r="Y148">
        <v>0</v>
      </c>
      <c r="Z148" t="s">
        <v>50</v>
      </c>
      <c r="AA148" t="s">
        <v>50</v>
      </c>
      <c r="AB148" t="s">
        <v>50</v>
      </c>
      <c r="AC148" t="s">
        <v>50</v>
      </c>
      <c r="AD148" t="s">
        <v>50</v>
      </c>
      <c r="AE148" t="s">
        <v>50</v>
      </c>
      <c r="AF148">
        <v>2</v>
      </c>
      <c r="AG148">
        <v>4</v>
      </c>
      <c r="AH148">
        <v>2</v>
      </c>
      <c r="AI148">
        <v>3</v>
      </c>
      <c r="AJ148">
        <v>2</v>
      </c>
      <c r="AK148">
        <v>0</v>
      </c>
      <c r="AL148">
        <v>3</v>
      </c>
      <c r="AM148">
        <v>0</v>
      </c>
    </row>
    <row r="149" spans="1:39" x14ac:dyDescent="0.35">
      <c r="A149" t="s">
        <v>411</v>
      </c>
      <c r="B149" t="s">
        <v>50</v>
      </c>
      <c r="C149" t="s">
        <v>106</v>
      </c>
      <c r="D149" t="s">
        <v>103</v>
      </c>
      <c r="E149" t="s">
        <v>53</v>
      </c>
      <c r="F149" t="s">
        <v>54</v>
      </c>
      <c r="G149">
        <v>19</v>
      </c>
      <c r="H149">
        <v>9</v>
      </c>
      <c r="I149">
        <v>19</v>
      </c>
      <c r="J149">
        <v>114</v>
      </c>
      <c r="K149">
        <v>114</v>
      </c>
      <c r="L149">
        <v>120</v>
      </c>
      <c r="M149">
        <v>-6</v>
      </c>
      <c r="N149">
        <v>12</v>
      </c>
      <c r="O149">
        <v>10</v>
      </c>
      <c r="P149">
        <v>20</v>
      </c>
      <c r="Q149">
        <v>11</v>
      </c>
      <c r="R149">
        <v>18</v>
      </c>
      <c r="S149">
        <v>2</v>
      </c>
      <c r="T149">
        <v>12</v>
      </c>
      <c r="U149">
        <v>7</v>
      </c>
      <c r="V149" t="s">
        <v>412</v>
      </c>
      <c r="W149">
        <v>5</v>
      </c>
      <c r="X149">
        <v>1800</v>
      </c>
      <c r="Y149">
        <v>0</v>
      </c>
      <c r="Z149" t="s">
        <v>50</v>
      </c>
      <c r="AA149" t="s">
        <v>50</v>
      </c>
      <c r="AB149" t="s">
        <v>50</v>
      </c>
      <c r="AC149" t="s">
        <v>50</v>
      </c>
      <c r="AD149" t="s">
        <v>50</v>
      </c>
      <c r="AE149" t="s">
        <v>50</v>
      </c>
      <c r="AF149">
        <v>0</v>
      </c>
      <c r="AG149">
        <v>5</v>
      </c>
      <c r="AH149">
        <v>0</v>
      </c>
      <c r="AI149">
        <v>4</v>
      </c>
      <c r="AJ149">
        <v>0</v>
      </c>
      <c r="AK149">
        <v>1</v>
      </c>
      <c r="AL149">
        <v>0</v>
      </c>
      <c r="AM149">
        <v>0</v>
      </c>
    </row>
    <row r="150" spans="1:39" x14ac:dyDescent="0.35">
      <c r="A150" t="s">
        <v>413</v>
      </c>
      <c r="B150" t="s">
        <v>50</v>
      </c>
      <c r="C150" t="s">
        <v>106</v>
      </c>
      <c r="D150" t="s">
        <v>175</v>
      </c>
      <c r="E150" t="s">
        <v>60</v>
      </c>
      <c r="F150" t="s">
        <v>50</v>
      </c>
      <c r="G150">
        <v>8</v>
      </c>
      <c r="H150">
        <v>-2</v>
      </c>
      <c r="I150">
        <v>8</v>
      </c>
      <c r="J150">
        <v>22</v>
      </c>
      <c r="K150">
        <v>22</v>
      </c>
      <c r="L150">
        <v>24</v>
      </c>
      <c r="M150">
        <v>-2</v>
      </c>
      <c r="N150">
        <v>3</v>
      </c>
      <c r="O150">
        <v>8</v>
      </c>
      <c r="P150">
        <v>12</v>
      </c>
      <c r="Q150">
        <v>6</v>
      </c>
      <c r="R150">
        <v>16</v>
      </c>
      <c r="S150">
        <v>1</v>
      </c>
      <c r="T150">
        <v>6</v>
      </c>
      <c r="U150">
        <v>2</v>
      </c>
      <c r="V150" t="s">
        <v>414</v>
      </c>
      <c r="W150">
        <v>0.5</v>
      </c>
      <c r="X150">
        <v>100</v>
      </c>
      <c r="Y150">
        <v>0</v>
      </c>
      <c r="Z150" t="s">
        <v>50</v>
      </c>
      <c r="AA150" t="s">
        <v>50</v>
      </c>
      <c r="AB150" t="s">
        <v>50</v>
      </c>
      <c r="AC150" t="s">
        <v>50</v>
      </c>
      <c r="AD150" t="s">
        <v>415</v>
      </c>
      <c r="AE150" t="s">
        <v>50</v>
      </c>
      <c r="AF150">
        <v>0</v>
      </c>
      <c r="AG150">
        <v>1</v>
      </c>
      <c r="AH150">
        <v>0</v>
      </c>
      <c r="AI150">
        <v>3</v>
      </c>
      <c r="AJ150">
        <v>0</v>
      </c>
      <c r="AK150">
        <v>0</v>
      </c>
      <c r="AL150">
        <v>0</v>
      </c>
      <c r="AM150">
        <v>0</v>
      </c>
    </row>
    <row r="151" spans="1:39" x14ac:dyDescent="0.35">
      <c r="A151" t="s">
        <v>416</v>
      </c>
      <c r="B151" t="s">
        <v>50</v>
      </c>
      <c r="C151" t="s">
        <v>51</v>
      </c>
      <c r="D151" t="s">
        <v>64</v>
      </c>
      <c r="E151" t="s">
        <v>60</v>
      </c>
      <c r="F151" t="s">
        <v>54</v>
      </c>
      <c r="G151">
        <v>17</v>
      </c>
      <c r="H151">
        <v>6</v>
      </c>
      <c r="I151">
        <v>17</v>
      </c>
      <c r="J151">
        <v>38</v>
      </c>
      <c r="K151">
        <v>38</v>
      </c>
      <c r="L151">
        <v>42</v>
      </c>
      <c r="M151">
        <v>-4</v>
      </c>
      <c r="N151">
        <v>7</v>
      </c>
      <c r="O151">
        <v>8</v>
      </c>
      <c r="P151">
        <v>15</v>
      </c>
      <c r="Q151">
        <v>12</v>
      </c>
      <c r="R151">
        <v>13</v>
      </c>
      <c r="S151">
        <v>14</v>
      </c>
      <c r="T151">
        <v>11</v>
      </c>
      <c r="U151">
        <v>13</v>
      </c>
      <c r="V151" t="s">
        <v>172</v>
      </c>
      <c r="W151">
        <v>2</v>
      </c>
      <c r="X151">
        <v>450</v>
      </c>
      <c r="Y151">
        <v>0</v>
      </c>
      <c r="Z151" t="s">
        <v>50</v>
      </c>
      <c r="AA151" t="s">
        <v>50</v>
      </c>
      <c r="AB151" t="s">
        <v>50</v>
      </c>
      <c r="AC151" t="s">
        <v>50</v>
      </c>
      <c r="AD151" t="s">
        <v>417</v>
      </c>
      <c r="AE151" t="s">
        <v>50</v>
      </c>
      <c r="AF151">
        <v>1</v>
      </c>
      <c r="AG151">
        <v>2</v>
      </c>
      <c r="AH151">
        <v>1</v>
      </c>
      <c r="AI151">
        <v>1</v>
      </c>
      <c r="AJ151">
        <v>2</v>
      </c>
      <c r="AK151">
        <v>0</v>
      </c>
      <c r="AL151">
        <v>1</v>
      </c>
      <c r="AM151">
        <v>0</v>
      </c>
    </row>
    <row r="152" spans="1:39" x14ac:dyDescent="0.35">
      <c r="A152" t="s">
        <v>418</v>
      </c>
      <c r="B152" t="s">
        <v>50</v>
      </c>
      <c r="C152" t="s">
        <v>162</v>
      </c>
      <c r="D152" t="s">
        <v>179</v>
      </c>
      <c r="E152" t="s">
        <v>60</v>
      </c>
      <c r="F152" t="s">
        <v>54</v>
      </c>
      <c r="G152">
        <v>17</v>
      </c>
      <c r="H152">
        <v>6</v>
      </c>
      <c r="I152">
        <v>17</v>
      </c>
      <c r="J152">
        <v>82</v>
      </c>
      <c r="K152">
        <v>82</v>
      </c>
      <c r="L152">
        <v>88</v>
      </c>
      <c r="M152">
        <v>-6</v>
      </c>
      <c r="N152">
        <v>11</v>
      </c>
      <c r="O152">
        <v>8</v>
      </c>
      <c r="P152">
        <v>18</v>
      </c>
      <c r="Q152">
        <v>12</v>
      </c>
      <c r="R152">
        <v>16</v>
      </c>
      <c r="S152">
        <v>13</v>
      </c>
      <c r="T152">
        <v>14</v>
      </c>
      <c r="U152">
        <v>14</v>
      </c>
      <c r="V152" t="s">
        <v>419</v>
      </c>
      <c r="W152">
        <v>3</v>
      </c>
      <c r="X152">
        <v>700</v>
      </c>
      <c r="Y152">
        <v>0</v>
      </c>
      <c r="Z152" t="s">
        <v>50</v>
      </c>
      <c r="AA152" t="s">
        <v>50</v>
      </c>
      <c r="AB152" t="s">
        <v>50</v>
      </c>
      <c r="AC152" t="s">
        <v>50</v>
      </c>
      <c r="AD152" t="s">
        <v>50</v>
      </c>
      <c r="AE152" t="s">
        <v>50</v>
      </c>
      <c r="AF152">
        <v>1</v>
      </c>
      <c r="AG152">
        <v>4</v>
      </c>
      <c r="AH152">
        <v>1</v>
      </c>
      <c r="AI152">
        <v>3</v>
      </c>
      <c r="AJ152">
        <v>1</v>
      </c>
      <c r="AK152">
        <v>2</v>
      </c>
      <c r="AL152">
        <v>2</v>
      </c>
      <c r="AM152">
        <v>0</v>
      </c>
    </row>
    <row r="153" spans="1:39" x14ac:dyDescent="0.35">
      <c r="A153" t="s">
        <v>420</v>
      </c>
      <c r="B153" t="s">
        <v>50</v>
      </c>
      <c r="C153" t="s">
        <v>83</v>
      </c>
      <c r="D153" t="s">
        <v>103</v>
      </c>
      <c r="E153" t="s">
        <v>60</v>
      </c>
      <c r="F153" t="s">
        <v>54</v>
      </c>
      <c r="G153">
        <v>14</v>
      </c>
      <c r="H153">
        <v>2</v>
      </c>
      <c r="I153">
        <v>14</v>
      </c>
      <c r="J153">
        <v>27</v>
      </c>
      <c r="K153">
        <v>27</v>
      </c>
      <c r="L153">
        <v>30</v>
      </c>
      <c r="M153">
        <v>-3</v>
      </c>
      <c r="N153">
        <v>6</v>
      </c>
      <c r="O153">
        <v>8</v>
      </c>
      <c r="P153">
        <v>14</v>
      </c>
      <c r="Q153">
        <v>14</v>
      </c>
      <c r="R153">
        <v>11</v>
      </c>
      <c r="S153">
        <v>3</v>
      </c>
      <c r="T153">
        <v>14</v>
      </c>
      <c r="U153">
        <v>5</v>
      </c>
      <c r="V153" t="s">
        <v>421</v>
      </c>
      <c r="W153">
        <v>2</v>
      </c>
      <c r="X153">
        <v>450</v>
      </c>
      <c r="Y153">
        <v>0</v>
      </c>
      <c r="Z153" t="s">
        <v>50</v>
      </c>
      <c r="AA153" t="s">
        <v>50</v>
      </c>
      <c r="AB153" t="s">
        <v>50</v>
      </c>
      <c r="AC153" t="s">
        <v>50</v>
      </c>
      <c r="AD153" t="s">
        <v>422</v>
      </c>
      <c r="AE153" t="s">
        <v>50</v>
      </c>
      <c r="AF153">
        <v>2</v>
      </c>
      <c r="AG153">
        <v>2</v>
      </c>
      <c r="AH153">
        <v>2</v>
      </c>
      <c r="AI153">
        <v>0</v>
      </c>
      <c r="AJ153">
        <v>0</v>
      </c>
      <c r="AK153">
        <v>2</v>
      </c>
      <c r="AL153">
        <v>0</v>
      </c>
      <c r="AM153">
        <v>0</v>
      </c>
    </row>
    <row r="154" spans="1:39" x14ac:dyDescent="0.35">
      <c r="A154" t="s">
        <v>423</v>
      </c>
      <c r="B154" t="s">
        <v>50</v>
      </c>
      <c r="C154" t="s">
        <v>106</v>
      </c>
      <c r="D154" t="s">
        <v>103</v>
      </c>
      <c r="E154" t="s">
        <v>53</v>
      </c>
      <c r="F154" t="s">
        <v>50</v>
      </c>
      <c r="G154">
        <v>12</v>
      </c>
      <c r="H154">
        <v>0</v>
      </c>
      <c r="I154">
        <v>12</v>
      </c>
      <c r="J154">
        <v>59</v>
      </c>
      <c r="K154">
        <v>59</v>
      </c>
      <c r="L154">
        <v>63</v>
      </c>
      <c r="M154">
        <v>-4</v>
      </c>
      <c r="N154">
        <v>7</v>
      </c>
      <c r="O154">
        <v>10</v>
      </c>
      <c r="P154">
        <v>18</v>
      </c>
      <c r="Q154">
        <v>15</v>
      </c>
      <c r="R154">
        <v>16</v>
      </c>
      <c r="S154">
        <v>2</v>
      </c>
      <c r="T154">
        <v>13</v>
      </c>
      <c r="U154">
        <v>8</v>
      </c>
      <c r="V154" t="s">
        <v>424</v>
      </c>
      <c r="W154">
        <v>2</v>
      </c>
      <c r="X154">
        <v>450</v>
      </c>
      <c r="Y154">
        <v>0</v>
      </c>
      <c r="Z154" t="s">
        <v>50</v>
      </c>
      <c r="AA154" t="s">
        <v>50</v>
      </c>
      <c r="AB154" t="s">
        <v>50</v>
      </c>
      <c r="AC154" t="s">
        <v>50</v>
      </c>
      <c r="AD154" t="s">
        <v>50</v>
      </c>
      <c r="AE154" t="s">
        <v>50</v>
      </c>
      <c r="AF154">
        <v>2</v>
      </c>
      <c r="AG154">
        <v>4</v>
      </c>
      <c r="AH154">
        <v>2</v>
      </c>
      <c r="AI154">
        <v>3</v>
      </c>
      <c r="AJ154">
        <v>0</v>
      </c>
      <c r="AK154">
        <v>1</v>
      </c>
      <c r="AL154">
        <v>0</v>
      </c>
      <c r="AM154">
        <v>0</v>
      </c>
    </row>
    <row r="155" spans="1:39" x14ac:dyDescent="0.35">
      <c r="A155" t="s">
        <v>425</v>
      </c>
      <c r="B155" t="s">
        <v>50</v>
      </c>
      <c r="C155" t="s">
        <v>162</v>
      </c>
      <c r="D155" t="s">
        <v>426</v>
      </c>
      <c r="E155" t="s">
        <v>60</v>
      </c>
      <c r="F155" t="s">
        <v>50</v>
      </c>
      <c r="G155">
        <v>11</v>
      </c>
      <c r="H155">
        <v>0</v>
      </c>
      <c r="I155">
        <v>11</v>
      </c>
      <c r="J155">
        <v>11</v>
      </c>
      <c r="K155">
        <v>11</v>
      </c>
      <c r="L155">
        <v>12</v>
      </c>
      <c r="M155">
        <v>-1</v>
      </c>
      <c r="N155">
        <v>2</v>
      </c>
      <c r="O155">
        <v>8</v>
      </c>
      <c r="P155">
        <v>16</v>
      </c>
      <c r="Q155">
        <v>12</v>
      </c>
      <c r="R155">
        <v>12</v>
      </c>
      <c r="S155">
        <v>9</v>
      </c>
      <c r="T155">
        <v>8</v>
      </c>
      <c r="U155">
        <v>6</v>
      </c>
      <c r="V155" t="s">
        <v>427</v>
      </c>
      <c r="W155">
        <v>0.25</v>
      </c>
      <c r="X155">
        <v>50</v>
      </c>
      <c r="Y155">
        <v>0</v>
      </c>
      <c r="Z155" t="s">
        <v>50</v>
      </c>
      <c r="AA155" t="s">
        <v>50</v>
      </c>
      <c r="AB155" t="s">
        <v>50</v>
      </c>
      <c r="AC155" t="s">
        <v>50</v>
      </c>
      <c r="AD155" t="s">
        <v>428</v>
      </c>
      <c r="AE155" t="s">
        <v>50</v>
      </c>
      <c r="AF155">
        <v>1</v>
      </c>
      <c r="AG155">
        <v>3</v>
      </c>
      <c r="AH155">
        <v>1</v>
      </c>
      <c r="AI155">
        <v>1</v>
      </c>
      <c r="AJ155">
        <v>0</v>
      </c>
      <c r="AK155">
        <v>0</v>
      </c>
      <c r="AL155">
        <v>0</v>
      </c>
      <c r="AM155">
        <v>0</v>
      </c>
    </row>
    <row r="156" spans="1:39" x14ac:dyDescent="0.35">
      <c r="A156" t="s">
        <v>429</v>
      </c>
      <c r="B156" t="s">
        <v>50</v>
      </c>
      <c r="C156" t="s">
        <v>58</v>
      </c>
      <c r="D156" t="s">
        <v>59</v>
      </c>
      <c r="E156" t="s">
        <v>60</v>
      </c>
      <c r="F156" t="s">
        <v>430</v>
      </c>
      <c r="G156">
        <v>16</v>
      </c>
      <c r="H156">
        <v>5</v>
      </c>
      <c r="I156">
        <v>16</v>
      </c>
      <c r="J156">
        <v>11</v>
      </c>
      <c r="K156">
        <v>11</v>
      </c>
      <c r="L156">
        <v>12</v>
      </c>
      <c r="M156">
        <v>-1</v>
      </c>
      <c r="N156">
        <v>2</v>
      </c>
      <c r="O156">
        <v>8</v>
      </c>
      <c r="P156">
        <v>13</v>
      </c>
      <c r="Q156">
        <v>12</v>
      </c>
      <c r="R156">
        <v>12</v>
      </c>
      <c r="S156">
        <v>10</v>
      </c>
      <c r="T156">
        <v>11</v>
      </c>
      <c r="U156">
        <v>10</v>
      </c>
      <c r="V156" t="s">
        <v>431</v>
      </c>
      <c r="W156">
        <v>0.125</v>
      </c>
      <c r="X156">
        <v>25</v>
      </c>
      <c r="Y156">
        <v>0</v>
      </c>
      <c r="Z156" t="s">
        <v>50</v>
      </c>
      <c r="AA156" t="s">
        <v>50</v>
      </c>
      <c r="AB156" t="s">
        <v>50</v>
      </c>
      <c r="AC156" t="s">
        <v>50</v>
      </c>
      <c r="AD156" t="s">
        <v>432</v>
      </c>
      <c r="AE156" t="s">
        <v>50</v>
      </c>
      <c r="AF156">
        <v>1</v>
      </c>
      <c r="AG156">
        <v>1</v>
      </c>
      <c r="AH156">
        <v>1</v>
      </c>
      <c r="AI156">
        <v>1</v>
      </c>
      <c r="AJ156">
        <v>0</v>
      </c>
      <c r="AK156">
        <v>0</v>
      </c>
      <c r="AL156">
        <v>0</v>
      </c>
      <c r="AM156">
        <v>0</v>
      </c>
    </row>
    <row r="157" spans="1:39" x14ac:dyDescent="0.35">
      <c r="A157" t="s">
        <v>433</v>
      </c>
      <c r="B157" t="s">
        <v>50</v>
      </c>
      <c r="C157" t="s">
        <v>73</v>
      </c>
      <c r="D157" t="s">
        <v>103</v>
      </c>
      <c r="E157" t="s">
        <v>53</v>
      </c>
      <c r="F157" t="s">
        <v>54</v>
      </c>
      <c r="G157">
        <v>18</v>
      </c>
      <c r="H157">
        <v>4</v>
      </c>
      <c r="I157">
        <v>18</v>
      </c>
      <c r="J157">
        <v>127</v>
      </c>
      <c r="K157">
        <v>127</v>
      </c>
      <c r="L157">
        <v>135</v>
      </c>
      <c r="M157">
        <v>-8</v>
      </c>
      <c r="N157">
        <v>15</v>
      </c>
      <c r="O157">
        <v>10</v>
      </c>
      <c r="P157">
        <v>19</v>
      </c>
      <c r="Q157">
        <v>18</v>
      </c>
      <c r="R157">
        <v>16</v>
      </c>
      <c r="S157">
        <v>16</v>
      </c>
      <c r="T157">
        <v>19</v>
      </c>
      <c r="U157">
        <v>18</v>
      </c>
      <c r="V157" t="s">
        <v>434</v>
      </c>
      <c r="W157">
        <v>10</v>
      </c>
      <c r="X157">
        <v>5900</v>
      </c>
      <c r="Y157">
        <v>0</v>
      </c>
      <c r="Z157" t="s">
        <v>50</v>
      </c>
      <c r="AA157" t="s">
        <v>50</v>
      </c>
      <c r="AB157" t="s">
        <v>50</v>
      </c>
      <c r="AC157" t="s">
        <v>50</v>
      </c>
      <c r="AD157" t="s">
        <v>435</v>
      </c>
      <c r="AE157" t="s">
        <v>50</v>
      </c>
      <c r="AF157">
        <v>4</v>
      </c>
      <c r="AG157">
        <v>4</v>
      </c>
      <c r="AH157">
        <v>4</v>
      </c>
      <c r="AI157">
        <v>3</v>
      </c>
      <c r="AJ157">
        <v>3</v>
      </c>
      <c r="AK157">
        <v>4</v>
      </c>
      <c r="AL157">
        <v>4</v>
      </c>
      <c r="AM157">
        <v>0</v>
      </c>
    </row>
    <row r="158" spans="1:39" x14ac:dyDescent="0.35">
      <c r="A158" t="s">
        <v>436</v>
      </c>
      <c r="B158" t="s">
        <v>50</v>
      </c>
      <c r="C158" t="s">
        <v>102</v>
      </c>
      <c r="D158" t="s">
        <v>103</v>
      </c>
      <c r="E158" t="s">
        <v>53</v>
      </c>
      <c r="F158" t="s">
        <v>54</v>
      </c>
      <c r="G158">
        <v>17</v>
      </c>
      <c r="H158">
        <v>5</v>
      </c>
      <c r="I158">
        <v>17</v>
      </c>
      <c r="J158">
        <v>136</v>
      </c>
      <c r="K158">
        <v>136</v>
      </c>
      <c r="L158">
        <v>144</v>
      </c>
      <c r="M158">
        <v>-8</v>
      </c>
      <c r="N158">
        <v>16</v>
      </c>
      <c r="O158">
        <v>10</v>
      </c>
      <c r="P158">
        <v>18</v>
      </c>
      <c r="Q158">
        <v>15</v>
      </c>
      <c r="R158">
        <v>16</v>
      </c>
      <c r="S158">
        <v>18</v>
      </c>
      <c r="T158">
        <v>18</v>
      </c>
      <c r="U158">
        <v>18</v>
      </c>
      <c r="V158" t="s">
        <v>437</v>
      </c>
      <c r="W158">
        <v>11</v>
      </c>
      <c r="X158">
        <v>7200</v>
      </c>
      <c r="Y158">
        <v>0</v>
      </c>
      <c r="Z158" t="s">
        <v>50</v>
      </c>
      <c r="AA158" t="s">
        <v>50</v>
      </c>
      <c r="AB158" t="s">
        <v>50</v>
      </c>
      <c r="AC158" t="s">
        <v>50</v>
      </c>
      <c r="AD158" t="s">
        <v>50</v>
      </c>
      <c r="AE158" t="s">
        <v>50</v>
      </c>
      <c r="AF158">
        <v>2</v>
      </c>
      <c r="AG158">
        <v>4</v>
      </c>
      <c r="AH158">
        <v>2</v>
      </c>
      <c r="AI158">
        <v>3</v>
      </c>
      <c r="AJ158">
        <v>4</v>
      </c>
      <c r="AK158">
        <v>4</v>
      </c>
      <c r="AL158">
        <v>4</v>
      </c>
      <c r="AM158">
        <v>0</v>
      </c>
    </row>
    <row r="159" spans="1:39" x14ac:dyDescent="0.35">
      <c r="A159" t="s">
        <v>438</v>
      </c>
      <c r="B159" t="s">
        <v>50</v>
      </c>
      <c r="C159" t="s">
        <v>439</v>
      </c>
      <c r="D159" t="s">
        <v>440</v>
      </c>
      <c r="E159" t="s">
        <v>60</v>
      </c>
      <c r="F159" t="s">
        <v>50</v>
      </c>
      <c r="G159">
        <v>0</v>
      </c>
      <c r="H159">
        <v>-11</v>
      </c>
      <c r="I159">
        <v>0</v>
      </c>
      <c r="J159">
        <v>0</v>
      </c>
      <c r="K159">
        <v>0</v>
      </c>
      <c r="L159">
        <v>0</v>
      </c>
      <c r="M159">
        <v>0</v>
      </c>
      <c r="N159">
        <v>0</v>
      </c>
      <c r="O159">
        <v>0</v>
      </c>
      <c r="P159">
        <v>16</v>
      </c>
      <c r="Q159">
        <v>13</v>
      </c>
      <c r="R159">
        <v>14</v>
      </c>
      <c r="S159">
        <v>10</v>
      </c>
      <c r="T159">
        <v>11</v>
      </c>
      <c r="U159">
        <v>10</v>
      </c>
      <c r="V159" t="s">
        <v>441</v>
      </c>
      <c r="W159">
        <v>5</v>
      </c>
      <c r="X159">
        <v>1800</v>
      </c>
      <c r="Y159">
        <v>0</v>
      </c>
      <c r="Z159" t="s">
        <v>50</v>
      </c>
      <c r="AA159" t="s">
        <v>50</v>
      </c>
      <c r="AB159" t="s">
        <v>50</v>
      </c>
      <c r="AC159" t="s">
        <v>50</v>
      </c>
      <c r="AD159" t="s">
        <v>442</v>
      </c>
      <c r="AE159" t="s">
        <v>50</v>
      </c>
      <c r="AF159">
        <v>1</v>
      </c>
      <c r="AG159">
        <v>3</v>
      </c>
      <c r="AH159">
        <v>1</v>
      </c>
      <c r="AI159">
        <v>2</v>
      </c>
      <c r="AJ159">
        <v>0</v>
      </c>
      <c r="AK159">
        <v>0</v>
      </c>
      <c r="AL159">
        <v>0</v>
      </c>
      <c r="AM159">
        <v>0</v>
      </c>
    </row>
    <row r="160" spans="1:39" x14ac:dyDescent="0.35">
      <c r="A160" t="s">
        <v>443</v>
      </c>
      <c r="B160" t="s">
        <v>50</v>
      </c>
      <c r="C160" t="s">
        <v>63</v>
      </c>
      <c r="D160" t="s">
        <v>103</v>
      </c>
      <c r="E160" t="s">
        <v>60</v>
      </c>
      <c r="F160" t="s">
        <v>50</v>
      </c>
      <c r="G160">
        <v>11</v>
      </c>
      <c r="H160">
        <v>0</v>
      </c>
      <c r="I160">
        <v>11</v>
      </c>
      <c r="J160">
        <v>38</v>
      </c>
      <c r="K160">
        <v>38</v>
      </c>
      <c r="L160">
        <v>42</v>
      </c>
      <c r="M160">
        <v>-4</v>
      </c>
      <c r="N160">
        <v>7</v>
      </c>
      <c r="O160">
        <v>8</v>
      </c>
      <c r="P160">
        <v>12</v>
      </c>
      <c r="Q160">
        <v>13</v>
      </c>
      <c r="R160">
        <v>12</v>
      </c>
      <c r="S160">
        <v>7</v>
      </c>
      <c r="T160">
        <v>10</v>
      </c>
      <c r="U160">
        <v>13</v>
      </c>
      <c r="V160" t="s">
        <v>444</v>
      </c>
      <c r="W160">
        <v>1</v>
      </c>
      <c r="X160">
        <v>200</v>
      </c>
      <c r="Y160">
        <v>0</v>
      </c>
      <c r="Z160" t="s">
        <v>50</v>
      </c>
      <c r="AA160" t="s">
        <v>50</v>
      </c>
      <c r="AB160" t="s">
        <v>50</v>
      </c>
      <c r="AC160" t="s">
        <v>50</v>
      </c>
      <c r="AD160" t="s">
        <v>50</v>
      </c>
      <c r="AE160" t="s">
        <v>50</v>
      </c>
      <c r="AF160">
        <v>1</v>
      </c>
      <c r="AG160">
        <v>1</v>
      </c>
      <c r="AH160">
        <v>1</v>
      </c>
      <c r="AI160">
        <v>1</v>
      </c>
      <c r="AJ160">
        <v>0</v>
      </c>
      <c r="AK160">
        <v>0</v>
      </c>
      <c r="AL160">
        <v>1</v>
      </c>
      <c r="AM160">
        <v>0</v>
      </c>
    </row>
    <row r="161" spans="1:39" x14ac:dyDescent="0.35">
      <c r="A161" t="s">
        <v>445</v>
      </c>
      <c r="B161" t="s">
        <v>50</v>
      </c>
      <c r="C161" t="s">
        <v>106</v>
      </c>
      <c r="D161" t="s">
        <v>114</v>
      </c>
      <c r="E161" t="s">
        <v>138</v>
      </c>
      <c r="F161" t="s">
        <v>50</v>
      </c>
      <c r="G161">
        <v>13</v>
      </c>
      <c r="H161">
        <v>0</v>
      </c>
      <c r="I161">
        <v>13</v>
      </c>
      <c r="J161">
        <v>1</v>
      </c>
      <c r="K161">
        <v>1</v>
      </c>
      <c r="L161">
        <v>3</v>
      </c>
      <c r="M161">
        <v>-2</v>
      </c>
      <c r="N161">
        <v>1</v>
      </c>
      <c r="O161">
        <v>4</v>
      </c>
      <c r="P161">
        <v>5</v>
      </c>
      <c r="Q161">
        <v>16</v>
      </c>
      <c r="R161">
        <v>8</v>
      </c>
      <c r="S161">
        <v>2</v>
      </c>
      <c r="T161">
        <v>14</v>
      </c>
      <c r="U161">
        <v>6</v>
      </c>
      <c r="V161" t="s">
        <v>446</v>
      </c>
      <c r="W161">
        <v>0</v>
      </c>
      <c r="X161">
        <v>10</v>
      </c>
      <c r="Y161">
        <v>0</v>
      </c>
      <c r="Z161" t="s">
        <v>50</v>
      </c>
      <c r="AA161" t="s">
        <v>50</v>
      </c>
      <c r="AB161" t="s">
        <v>50</v>
      </c>
      <c r="AC161" t="s">
        <v>50</v>
      </c>
      <c r="AD161" t="s">
        <v>50</v>
      </c>
      <c r="AE161" t="s">
        <v>50</v>
      </c>
      <c r="AF161">
        <v>3</v>
      </c>
      <c r="AG161">
        <v>0</v>
      </c>
      <c r="AH161">
        <v>3</v>
      </c>
      <c r="AI161">
        <v>0</v>
      </c>
      <c r="AJ161">
        <v>0</v>
      </c>
      <c r="AK161">
        <v>2</v>
      </c>
      <c r="AL161">
        <v>0</v>
      </c>
      <c r="AM161">
        <v>0</v>
      </c>
    </row>
    <row r="162" spans="1:39" x14ac:dyDescent="0.35">
      <c r="A162" t="s">
        <v>447</v>
      </c>
      <c r="B162" t="s">
        <v>50</v>
      </c>
      <c r="C162" t="s">
        <v>51</v>
      </c>
      <c r="D162" t="s">
        <v>448</v>
      </c>
      <c r="E162" t="s">
        <v>60</v>
      </c>
      <c r="F162" t="s">
        <v>54</v>
      </c>
      <c r="G162">
        <v>15</v>
      </c>
      <c r="H162">
        <v>4</v>
      </c>
      <c r="I162">
        <v>15</v>
      </c>
      <c r="J162">
        <v>45</v>
      </c>
      <c r="K162">
        <v>45</v>
      </c>
      <c r="L162">
        <v>49</v>
      </c>
      <c r="M162">
        <v>-4</v>
      </c>
      <c r="N162">
        <v>7</v>
      </c>
      <c r="O162">
        <v>8</v>
      </c>
      <c r="P162">
        <v>17</v>
      </c>
      <c r="Q162">
        <v>12</v>
      </c>
      <c r="R162">
        <v>14</v>
      </c>
      <c r="S162">
        <v>6</v>
      </c>
      <c r="T162">
        <v>13</v>
      </c>
      <c r="U162">
        <v>6</v>
      </c>
      <c r="V162" t="s">
        <v>379</v>
      </c>
      <c r="W162">
        <v>3</v>
      </c>
      <c r="X162">
        <v>700</v>
      </c>
      <c r="Y162">
        <v>0</v>
      </c>
      <c r="Z162" t="s">
        <v>50</v>
      </c>
      <c r="AA162" t="s">
        <v>50</v>
      </c>
      <c r="AB162" t="s">
        <v>50</v>
      </c>
      <c r="AC162" t="s">
        <v>50</v>
      </c>
      <c r="AD162" t="s">
        <v>449</v>
      </c>
      <c r="AE162" t="s">
        <v>50</v>
      </c>
      <c r="AF162">
        <v>1</v>
      </c>
      <c r="AG162">
        <v>3</v>
      </c>
      <c r="AH162">
        <v>1</v>
      </c>
      <c r="AI162">
        <v>2</v>
      </c>
      <c r="AJ162">
        <v>0</v>
      </c>
      <c r="AK162">
        <v>1</v>
      </c>
      <c r="AL162">
        <v>0</v>
      </c>
      <c r="AM162">
        <v>0</v>
      </c>
    </row>
    <row r="163" spans="1:39" x14ac:dyDescent="0.35">
      <c r="A163" t="s">
        <v>450</v>
      </c>
      <c r="B163" t="s">
        <v>50</v>
      </c>
      <c r="C163" t="s">
        <v>63</v>
      </c>
      <c r="D163" t="s">
        <v>141</v>
      </c>
      <c r="E163" t="s">
        <v>53</v>
      </c>
      <c r="F163" t="s">
        <v>54</v>
      </c>
      <c r="G163">
        <v>16</v>
      </c>
      <c r="H163">
        <v>3</v>
      </c>
      <c r="I163">
        <v>16</v>
      </c>
      <c r="J163">
        <v>136</v>
      </c>
      <c r="K163">
        <v>136</v>
      </c>
      <c r="L163">
        <v>143</v>
      </c>
      <c r="M163">
        <v>-7</v>
      </c>
      <c r="N163">
        <v>13</v>
      </c>
      <c r="O163">
        <v>10</v>
      </c>
      <c r="P163">
        <v>19</v>
      </c>
      <c r="Q163">
        <v>17</v>
      </c>
      <c r="R163">
        <v>20</v>
      </c>
      <c r="S163">
        <v>5</v>
      </c>
      <c r="T163">
        <v>12</v>
      </c>
      <c r="U163">
        <v>13</v>
      </c>
      <c r="V163" t="s">
        <v>451</v>
      </c>
      <c r="W163">
        <v>8</v>
      </c>
      <c r="X163">
        <v>3900</v>
      </c>
      <c r="Y163">
        <v>0</v>
      </c>
      <c r="Z163" t="s">
        <v>50</v>
      </c>
      <c r="AA163" t="s">
        <v>50</v>
      </c>
      <c r="AB163" t="s">
        <v>50</v>
      </c>
      <c r="AC163" t="s">
        <v>50</v>
      </c>
      <c r="AD163" t="s">
        <v>50</v>
      </c>
      <c r="AE163" t="s">
        <v>50</v>
      </c>
      <c r="AF163">
        <v>3</v>
      </c>
      <c r="AG163">
        <v>4</v>
      </c>
      <c r="AH163">
        <v>3</v>
      </c>
      <c r="AI163">
        <v>5</v>
      </c>
      <c r="AJ163">
        <v>0</v>
      </c>
      <c r="AK163">
        <v>1</v>
      </c>
      <c r="AL163">
        <v>1</v>
      </c>
      <c r="AM163">
        <v>0</v>
      </c>
    </row>
    <row r="164" spans="1:39" x14ac:dyDescent="0.35">
      <c r="A164" t="s">
        <v>452</v>
      </c>
      <c r="B164" t="s">
        <v>50</v>
      </c>
      <c r="C164" t="s">
        <v>63</v>
      </c>
      <c r="D164" t="s">
        <v>223</v>
      </c>
      <c r="E164" t="s">
        <v>65</v>
      </c>
      <c r="F164" t="s">
        <v>54</v>
      </c>
      <c r="G164">
        <v>13</v>
      </c>
      <c r="H164">
        <v>3</v>
      </c>
      <c r="I164">
        <v>13</v>
      </c>
      <c r="J164">
        <v>105</v>
      </c>
      <c r="K164">
        <v>105</v>
      </c>
      <c r="L164">
        <v>110</v>
      </c>
      <c r="M164">
        <v>-5</v>
      </c>
      <c r="N164">
        <v>10</v>
      </c>
      <c r="O164">
        <v>12</v>
      </c>
      <c r="P164">
        <v>21</v>
      </c>
      <c r="Q164">
        <v>8</v>
      </c>
      <c r="R164">
        <v>19</v>
      </c>
      <c r="S164">
        <v>5</v>
      </c>
      <c r="T164">
        <v>9</v>
      </c>
      <c r="U164">
        <v>6</v>
      </c>
      <c r="V164" t="s">
        <v>453</v>
      </c>
      <c r="W164">
        <v>5</v>
      </c>
      <c r="X164">
        <v>1800</v>
      </c>
      <c r="Y164">
        <v>0</v>
      </c>
      <c r="Z164" t="s">
        <v>50</v>
      </c>
      <c r="AA164" t="s">
        <v>50</v>
      </c>
      <c r="AB164" t="s">
        <v>50</v>
      </c>
      <c r="AC164" t="s">
        <v>50</v>
      </c>
      <c r="AD164" t="s">
        <v>50</v>
      </c>
      <c r="AE164" t="s">
        <v>50</v>
      </c>
      <c r="AF164">
        <v>0</v>
      </c>
      <c r="AG164">
        <v>5</v>
      </c>
      <c r="AH164">
        <v>0</v>
      </c>
      <c r="AI164">
        <v>4</v>
      </c>
      <c r="AJ164">
        <v>0</v>
      </c>
      <c r="AK164">
        <v>0</v>
      </c>
      <c r="AL164">
        <v>0</v>
      </c>
      <c r="AM164">
        <v>0</v>
      </c>
    </row>
    <row r="165" spans="1:39" x14ac:dyDescent="0.35">
      <c r="A165" t="s">
        <v>454</v>
      </c>
      <c r="B165" t="s">
        <v>50</v>
      </c>
      <c r="C165" t="s">
        <v>106</v>
      </c>
      <c r="D165" t="s">
        <v>103</v>
      </c>
      <c r="E165" t="s">
        <v>53</v>
      </c>
      <c r="F165" t="s">
        <v>50</v>
      </c>
      <c r="G165">
        <v>11</v>
      </c>
      <c r="H165">
        <v>0</v>
      </c>
      <c r="I165">
        <v>11</v>
      </c>
      <c r="J165">
        <v>19</v>
      </c>
      <c r="K165">
        <v>19</v>
      </c>
      <c r="L165">
        <v>21</v>
      </c>
      <c r="M165">
        <v>-2</v>
      </c>
      <c r="N165">
        <v>3</v>
      </c>
      <c r="O165">
        <v>10</v>
      </c>
      <c r="P165">
        <v>17</v>
      </c>
      <c r="Q165">
        <v>13</v>
      </c>
      <c r="R165">
        <v>13</v>
      </c>
      <c r="S165">
        <v>2</v>
      </c>
      <c r="T165">
        <v>12</v>
      </c>
      <c r="U165">
        <v>8</v>
      </c>
      <c r="V165" t="s">
        <v>455</v>
      </c>
      <c r="W165">
        <v>1</v>
      </c>
      <c r="X165">
        <v>200</v>
      </c>
      <c r="Y165">
        <v>0</v>
      </c>
      <c r="Z165" t="s">
        <v>50</v>
      </c>
      <c r="AA165" t="s">
        <v>50</v>
      </c>
      <c r="AB165" t="s">
        <v>50</v>
      </c>
      <c r="AC165" t="s">
        <v>50</v>
      </c>
      <c r="AD165" t="s">
        <v>50</v>
      </c>
      <c r="AE165" t="s">
        <v>50</v>
      </c>
      <c r="AF165">
        <v>1</v>
      </c>
      <c r="AG165">
        <v>3</v>
      </c>
      <c r="AH165">
        <v>1</v>
      </c>
      <c r="AI165">
        <v>1</v>
      </c>
      <c r="AJ165">
        <v>0</v>
      </c>
      <c r="AK165">
        <v>1</v>
      </c>
      <c r="AL165">
        <v>0</v>
      </c>
      <c r="AM165">
        <v>0</v>
      </c>
    </row>
    <row r="166" spans="1:39" x14ac:dyDescent="0.35">
      <c r="A166" t="s">
        <v>456</v>
      </c>
      <c r="B166" t="s">
        <v>50</v>
      </c>
      <c r="C166" t="s">
        <v>51</v>
      </c>
      <c r="D166" t="s">
        <v>195</v>
      </c>
      <c r="E166" t="s">
        <v>60</v>
      </c>
      <c r="F166" t="s">
        <v>457</v>
      </c>
      <c r="G166">
        <v>18</v>
      </c>
      <c r="H166">
        <v>7</v>
      </c>
      <c r="I166">
        <v>18</v>
      </c>
      <c r="J166">
        <v>11</v>
      </c>
      <c r="K166">
        <v>11</v>
      </c>
      <c r="L166">
        <v>12</v>
      </c>
      <c r="M166">
        <v>-1</v>
      </c>
      <c r="N166">
        <v>2</v>
      </c>
      <c r="O166">
        <v>8</v>
      </c>
      <c r="P166">
        <v>13</v>
      </c>
      <c r="Q166">
        <v>12</v>
      </c>
      <c r="R166">
        <v>12</v>
      </c>
      <c r="S166">
        <v>10</v>
      </c>
      <c r="T166">
        <v>10</v>
      </c>
      <c r="U166">
        <v>9</v>
      </c>
      <c r="V166" t="s">
        <v>313</v>
      </c>
      <c r="W166">
        <v>0.5</v>
      </c>
      <c r="X166">
        <v>100</v>
      </c>
      <c r="Y166">
        <v>0</v>
      </c>
      <c r="Z166" t="s">
        <v>50</v>
      </c>
      <c r="AA166" t="s">
        <v>50</v>
      </c>
      <c r="AB166" t="s">
        <v>50</v>
      </c>
      <c r="AC166" t="s">
        <v>50</v>
      </c>
      <c r="AD166" t="s">
        <v>458</v>
      </c>
      <c r="AE166" t="s">
        <v>50</v>
      </c>
      <c r="AF166">
        <v>1</v>
      </c>
      <c r="AG166">
        <v>1</v>
      </c>
      <c r="AH166">
        <v>1</v>
      </c>
      <c r="AI166">
        <v>1</v>
      </c>
      <c r="AJ166">
        <v>0</v>
      </c>
      <c r="AK166">
        <v>0</v>
      </c>
      <c r="AL166">
        <v>0</v>
      </c>
      <c r="AM166">
        <v>0</v>
      </c>
    </row>
    <row r="167" spans="1:39" x14ac:dyDescent="0.35">
      <c r="A167" t="s">
        <v>459</v>
      </c>
      <c r="B167" t="s">
        <v>50</v>
      </c>
      <c r="C167" t="s">
        <v>83</v>
      </c>
      <c r="D167" t="s">
        <v>107</v>
      </c>
      <c r="E167" t="s">
        <v>138</v>
      </c>
      <c r="F167" t="s">
        <v>54</v>
      </c>
      <c r="G167">
        <v>13</v>
      </c>
      <c r="H167">
        <v>1</v>
      </c>
      <c r="I167">
        <v>13</v>
      </c>
      <c r="J167">
        <v>5</v>
      </c>
      <c r="K167">
        <v>5</v>
      </c>
      <c r="L167">
        <v>6</v>
      </c>
      <c r="M167">
        <v>-1</v>
      </c>
      <c r="N167">
        <v>2</v>
      </c>
      <c r="O167">
        <v>4</v>
      </c>
      <c r="P167">
        <v>4</v>
      </c>
      <c r="Q167">
        <v>15</v>
      </c>
      <c r="R167">
        <v>11</v>
      </c>
      <c r="S167">
        <v>10</v>
      </c>
      <c r="T167">
        <v>10</v>
      </c>
      <c r="U167">
        <v>7</v>
      </c>
      <c r="V167" t="s">
        <v>460</v>
      </c>
      <c r="W167">
        <v>0</v>
      </c>
      <c r="X167">
        <v>10</v>
      </c>
      <c r="Y167">
        <v>0</v>
      </c>
      <c r="Z167" t="s">
        <v>50</v>
      </c>
      <c r="AA167" t="s">
        <v>50</v>
      </c>
      <c r="AB167" t="s">
        <v>50</v>
      </c>
      <c r="AC167" t="s">
        <v>50</v>
      </c>
      <c r="AD167" t="s">
        <v>461</v>
      </c>
      <c r="AE167" t="s">
        <v>50</v>
      </c>
      <c r="AF167">
        <v>2</v>
      </c>
      <c r="AG167">
        <v>0</v>
      </c>
      <c r="AH167">
        <v>2</v>
      </c>
      <c r="AI167">
        <v>0</v>
      </c>
      <c r="AJ167">
        <v>0</v>
      </c>
      <c r="AK167">
        <v>0</v>
      </c>
      <c r="AL167">
        <v>0</v>
      </c>
      <c r="AM167">
        <v>0</v>
      </c>
    </row>
    <row r="168" spans="1:39" x14ac:dyDescent="0.35">
      <c r="A168" t="s">
        <v>462</v>
      </c>
      <c r="B168" t="s">
        <v>50</v>
      </c>
      <c r="C168" t="s">
        <v>51</v>
      </c>
      <c r="D168" t="s">
        <v>152</v>
      </c>
      <c r="E168" t="s">
        <v>53</v>
      </c>
      <c r="F168" t="s">
        <v>54</v>
      </c>
      <c r="G168">
        <v>18</v>
      </c>
      <c r="H168">
        <v>5</v>
      </c>
      <c r="I168">
        <v>18</v>
      </c>
      <c r="J168">
        <v>148</v>
      </c>
      <c r="K168">
        <v>148</v>
      </c>
      <c r="L168">
        <v>187</v>
      </c>
      <c r="M168">
        <v>-39</v>
      </c>
      <c r="N168">
        <v>17</v>
      </c>
      <c r="O168">
        <v>10</v>
      </c>
      <c r="P168">
        <v>22</v>
      </c>
      <c r="Q168">
        <v>17</v>
      </c>
      <c r="R168">
        <v>21</v>
      </c>
      <c r="S168">
        <v>12</v>
      </c>
      <c r="T168">
        <v>16</v>
      </c>
      <c r="U168">
        <v>17</v>
      </c>
      <c r="V168" t="s">
        <v>463</v>
      </c>
      <c r="W168">
        <v>11</v>
      </c>
      <c r="X168">
        <v>7200</v>
      </c>
      <c r="Y168">
        <v>0</v>
      </c>
      <c r="Z168" t="s">
        <v>50</v>
      </c>
      <c r="AA168" t="s">
        <v>50</v>
      </c>
      <c r="AB168" t="s">
        <v>50</v>
      </c>
      <c r="AC168" t="s">
        <v>50</v>
      </c>
      <c r="AD168" t="s">
        <v>464</v>
      </c>
      <c r="AE168" t="s">
        <v>50</v>
      </c>
      <c r="AF168">
        <v>3</v>
      </c>
      <c r="AG168">
        <v>6</v>
      </c>
      <c r="AH168">
        <v>3</v>
      </c>
      <c r="AI168">
        <v>5</v>
      </c>
      <c r="AJ168">
        <v>1</v>
      </c>
      <c r="AK168">
        <v>3</v>
      </c>
      <c r="AL168">
        <v>3</v>
      </c>
      <c r="AM168">
        <v>0</v>
      </c>
    </row>
    <row r="169" spans="1:39" x14ac:dyDescent="0.35">
      <c r="A169" t="s">
        <v>465</v>
      </c>
      <c r="B169" t="s">
        <v>50</v>
      </c>
      <c r="C169" t="s">
        <v>106</v>
      </c>
      <c r="D169" t="s">
        <v>114</v>
      </c>
      <c r="E169" t="s">
        <v>53</v>
      </c>
      <c r="F169" t="s">
        <v>54</v>
      </c>
      <c r="G169">
        <v>12</v>
      </c>
      <c r="H169">
        <v>1</v>
      </c>
      <c r="I169">
        <v>12</v>
      </c>
      <c r="J169">
        <v>45</v>
      </c>
      <c r="K169">
        <v>45</v>
      </c>
      <c r="L169">
        <v>48</v>
      </c>
      <c r="M169">
        <v>-3</v>
      </c>
      <c r="N169">
        <v>6</v>
      </c>
      <c r="O169">
        <v>10</v>
      </c>
      <c r="P169">
        <v>18</v>
      </c>
      <c r="Q169">
        <v>13</v>
      </c>
      <c r="R169">
        <v>15</v>
      </c>
      <c r="S169">
        <v>1</v>
      </c>
      <c r="T169">
        <v>10</v>
      </c>
      <c r="U169">
        <v>4</v>
      </c>
      <c r="V169" t="s">
        <v>466</v>
      </c>
      <c r="W169">
        <v>2</v>
      </c>
      <c r="X169">
        <v>450</v>
      </c>
      <c r="Y169">
        <v>0</v>
      </c>
      <c r="Z169" t="s">
        <v>50</v>
      </c>
      <c r="AA169" t="s">
        <v>50</v>
      </c>
      <c r="AB169" t="s">
        <v>50</v>
      </c>
      <c r="AC169" t="s">
        <v>50</v>
      </c>
      <c r="AD169" t="s">
        <v>50</v>
      </c>
      <c r="AE169" t="s">
        <v>50</v>
      </c>
      <c r="AF169">
        <v>1</v>
      </c>
      <c r="AG169">
        <v>4</v>
      </c>
      <c r="AH169">
        <v>1</v>
      </c>
      <c r="AI169">
        <v>2</v>
      </c>
      <c r="AJ169">
        <v>0</v>
      </c>
      <c r="AK169">
        <v>0</v>
      </c>
      <c r="AL169">
        <v>0</v>
      </c>
      <c r="AM169">
        <v>0</v>
      </c>
    </row>
    <row r="170" spans="1:39" x14ac:dyDescent="0.35">
      <c r="A170" t="s">
        <v>467</v>
      </c>
      <c r="B170" t="s">
        <v>50</v>
      </c>
      <c r="C170" t="s">
        <v>106</v>
      </c>
      <c r="D170" t="s">
        <v>103</v>
      </c>
      <c r="E170" t="s">
        <v>65</v>
      </c>
      <c r="F170" t="s">
        <v>54</v>
      </c>
      <c r="G170">
        <v>15</v>
      </c>
      <c r="H170">
        <v>4</v>
      </c>
      <c r="I170">
        <v>15</v>
      </c>
      <c r="J170">
        <v>172</v>
      </c>
      <c r="K170">
        <v>172</v>
      </c>
      <c r="L170">
        <v>180</v>
      </c>
      <c r="M170">
        <v>-8</v>
      </c>
      <c r="N170">
        <v>15</v>
      </c>
      <c r="O170">
        <v>12</v>
      </c>
      <c r="P170">
        <v>20</v>
      </c>
      <c r="Q170">
        <v>12</v>
      </c>
      <c r="R170">
        <v>20</v>
      </c>
      <c r="S170">
        <v>2</v>
      </c>
      <c r="T170">
        <v>10</v>
      </c>
      <c r="U170">
        <v>7</v>
      </c>
      <c r="V170" t="s">
        <v>468</v>
      </c>
      <c r="W170">
        <v>8</v>
      </c>
      <c r="X170">
        <v>3900</v>
      </c>
      <c r="Y170">
        <v>0</v>
      </c>
      <c r="Z170" t="s">
        <v>50</v>
      </c>
      <c r="AA170" t="s">
        <v>50</v>
      </c>
      <c r="AB170" t="s">
        <v>50</v>
      </c>
      <c r="AC170" t="s">
        <v>50</v>
      </c>
      <c r="AD170" t="s">
        <v>469</v>
      </c>
      <c r="AE170" t="s">
        <v>50</v>
      </c>
      <c r="AF170">
        <v>1</v>
      </c>
      <c r="AG170">
        <v>5</v>
      </c>
      <c r="AH170">
        <v>1</v>
      </c>
      <c r="AI170">
        <v>5</v>
      </c>
      <c r="AJ170">
        <v>0</v>
      </c>
      <c r="AK170">
        <v>0</v>
      </c>
      <c r="AL170">
        <v>0</v>
      </c>
      <c r="AM170">
        <v>0</v>
      </c>
    </row>
    <row r="171" spans="1:39" x14ac:dyDescent="0.35">
      <c r="A171" t="s">
        <v>470</v>
      </c>
      <c r="B171" t="s">
        <v>50</v>
      </c>
      <c r="C171" t="s">
        <v>106</v>
      </c>
      <c r="D171" t="s">
        <v>114</v>
      </c>
      <c r="E171" t="s">
        <v>60</v>
      </c>
      <c r="F171" t="s">
        <v>50</v>
      </c>
      <c r="G171">
        <v>11</v>
      </c>
      <c r="H171">
        <v>0</v>
      </c>
      <c r="I171">
        <v>11</v>
      </c>
      <c r="J171">
        <v>5</v>
      </c>
      <c r="K171">
        <v>5</v>
      </c>
      <c r="L171">
        <v>6</v>
      </c>
      <c r="M171">
        <v>-1</v>
      </c>
      <c r="N171">
        <v>1</v>
      </c>
      <c r="O171">
        <v>8</v>
      </c>
      <c r="P171">
        <v>11</v>
      </c>
      <c r="Q171">
        <v>13</v>
      </c>
      <c r="R171">
        <v>12</v>
      </c>
      <c r="S171">
        <v>2</v>
      </c>
      <c r="T171">
        <v>12</v>
      </c>
      <c r="U171">
        <v>5</v>
      </c>
      <c r="V171" t="s">
        <v>471</v>
      </c>
      <c r="W171">
        <v>0</v>
      </c>
      <c r="X171">
        <v>10</v>
      </c>
      <c r="Y171">
        <v>0</v>
      </c>
      <c r="Z171" t="s">
        <v>50</v>
      </c>
      <c r="AA171" t="s">
        <v>50</v>
      </c>
      <c r="AB171" t="s">
        <v>50</v>
      </c>
      <c r="AC171" t="s">
        <v>50</v>
      </c>
      <c r="AD171" t="s">
        <v>50</v>
      </c>
      <c r="AE171" t="s">
        <v>50</v>
      </c>
      <c r="AF171">
        <v>1</v>
      </c>
      <c r="AG171">
        <v>0</v>
      </c>
      <c r="AH171">
        <v>1</v>
      </c>
      <c r="AI171">
        <v>1</v>
      </c>
      <c r="AJ171">
        <v>0</v>
      </c>
      <c r="AK171">
        <v>1</v>
      </c>
      <c r="AL171">
        <v>0</v>
      </c>
      <c r="AM171">
        <v>0</v>
      </c>
    </row>
    <row r="172" spans="1:39" x14ac:dyDescent="0.35">
      <c r="A172" t="s">
        <v>472</v>
      </c>
      <c r="B172" t="s">
        <v>50</v>
      </c>
      <c r="C172" t="s">
        <v>51</v>
      </c>
      <c r="D172" t="s">
        <v>152</v>
      </c>
      <c r="E172" t="s">
        <v>53</v>
      </c>
      <c r="F172" t="s">
        <v>54</v>
      </c>
      <c r="G172">
        <v>18</v>
      </c>
      <c r="H172">
        <v>6</v>
      </c>
      <c r="I172">
        <v>18</v>
      </c>
      <c r="J172">
        <v>180</v>
      </c>
      <c r="K172">
        <v>180</v>
      </c>
      <c r="L172">
        <v>190</v>
      </c>
      <c r="M172">
        <v>-10</v>
      </c>
      <c r="N172">
        <v>19</v>
      </c>
      <c r="O172">
        <v>10</v>
      </c>
      <c r="P172">
        <v>21</v>
      </c>
      <c r="Q172">
        <v>14</v>
      </c>
      <c r="R172">
        <v>18</v>
      </c>
      <c r="S172">
        <v>18</v>
      </c>
      <c r="T172">
        <v>15</v>
      </c>
      <c r="U172">
        <v>18</v>
      </c>
      <c r="V172" t="s">
        <v>473</v>
      </c>
      <c r="W172">
        <v>14</v>
      </c>
      <c r="X172">
        <v>11500</v>
      </c>
      <c r="Y172">
        <v>0</v>
      </c>
      <c r="Z172" t="s">
        <v>50</v>
      </c>
      <c r="AA172" t="s">
        <v>50</v>
      </c>
      <c r="AB172" t="s">
        <v>50</v>
      </c>
      <c r="AC172" t="s">
        <v>50</v>
      </c>
      <c r="AD172" t="s">
        <v>50</v>
      </c>
      <c r="AE172" t="s">
        <v>50</v>
      </c>
      <c r="AF172">
        <v>2</v>
      </c>
      <c r="AG172">
        <v>5</v>
      </c>
      <c r="AH172">
        <v>2</v>
      </c>
      <c r="AI172">
        <v>4</v>
      </c>
      <c r="AJ172">
        <v>4</v>
      </c>
      <c r="AK172">
        <v>2</v>
      </c>
      <c r="AL172">
        <v>4</v>
      </c>
      <c r="AM172">
        <v>0</v>
      </c>
    </row>
    <row r="173" spans="1:39" x14ac:dyDescent="0.35">
      <c r="A173" t="s">
        <v>474</v>
      </c>
      <c r="B173" t="s">
        <v>50</v>
      </c>
      <c r="C173" t="s">
        <v>162</v>
      </c>
      <c r="D173" t="s">
        <v>84</v>
      </c>
      <c r="E173" t="s">
        <v>125</v>
      </c>
      <c r="F173" t="s">
        <v>50</v>
      </c>
      <c r="G173">
        <v>11</v>
      </c>
      <c r="H173">
        <v>0</v>
      </c>
      <c r="I173">
        <v>11</v>
      </c>
      <c r="J173">
        <v>21</v>
      </c>
      <c r="K173">
        <v>21</v>
      </c>
      <c r="L173">
        <v>24</v>
      </c>
      <c r="M173">
        <v>-3</v>
      </c>
      <c r="N173">
        <v>6</v>
      </c>
      <c r="O173">
        <v>6</v>
      </c>
      <c r="P173">
        <v>7</v>
      </c>
      <c r="Q173">
        <v>13</v>
      </c>
      <c r="R173">
        <v>10</v>
      </c>
      <c r="S173">
        <v>9</v>
      </c>
      <c r="T173">
        <v>11</v>
      </c>
      <c r="U173">
        <v>12</v>
      </c>
      <c r="V173" t="s">
        <v>475</v>
      </c>
      <c r="W173">
        <v>0.5</v>
      </c>
      <c r="X173">
        <v>100</v>
      </c>
      <c r="Y173">
        <v>0</v>
      </c>
      <c r="Z173" t="s">
        <v>50</v>
      </c>
      <c r="AA173" t="s">
        <v>50</v>
      </c>
      <c r="AB173" t="s">
        <v>50</v>
      </c>
      <c r="AC173" t="s">
        <v>50</v>
      </c>
      <c r="AD173" t="s">
        <v>476</v>
      </c>
      <c r="AE173" t="s">
        <v>50</v>
      </c>
      <c r="AF173">
        <v>1</v>
      </c>
      <c r="AG173">
        <v>0</v>
      </c>
      <c r="AH173">
        <v>1</v>
      </c>
      <c r="AI173">
        <v>0</v>
      </c>
      <c r="AJ173">
        <v>0</v>
      </c>
      <c r="AK173">
        <v>0</v>
      </c>
      <c r="AL173">
        <v>1</v>
      </c>
      <c r="AM173">
        <v>0</v>
      </c>
    </row>
    <row r="174" spans="1:39" x14ac:dyDescent="0.35">
      <c r="A174" t="s">
        <v>477</v>
      </c>
      <c r="B174" t="s">
        <v>50</v>
      </c>
      <c r="C174" t="s">
        <v>51</v>
      </c>
      <c r="D174" t="s">
        <v>478</v>
      </c>
      <c r="E174" t="s">
        <v>138</v>
      </c>
      <c r="F174" t="s">
        <v>50</v>
      </c>
      <c r="G174">
        <v>13</v>
      </c>
      <c r="H174">
        <v>0</v>
      </c>
      <c r="I174">
        <v>13</v>
      </c>
      <c r="J174">
        <v>10</v>
      </c>
      <c r="K174">
        <v>10</v>
      </c>
      <c r="L174">
        <v>12</v>
      </c>
      <c r="M174">
        <v>-2</v>
      </c>
      <c r="N174">
        <v>3</v>
      </c>
      <c r="O174">
        <v>4</v>
      </c>
      <c r="P174">
        <v>6</v>
      </c>
      <c r="Q174">
        <v>17</v>
      </c>
      <c r="R174">
        <v>13</v>
      </c>
      <c r="S174">
        <v>11</v>
      </c>
      <c r="T174">
        <v>12</v>
      </c>
      <c r="U174">
        <v>14</v>
      </c>
      <c r="V174" t="s">
        <v>479</v>
      </c>
      <c r="W174">
        <v>1</v>
      </c>
      <c r="X174">
        <v>200</v>
      </c>
      <c r="Y174">
        <v>0</v>
      </c>
      <c r="Z174" t="s">
        <v>50</v>
      </c>
      <c r="AA174" t="s">
        <v>50</v>
      </c>
      <c r="AB174" t="s">
        <v>50</v>
      </c>
      <c r="AC174" t="s">
        <v>50</v>
      </c>
      <c r="AD174" t="s">
        <v>480</v>
      </c>
      <c r="AE174" t="s">
        <v>50</v>
      </c>
      <c r="AF174">
        <v>3</v>
      </c>
      <c r="AG174">
        <v>0</v>
      </c>
      <c r="AH174">
        <v>3</v>
      </c>
      <c r="AI174">
        <v>1</v>
      </c>
      <c r="AJ174">
        <v>0</v>
      </c>
      <c r="AK174">
        <v>1</v>
      </c>
      <c r="AL174">
        <v>2</v>
      </c>
      <c r="AM174">
        <v>0</v>
      </c>
    </row>
    <row r="175" spans="1:39" x14ac:dyDescent="0.35">
      <c r="A175" t="s">
        <v>481</v>
      </c>
      <c r="B175" t="s">
        <v>50</v>
      </c>
      <c r="C175" t="s">
        <v>83</v>
      </c>
      <c r="D175" t="s">
        <v>84</v>
      </c>
      <c r="E175" t="s">
        <v>60</v>
      </c>
      <c r="F175" t="s">
        <v>50</v>
      </c>
      <c r="G175">
        <v>14</v>
      </c>
      <c r="H175">
        <v>0</v>
      </c>
      <c r="I175">
        <v>14</v>
      </c>
      <c r="J175">
        <v>104</v>
      </c>
      <c r="K175">
        <v>104</v>
      </c>
      <c r="L175">
        <v>112</v>
      </c>
      <c r="M175">
        <v>-8</v>
      </c>
      <c r="N175">
        <v>16</v>
      </c>
      <c r="O175">
        <v>8</v>
      </c>
      <c r="P175">
        <v>16</v>
      </c>
      <c r="Q175">
        <v>19</v>
      </c>
      <c r="R175">
        <v>14</v>
      </c>
      <c r="S175">
        <v>10</v>
      </c>
      <c r="T175">
        <v>15</v>
      </c>
      <c r="U175">
        <v>11</v>
      </c>
      <c r="V175" t="s">
        <v>482</v>
      </c>
      <c r="W175">
        <v>6</v>
      </c>
      <c r="X175">
        <v>2300</v>
      </c>
      <c r="Y175">
        <v>0</v>
      </c>
      <c r="Z175" t="s">
        <v>50</v>
      </c>
      <c r="AA175" t="s">
        <v>50</v>
      </c>
      <c r="AB175" t="s">
        <v>50</v>
      </c>
      <c r="AC175" t="s">
        <v>50</v>
      </c>
      <c r="AD175" t="s">
        <v>50</v>
      </c>
      <c r="AE175" t="s">
        <v>50</v>
      </c>
      <c r="AF175">
        <v>4</v>
      </c>
      <c r="AG175">
        <v>3</v>
      </c>
      <c r="AH175">
        <v>4</v>
      </c>
      <c r="AI175">
        <v>2</v>
      </c>
      <c r="AJ175">
        <v>0</v>
      </c>
      <c r="AK175">
        <v>2</v>
      </c>
      <c r="AL175">
        <v>0</v>
      </c>
      <c r="AM175">
        <v>0</v>
      </c>
    </row>
    <row r="176" spans="1:39" x14ac:dyDescent="0.35">
      <c r="A176" t="s">
        <v>483</v>
      </c>
      <c r="B176" t="s">
        <v>50</v>
      </c>
      <c r="C176" t="s">
        <v>106</v>
      </c>
      <c r="D176" t="s">
        <v>107</v>
      </c>
      <c r="E176" t="s">
        <v>53</v>
      </c>
      <c r="F176" t="s">
        <v>54</v>
      </c>
      <c r="G176">
        <v>20</v>
      </c>
      <c r="H176">
        <v>10</v>
      </c>
      <c r="I176">
        <v>20</v>
      </c>
      <c r="J176">
        <v>210</v>
      </c>
      <c r="K176">
        <v>210</v>
      </c>
      <c r="L176">
        <v>220</v>
      </c>
      <c r="M176">
        <v>-10</v>
      </c>
      <c r="N176">
        <v>20</v>
      </c>
      <c r="O176">
        <v>10</v>
      </c>
      <c r="P176">
        <v>24</v>
      </c>
      <c r="Q176">
        <v>9</v>
      </c>
      <c r="R176">
        <v>20</v>
      </c>
      <c r="S176">
        <v>3</v>
      </c>
      <c r="T176">
        <v>11</v>
      </c>
      <c r="U176">
        <v>1</v>
      </c>
      <c r="V176" t="s">
        <v>484</v>
      </c>
      <c r="W176">
        <v>16</v>
      </c>
      <c r="X176">
        <v>15000</v>
      </c>
      <c r="Y176">
        <v>0</v>
      </c>
      <c r="Z176" t="s">
        <v>50</v>
      </c>
      <c r="AA176" t="s">
        <v>50</v>
      </c>
      <c r="AB176" t="s">
        <v>50</v>
      </c>
      <c r="AC176" t="s">
        <v>50</v>
      </c>
      <c r="AD176" t="s">
        <v>50</v>
      </c>
      <c r="AE176" t="s">
        <v>50</v>
      </c>
      <c r="AF176">
        <v>0</v>
      </c>
      <c r="AG176">
        <v>7</v>
      </c>
      <c r="AH176">
        <v>0</v>
      </c>
      <c r="AI176">
        <v>5</v>
      </c>
      <c r="AJ176">
        <v>0</v>
      </c>
      <c r="AK176">
        <v>0</v>
      </c>
      <c r="AL176">
        <v>0</v>
      </c>
      <c r="AM176">
        <v>0</v>
      </c>
    </row>
    <row r="177" spans="1:39" x14ac:dyDescent="0.35">
      <c r="A177" t="s">
        <v>485</v>
      </c>
      <c r="B177" t="s">
        <v>50</v>
      </c>
      <c r="C177" t="s">
        <v>106</v>
      </c>
      <c r="D177" t="s">
        <v>114</v>
      </c>
      <c r="E177" t="s">
        <v>125</v>
      </c>
      <c r="F177" t="s">
        <v>50</v>
      </c>
      <c r="G177">
        <v>12</v>
      </c>
      <c r="H177">
        <v>0</v>
      </c>
      <c r="I177">
        <v>12</v>
      </c>
      <c r="J177">
        <v>3</v>
      </c>
      <c r="K177">
        <v>3</v>
      </c>
      <c r="L177">
        <v>4</v>
      </c>
      <c r="M177">
        <v>-1</v>
      </c>
      <c r="N177">
        <v>1</v>
      </c>
      <c r="O177">
        <v>6</v>
      </c>
      <c r="P177">
        <v>8</v>
      </c>
      <c r="Q177">
        <v>15</v>
      </c>
      <c r="R177">
        <v>11</v>
      </c>
      <c r="S177">
        <v>3</v>
      </c>
      <c r="T177">
        <v>12</v>
      </c>
      <c r="U177">
        <v>6</v>
      </c>
      <c r="V177" t="s">
        <v>136</v>
      </c>
      <c r="W177">
        <v>0</v>
      </c>
      <c r="X177">
        <v>10</v>
      </c>
      <c r="Y177">
        <v>0</v>
      </c>
      <c r="Z177" t="s">
        <v>50</v>
      </c>
      <c r="AA177" t="s">
        <v>50</v>
      </c>
      <c r="AB177" t="s">
        <v>50</v>
      </c>
      <c r="AC177" t="s">
        <v>50</v>
      </c>
      <c r="AD177" t="s">
        <v>50</v>
      </c>
      <c r="AE177" t="s">
        <v>50</v>
      </c>
      <c r="AF177">
        <v>2</v>
      </c>
      <c r="AG177">
        <v>0</v>
      </c>
      <c r="AH177">
        <v>2</v>
      </c>
      <c r="AI177">
        <v>0</v>
      </c>
      <c r="AJ177">
        <v>0</v>
      </c>
      <c r="AK177">
        <v>1</v>
      </c>
      <c r="AL177">
        <v>0</v>
      </c>
      <c r="AM177">
        <v>0</v>
      </c>
    </row>
    <row r="178" spans="1:39" x14ac:dyDescent="0.35">
      <c r="A178" t="s">
        <v>486</v>
      </c>
      <c r="B178" t="s">
        <v>50</v>
      </c>
      <c r="C178" t="s">
        <v>106</v>
      </c>
      <c r="D178" t="s">
        <v>114</v>
      </c>
      <c r="E178" t="s">
        <v>65</v>
      </c>
      <c r="F178" t="s">
        <v>54</v>
      </c>
      <c r="G178">
        <v>12</v>
      </c>
      <c r="H178">
        <v>2</v>
      </c>
      <c r="I178">
        <v>12</v>
      </c>
      <c r="J178">
        <v>90</v>
      </c>
      <c r="K178">
        <v>90</v>
      </c>
      <c r="L178">
        <v>96</v>
      </c>
      <c r="M178">
        <v>-6</v>
      </c>
      <c r="N178">
        <v>12</v>
      </c>
      <c r="O178">
        <v>12</v>
      </c>
      <c r="P178">
        <v>19</v>
      </c>
      <c r="Q178">
        <v>10</v>
      </c>
      <c r="R178">
        <v>13</v>
      </c>
      <c r="S178">
        <v>3</v>
      </c>
      <c r="T178">
        <v>12</v>
      </c>
      <c r="U178">
        <v>7</v>
      </c>
      <c r="V178" t="s">
        <v>487</v>
      </c>
      <c r="W178">
        <v>3</v>
      </c>
      <c r="X178">
        <v>700</v>
      </c>
      <c r="Y178">
        <v>0</v>
      </c>
      <c r="Z178" t="s">
        <v>50</v>
      </c>
      <c r="AA178" t="s">
        <v>50</v>
      </c>
      <c r="AB178" t="s">
        <v>50</v>
      </c>
      <c r="AC178" t="s">
        <v>50</v>
      </c>
      <c r="AD178" t="s">
        <v>50</v>
      </c>
      <c r="AE178" t="s">
        <v>50</v>
      </c>
      <c r="AF178">
        <v>0</v>
      </c>
      <c r="AG178">
        <v>4</v>
      </c>
      <c r="AH178">
        <v>0</v>
      </c>
      <c r="AI178">
        <v>1</v>
      </c>
      <c r="AJ178">
        <v>0</v>
      </c>
      <c r="AK178">
        <v>1</v>
      </c>
      <c r="AL178">
        <v>0</v>
      </c>
      <c r="AM178">
        <v>0</v>
      </c>
    </row>
    <row r="179" spans="1:39" x14ac:dyDescent="0.35">
      <c r="A179" t="s">
        <v>488</v>
      </c>
      <c r="B179" t="s">
        <v>50</v>
      </c>
      <c r="C179" t="s">
        <v>58</v>
      </c>
      <c r="D179" t="s">
        <v>59</v>
      </c>
      <c r="E179" t="s">
        <v>60</v>
      </c>
      <c r="F179" t="s">
        <v>297</v>
      </c>
      <c r="G179">
        <v>18</v>
      </c>
      <c r="H179">
        <v>8</v>
      </c>
      <c r="I179">
        <v>18</v>
      </c>
      <c r="J179">
        <v>52</v>
      </c>
      <c r="K179">
        <v>52</v>
      </c>
      <c r="L179">
        <v>56</v>
      </c>
      <c r="M179">
        <v>-4</v>
      </c>
      <c r="N179">
        <v>8</v>
      </c>
      <c r="O179">
        <v>8</v>
      </c>
      <c r="P179">
        <v>16</v>
      </c>
      <c r="Q179">
        <v>11</v>
      </c>
      <c r="R179">
        <v>14</v>
      </c>
      <c r="S179">
        <v>11</v>
      </c>
      <c r="T179">
        <v>11</v>
      </c>
      <c r="U179">
        <v>15</v>
      </c>
      <c r="V179" t="s">
        <v>489</v>
      </c>
      <c r="W179">
        <v>3</v>
      </c>
      <c r="X179">
        <v>700</v>
      </c>
      <c r="Y179">
        <v>0</v>
      </c>
      <c r="Z179" t="s">
        <v>50</v>
      </c>
      <c r="AA179" t="s">
        <v>50</v>
      </c>
      <c r="AB179" t="s">
        <v>50</v>
      </c>
      <c r="AC179" t="s">
        <v>50</v>
      </c>
      <c r="AD179" t="s">
        <v>50</v>
      </c>
      <c r="AE179" t="s">
        <v>50</v>
      </c>
      <c r="AF179">
        <v>0</v>
      </c>
      <c r="AG179">
        <v>3</v>
      </c>
      <c r="AH179">
        <v>0</v>
      </c>
      <c r="AI179">
        <v>2</v>
      </c>
      <c r="AJ179">
        <v>0</v>
      </c>
      <c r="AK179">
        <v>0</v>
      </c>
      <c r="AL179">
        <v>2</v>
      </c>
      <c r="AM179">
        <v>0</v>
      </c>
    </row>
    <row r="180" spans="1:39" x14ac:dyDescent="0.35">
      <c r="A180" t="s">
        <v>490</v>
      </c>
      <c r="B180" t="s">
        <v>50</v>
      </c>
      <c r="C180" t="s">
        <v>51</v>
      </c>
      <c r="D180" t="s">
        <v>491</v>
      </c>
      <c r="E180" t="s">
        <v>125</v>
      </c>
      <c r="F180" t="s">
        <v>50</v>
      </c>
      <c r="G180">
        <v>12</v>
      </c>
      <c r="H180">
        <v>0</v>
      </c>
      <c r="I180">
        <v>12</v>
      </c>
      <c r="J180">
        <v>5</v>
      </c>
      <c r="K180">
        <v>5</v>
      </c>
      <c r="L180">
        <v>8</v>
      </c>
      <c r="M180">
        <v>-3</v>
      </c>
      <c r="N180">
        <v>2</v>
      </c>
      <c r="O180">
        <v>6</v>
      </c>
      <c r="P180">
        <v>7</v>
      </c>
      <c r="Q180">
        <v>15</v>
      </c>
      <c r="R180">
        <v>9</v>
      </c>
      <c r="S180">
        <v>8</v>
      </c>
      <c r="T180">
        <v>7</v>
      </c>
      <c r="U180">
        <v>8</v>
      </c>
      <c r="V180" t="s">
        <v>492</v>
      </c>
      <c r="W180">
        <v>0.125</v>
      </c>
      <c r="X180">
        <v>25</v>
      </c>
      <c r="Y180">
        <v>0</v>
      </c>
      <c r="Z180" t="s">
        <v>50</v>
      </c>
      <c r="AA180" t="s">
        <v>50</v>
      </c>
      <c r="AB180" t="s">
        <v>50</v>
      </c>
      <c r="AC180" t="s">
        <v>50</v>
      </c>
      <c r="AD180" t="s">
        <v>50</v>
      </c>
      <c r="AE180" t="s">
        <v>50</v>
      </c>
      <c r="AF180">
        <v>2</v>
      </c>
      <c r="AG180">
        <v>0</v>
      </c>
      <c r="AH180">
        <v>2</v>
      </c>
      <c r="AI180">
        <v>0</v>
      </c>
      <c r="AJ180">
        <v>0</v>
      </c>
      <c r="AK180">
        <v>0</v>
      </c>
      <c r="AL180">
        <v>0</v>
      </c>
      <c r="AM180">
        <v>0</v>
      </c>
    </row>
    <row r="181" spans="1:39" x14ac:dyDescent="0.35">
      <c r="A181" t="s">
        <v>493</v>
      </c>
      <c r="B181" t="s">
        <v>50</v>
      </c>
      <c r="C181" t="s">
        <v>63</v>
      </c>
      <c r="D181" t="s">
        <v>494</v>
      </c>
      <c r="E181" t="s">
        <v>87</v>
      </c>
      <c r="F181" t="s">
        <v>54</v>
      </c>
      <c r="G181">
        <v>18</v>
      </c>
      <c r="H181">
        <v>8</v>
      </c>
      <c r="I181">
        <v>18</v>
      </c>
      <c r="J181">
        <v>472</v>
      </c>
      <c r="K181">
        <v>472</v>
      </c>
      <c r="L181">
        <v>486</v>
      </c>
      <c r="M181">
        <v>-14</v>
      </c>
      <c r="N181">
        <v>27</v>
      </c>
      <c r="O181">
        <v>20</v>
      </c>
      <c r="P181">
        <v>30</v>
      </c>
      <c r="Q181">
        <v>11</v>
      </c>
      <c r="R181">
        <v>25</v>
      </c>
      <c r="S181">
        <v>22</v>
      </c>
      <c r="T181">
        <v>18</v>
      </c>
      <c r="U181">
        <v>20</v>
      </c>
      <c r="V181" t="s">
        <v>495</v>
      </c>
      <c r="W181">
        <v>23</v>
      </c>
      <c r="X181">
        <v>50000</v>
      </c>
      <c r="Y181">
        <v>0</v>
      </c>
      <c r="Z181" t="s">
        <v>50</v>
      </c>
      <c r="AA181" t="s">
        <v>50</v>
      </c>
      <c r="AB181" t="s">
        <v>50</v>
      </c>
      <c r="AC181" t="s">
        <v>50</v>
      </c>
      <c r="AD181" t="s">
        <v>496</v>
      </c>
      <c r="AE181" t="s">
        <v>50</v>
      </c>
      <c r="AF181">
        <v>0</v>
      </c>
      <c r="AG181">
        <v>10</v>
      </c>
      <c r="AH181">
        <v>0</v>
      </c>
      <c r="AI181">
        <v>7</v>
      </c>
      <c r="AJ181">
        <v>6</v>
      </c>
      <c r="AK181">
        <v>4</v>
      </c>
      <c r="AL181">
        <v>5</v>
      </c>
      <c r="AM181">
        <v>0</v>
      </c>
    </row>
    <row r="182" spans="1:39" x14ac:dyDescent="0.35">
      <c r="A182" t="s">
        <v>497</v>
      </c>
      <c r="B182" t="s">
        <v>50</v>
      </c>
      <c r="C182" t="s">
        <v>63</v>
      </c>
      <c r="D182" t="s">
        <v>103</v>
      </c>
      <c r="E182" t="s">
        <v>53</v>
      </c>
      <c r="F182" t="s">
        <v>54</v>
      </c>
      <c r="G182">
        <v>13</v>
      </c>
      <c r="H182">
        <v>2</v>
      </c>
      <c r="I182">
        <v>13</v>
      </c>
      <c r="J182">
        <v>97</v>
      </c>
      <c r="K182">
        <v>97</v>
      </c>
      <c r="L182">
        <v>104</v>
      </c>
      <c r="M182">
        <v>-7</v>
      </c>
      <c r="N182">
        <v>13</v>
      </c>
      <c r="O182">
        <v>10</v>
      </c>
      <c r="P182">
        <v>16</v>
      </c>
      <c r="Q182">
        <v>13</v>
      </c>
      <c r="R182">
        <v>15</v>
      </c>
      <c r="S182">
        <v>14</v>
      </c>
      <c r="T182">
        <v>15</v>
      </c>
      <c r="U182">
        <v>16</v>
      </c>
      <c r="V182" t="s">
        <v>498</v>
      </c>
      <c r="W182">
        <v>4</v>
      </c>
      <c r="X182">
        <v>1100</v>
      </c>
      <c r="Y182">
        <v>0</v>
      </c>
      <c r="Z182" t="s">
        <v>50</v>
      </c>
      <c r="AA182" t="s">
        <v>50</v>
      </c>
      <c r="AB182" t="s">
        <v>50</v>
      </c>
      <c r="AC182" t="s">
        <v>50</v>
      </c>
      <c r="AD182" t="s">
        <v>499</v>
      </c>
      <c r="AE182" t="s">
        <v>50</v>
      </c>
      <c r="AF182">
        <v>1</v>
      </c>
      <c r="AG182">
        <v>3</v>
      </c>
      <c r="AH182">
        <v>1</v>
      </c>
      <c r="AI182">
        <v>2</v>
      </c>
      <c r="AJ182">
        <v>2</v>
      </c>
      <c r="AK182">
        <v>2</v>
      </c>
      <c r="AL182">
        <v>3</v>
      </c>
      <c r="AM182">
        <v>0</v>
      </c>
    </row>
    <row r="183" spans="1:39" x14ac:dyDescent="0.35">
      <c r="A183" t="s">
        <v>500</v>
      </c>
      <c r="B183" t="s">
        <v>50</v>
      </c>
      <c r="C183" t="s">
        <v>51</v>
      </c>
      <c r="D183" t="s">
        <v>152</v>
      </c>
      <c r="E183" t="s">
        <v>60</v>
      </c>
      <c r="F183" t="s">
        <v>50</v>
      </c>
      <c r="G183">
        <v>7</v>
      </c>
      <c r="H183">
        <v>-3</v>
      </c>
      <c r="I183">
        <v>7</v>
      </c>
      <c r="J183">
        <v>13</v>
      </c>
      <c r="K183">
        <v>13</v>
      </c>
      <c r="L183">
        <v>15</v>
      </c>
      <c r="M183">
        <v>-2</v>
      </c>
      <c r="N183">
        <v>3</v>
      </c>
      <c r="O183">
        <v>8</v>
      </c>
      <c r="P183">
        <v>10</v>
      </c>
      <c r="Q183">
        <v>5</v>
      </c>
      <c r="R183">
        <v>11</v>
      </c>
      <c r="S183">
        <v>1</v>
      </c>
      <c r="T183">
        <v>11</v>
      </c>
      <c r="U183">
        <v>3</v>
      </c>
      <c r="V183" t="s">
        <v>501</v>
      </c>
      <c r="W183">
        <v>0</v>
      </c>
      <c r="X183">
        <v>10</v>
      </c>
      <c r="Y183">
        <v>0</v>
      </c>
      <c r="Z183" t="s">
        <v>50</v>
      </c>
      <c r="AA183" t="s">
        <v>50</v>
      </c>
      <c r="AB183" t="s">
        <v>50</v>
      </c>
      <c r="AC183" t="s">
        <v>50</v>
      </c>
      <c r="AD183" t="s">
        <v>50</v>
      </c>
      <c r="AE183" t="s">
        <v>50</v>
      </c>
      <c r="AF183">
        <v>0</v>
      </c>
      <c r="AG183">
        <v>0</v>
      </c>
      <c r="AH183">
        <v>0</v>
      </c>
      <c r="AI183">
        <v>0</v>
      </c>
      <c r="AJ183">
        <v>0</v>
      </c>
      <c r="AK183">
        <v>0</v>
      </c>
      <c r="AL183">
        <v>0</v>
      </c>
      <c r="AM183">
        <v>0</v>
      </c>
    </row>
    <row r="184" spans="1:39" x14ac:dyDescent="0.35">
      <c r="A184" t="s">
        <v>502</v>
      </c>
      <c r="B184" t="s">
        <v>50</v>
      </c>
      <c r="C184" t="s">
        <v>503</v>
      </c>
      <c r="D184" t="s">
        <v>326</v>
      </c>
      <c r="E184" t="s">
        <v>60</v>
      </c>
      <c r="F184" t="s">
        <v>54</v>
      </c>
      <c r="G184">
        <v>17</v>
      </c>
      <c r="H184">
        <v>4</v>
      </c>
      <c r="I184">
        <v>17</v>
      </c>
      <c r="J184">
        <v>135</v>
      </c>
      <c r="K184">
        <v>135</v>
      </c>
      <c r="L184">
        <v>144</v>
      </c>
      <c r="M184">
        <v>-9</v>
      </c>
      <c r="N184">
        <v>18</v>
      </c>
      <c r="O184">
        <v>8</v>
      </c>
      <c r="P184">
        <v>11</v>
      </c>
      <c r="Q184">
        <v>16</v>
      </c>
      <c r="R184">
        <v>16</v>
      </c>
      <c r="S184">
        <v>20</v>
      </c>
      <c r="T184">
        <v>14</v>
      </c>
      <c r="U184">
        <v>16</v>
      </c>
      <c r="V184" t="s">
        <v>504</v>
      </c>
      <c r="W184">
        <v>21</v>
      </c>
      <c r="X184">
        <v>33000</v>
      </c>
      <c r="Y184">
        <v>0</v>
      </c>
      <c r="Z184" t="s">
        <v>50</v>
      </c>
      <c r="AA184" t="s">
        <v>50</v>
      </c>
      <c r="AB184" t="s">
        <v>50</v>
      </c>
      <c r="AC184" t="s">
        <v>50</v>
      </c>
      <c r="AD184" t="s">
        <v>505</v>
      </c>
      <c r="AE184" t="s">
        <v>50</v>
      </c>
      <c r="AF184">
        <v>3</v>
      </c>
      <c r="AG184">
        <v>0</v>
      </c>
      <c r="AH184">
        <v>3</v>
      </c>
      <c r="AI184">
        <v>3</v>
      </c>
      <c r="AJ184">
        <v>5</v>
      </c>
      <c r="AK184">
        <v>2</v>
      </c>
      <c r="AL184">
        <v>3</v>
      </c>
      <c r="AM184">
        <v>0</v>
      </c>
    </row>
    <row r="185" spans="1:39" x14ac:dyDescent="0.35">
      <c r="A185" t="s">
        <v>506</v>
      </c>
      <c r="B185" t="s">
        <v>50</v>
      </c>
      <c r="C185" t="s">
        <v>106</v>
      </c>
      <c r="D185" t="s">
        <v>114</v>
      </c>
      <c r="E185" t="s">
        <v>53</v>
      </c>
      <c r="F185" t="s">
        <v>50</v>
      </c>
      <c r="G185">
        <v>12</v>
      </c>
      <c r="H185">
        <v>0</v>
      </c>
      <c r="I185">
        <v>12</v>
      </c>
      <c r="J185">
        <v>26</v>
      </c>
      <c r="K185">
        <v>26</v>
      </c>
      <c r="L185">
        <v>28</v>
      </c>
      <c r="M185">
        <v>-2</v>
      </c>
      <c r="N185">
        <v>4</v>
      </c>
      <c r="O185">
        <v>10</v>
      </c>
      <c r="P185">
        <v>17</v>
      </c>
      <c r="Q185">
        <v>15</v>
      </c>
      <c r="R185">
        <v>13</v>
      </c>
      <c r="S185">
        <v>3</v>
      </c>
      <c r="T185">
        <v>12</v>
      </c>
      <c r="U185">
        <v>8</v>
      </c>
      <c r="V185" t="s">
        <v>379</v>
      </c>
      <c r="W185">
        <v>1</v>
      </c>
      <c r="X185">
        <v>200</v>
      </c>
      <c r="Y185">
        <v>0</v>
      </c>
      <c r="Z185" t="s">
        <v>50</v>
      </c>
      <c r="AA185" t="s">
        <v>50</v>
      </c>
      <c r="AB185" t="s">
        <v>50</v>
      </c>
      <c r="AC185" t="s">
        <v>50</v>
      </c>
      <c r="AD185" t="s">
        <v>50</v>
      </c>
      <c r="AE185" t="s">
        <v>50</v>
      </c>
      <c r="AF185">
        <v>2</v>
      </c>
      <c r="AG185">
        <v>3</v>
      </c>
      <c r="AH185">
        <v>2</v>
      </c>
      <c r="AI185">
        <v>1</v>
      </c>
      <c r="AJ185">
        <v>0</v>
      </c>
      <c r="AK185">
        <v>1</v>
      </c>
      <c r="AL185">
        <v>0</v>
      </c>
      <c r="AM185">
        <v>0</v>
      </c>
    </row>
    <row r="186" spans="1:39" x14ac:dyDescent="0.35">
      <c r="A186" t="s">
        <v>507</v>
      </c>
      <c r="B186" t="s">
        <v>50</v>
      </c>
      <c r="C186" t="s">
        <v>106</v>
      </c>
      <c r="D186" t="s">
        <v>114</v>
      </c>
      <c r="E186" t="s">
        <v>138</v>
      </c>
      <c r="F186" t="s">
        <v>50</v>
      </c>
      <c r="G186">
        <v>10</v>
      </c>
      <c r="H186">
        <v>0</v>
      </c>
      <c r="I186">
        <v>10</v>
      </c>
      <c r="J186">
        <v>2</v>
      </c>
      <c r="K186">
        <v>2</v>
      </c>
      <c r="L186">
        <v>3</v>
      </c>
      <c r="M186">
        <v>-1</v>
      </c>
      <c r="N186">
        <v>1</v>
      </c>
      <c r="O186">
        <v>4</v>
      </c>
      <c r="P186">
        <v>2</v>
      </c>
      <c r="Q186">
        <v>11</v>
      </c>
      <c r="R186">
        <v>10</v>
      </c>
      <c r="S186">
        <v>1</v>
      </c>
      <c r="T186">
        <v>8</v>
      </c>
      <c r="U186">
        <v>3</v>
      </c>
      <c r="V186" t="s">
        <v>158</v>
      </c>
      <c r="W186">
        <v>0</v>
      </c>
      <c r="X186">
        <v>10</v>
      </c>
      <c r="Y186">
        <v>0</v>
      </c>
      <c r="Z186" t="s">
        <v>50</v>
      </c>
      <c r="AA186" t="s">
        <v>50</v>
      </c>
      <c r="AB186" t="s">
        <v>50</v>
      </c>
      <c r="AC186" t="s">
        <v>50</v>
      </c>
      <c r="AD186" t="s">
        <v>50</v>
      </c>
      <c r="AE186" t="s">
        <v>50</v>
      </c>
      <c r="AF186">
        <v>0</v>
      </c>
      <c r="AG186">
        <v>0</v>
      </c>
      <c r="AH186">
        <v>0</v>
      </c>
      <c r="AI186">
        <v>0</v>
      </c>
      <c r="AJ186">
        <v>0</v>
      </c>
      <c r="AK186">
        <v>0</v>
      </c>
      <c r="AL186">
        <v>0</v>
      </c>
      <c r="AM186">
        <v>0</v>
      </c>
    </row>
    <row r="187" spans="1:39" x14ac:dyDescent="0.35">
      <c r="A187" t="s">
        <v>508</v>
      </c>
      <c r="B187" t="s">
        <v>50</v>
      </c>
      <c r="C187" t="s">
        <v>83</v>
      </c>
      <c r="D187" t="s">
        <v>509</v>
      </c>
      <c r="E187" t="s">
        <v>60</v>
      </c>
      <c r="F187" t="s">
        <v>132</v>
      </c>
      <c r="G187">
        <v>15</v>
      </c>
      <c r="H187">
        <v>5</v>
      </c>
      <c r="I187">
        <v>15</v>
      </c>
      <c r="J187">
        <v>22</v>
      </c>
      <c r="K187">
        <v>22</v>
      </c>
      <c r="L187">
        <v>24</v>
      </c>
      <c r="M187">
        <v>-2</v>
      </c>
      <c r="N187">
        <v>4</v>
      </c>
      <c r="O187">
        <v>8</v>
      </c>
      <c r="P187">
        <v>15</v>
      </c>
      <c r="Q187">
        <v>10</v>
      </c>
      <c r="R187">
        <v>13</v>
      </c>
      <c r="S187">
        <v>7</v>
      </c>
      <c r="T187">
        <v>12</v>
      </c>
      <c r="U187">
        <v>7</v>
      </c>
      <c r="V187" t="s">
        <v>510</v>
      </c>
      <c r="W187">
        <v>0.5</v>
      </c>
      <c r="X187">
        <v>100</v>
      </c>
      <c r="Y187">
        <v>0</v>
      </c>
      <c r="Z187" t="s">
        <v>50</v>
      </c>
      <c r="AA187" t="s">
        <v>50</v>
      </c>
      <c r="AB187" t="s">
        <v>50</v>
      </c>
      <c r="AC187" t="s">
        <v>50</v>
      </c>
      <c r="AD187" t="s">
        <v>511</v>
      </c>
      <c r="AE187" t="s">
        <v>50</v>
      </c>
      <c r="AF187">
        <v>0</v>
      </c>
      <c r="AG187">
        <v>2</v>
      </c>
      <c r="AH187">
        <v>0</v>
      </c>
      <c r="AI187">
        <v>1</v>
      </c>
      <c r="AJ187">
        <v>0</v>
      </c>
      <c r="AK187">
        <v>1</v>
      </c>
      <c r="AL187">
        <v>0</v>
      </c>
      <c r="AM187">
        <v>0</v>
      </c>
    </row>
    <row r="188" spans="1:39" x14ac:dyDescent="0.35">
      <c r="A188" t="s">
        <v>512</v>
      </c>
      <c r="B188" t="s">
        <v>50</v>
      </c>
      <c r="C188" t="s">
        <v>58</v>
      </c>
      <c r="D188" t="s">
        <v>59</v>
      </c>
      <c r="E188" t="s">
        <v>60</v>
      </c>
      <c r="F188" t="s">
        <v>117</v>
      </c>
      <c r="G188">
        <v>12</v>
      </c>
      <c r="H188">
        <v>0</v>
      </c>
      <c r="I188">
        <v>12</v>
      </c>
      <c r="J188">
        <v>40</v>
      </c>
      <c r="K188">
        <v>40</v>
      </c>
      <c r="L188">
        <v>45</v>
      </c>
      <c r="M188">
        <v>-5</v>
      </c>
      <c r="N188">
        <v>9</v>
      </c>
      <c r="O188">
        <v>8</v>
      </c>
      <c r="P188">
        <v>9</v>
      </c>
      <c r="Q188">
        <v>14</v>
      </c>
      <c r="R188">
        <v>11</v>
      </c>
      <c r="S188">
        <v>17</v>
      </c>
      <c r="T188">
        <v>12</v>
      </c>
      <c r="U188">
        <v>11</v>
      </c>
      <c r="V188" t="s">
        <v>513</v>
      </c>
      <c r="W188">
        <v>6</v>
      </c>
      <c r="X188">
        <v>2300</v>
      </c>
      <c r="Y188">
        <v>0</v>
      </c>
      <c r="Z188" t="s">
        <v>50</v>
      </c>
      <c r="AA188" t="s">
        <v>50</v>
      </c>
      <c r="AB188" t="s">
        <v>50</v>
      </c>
      <c r="AC188" t="s">
        <v>50</v>
      </c>
      <c r="AD188" t="s">
        <v>50</v>
      </c>
      <c r="AE188" t="s">
        <v>50</v>
      </c>
      <c r="AF188">
        <v>2</v>
      </c>
      <c r="AG188">
        <v>0</v>
      </c>
      <c r="AH188">
        <v>2</v>
      </c>
      <c r="AI188">
        <v>0</v>
      </c>
      <c r="AJ188">
        <v>3</v>
      </c>
      <c r="AK188">
        <v>1</v>
      </c>
      <c r="AL188">
        <v>0</v>
      </c>
      <c r="AM188">
        <v>0</v>
      </c>
    </row>
    <row r="189" spans="1:39" x14ac:dyDescent="0.35">
      <c r="A189" t="s">
        <v>514</v>
      </c>
      <c r="B189" t="s">
        <v>50</v>
      </c>
      <c r="C189" t="s">
        <v>162</v>
      </c>
      <c r="D189" t="s">
        <v>84</v>
      </c>
      <c r="E189" t="s">
        <v>125</v>
      </c>
      <c r="F189" t="s">
        <v>50</v>
      </c>
      <c r="G189">
        <v>11</v>
      </c>
      <c r="H189">
        <v>0</v>
      </c>
      <c r="I189">
        <v>11</v>
      </c>
      <c r="J189">
        <v>22</v>
      </c>
      <c r="K189">
        <v>22</v>
      </c>
      <c r="L189">
        <v>25</v>
      </c>
      <c r="M189">
        <v>-3</v>
      </c>
      <c r="N189">
        <v>5</v>
      </c>
      <c r="O189">
        <v>6</v>
      </c>
      <c r="P189">
        <v>8</v>
      </c>
      <c r="Q189">
        <v>12</v>
      </c>
      <c r="R189">
        <v>12</v>
      </c>
      <c r="S189">
        <v>7</v>
      </c>
      <c r="T189">
        <v>10</v>
      </c>
      <c r="U189">
        <v>10</v>
      </c>
      <c r="V189" t="s">
        <v>475</v>
      </c>
      <c r="W189">
        <v>0.5</v>
      </c>
      <c r="X189">
        <v>100</v>
      </c>
      <c r="Y189">
        <v>0</v>
      </c>
      <c r="Z189" t="s">
        <v>50</v>
      </c>
      <c r="AA189" t="s">
        <v>50</v>
      </c>
      <c r="AB189" t="s">
        <v>50</v>
      </c>
      <c r="AC189" t="s">
        <v>50</v>
      </c>
      <c r="AD189" t="s">
        <v>164</v>
      </c>
      <c r="AE189" t="s">
        <v>50</v>
      </c>
      <c r="AF189">
        <v>1</v>
      </c>
      <c r="AG189">
        <v>0</v>
      </c>
      <c r="AH189">
        <v>1</v>
      </c>
      <c r="AI189">
        <v>1</v>
      </c>
      <c r="AJ189">
        <v>0</v>
      </c>
      <c r="AK189">
        <v>0</v>
      </c>
      <c r="AL189">
        <v>0</v>
      </c>
      <c r="AM189">
        <v>0</v>
      </c>
    </row>
    <row r="190" spans="1:39" x14ac:dyDescent="0.35">
      <c r="A190" t="s">
        <v>515</v>
      </c>
      <c r="B190" t="s">
        <v>50</v>
      </c>
      <c r="C190" t="s">
        <v>219</v>
      </c>
      <c r="D190" t="s">
        <v>84</v>
      </c>
      <c r="E190" t="s">
        <v>125</v>
      </c>
      <c r="F190" t="s">
        <v>54</v>
      </c>
      <c r="G190">
        <v>14</v>
      </c>
      <c r="H190">
        <v>2</v>
      </c>
      <c r="I190">
        <v>14</v>
      </c>
      <c r="J190">
        <v>9</v>
      </c>
      <c r="K190">
        <v>9</v>
      </c>
      <c r="L190">
        <v>10</v>
      </c>
      <c r="M190">
        <v>-1</v>
      </c>
      <c r="N190">
        <v>2</v>
      </c>
      <c r="O190">
        <v>6</v>
      </c>
      <c r="P190">
        <v>7</v>
      </c>
      <c r="Q190">
        <v>15</v>
      </c>
      <c r="R190">
        <v>12</v>
      </c>
      <c r="S190">
        <v>8</v>
      </c>
      <c r="T190">
        <v>11</v>
      </c>
      <c r="U190">
        <v>10</v>
      </c>
      <c r="V190" t="s">
        <v>516</v>
      </c>
      <c r="W190">
        <v>0.5</v>
      </c>
      <c r="X190">
        <v>100</v>
      </c>
      <c r="Y190">
        <v>0</v>
      </c>
      <c r="Z190" t="s">
        <v>50</v>
      </c>
      <c r="AA190" t="s">
        <v>50</v>
      </c>
      <c r="AB190" t="s">
        <v>50</v>
      </c>
      <c r="AC190" t="s">
        <v>50</v>
      </c>
      <c r="AD190" t="s">
        <v>517</v>
      </c>
      <c r="AE190" t="s">
        <v>50</v>
      </c>
      <c r="AF190">
        <v>2</v>
      </c>
      <c r="AG190">
        <v>0</v>
      </c>
      <c r="AH190">
        <v>2</v>
      </c>
      <c r="AI190">
        <v>1</v>
      </c>
      <c r="AJ190">
        <v>0</v>
      </c>
      <c r="AK190">
        <v>0</v>
      </c>
      <c r="AL190">
        <v>0</v>
      </c>
      <c r="AM190">
        <v>0</v>
      </c>
    </row>
    <row r="191" spans="1:39" x14ac:dyDescent="0.35">
      <c r="A191" t="s">
        <v>518</v>
      </c>
      <c r="B191" t="s">
        <v>50</v>
      </c>
      <c r="C191" t="s">
        <v>106</v>
      </c>
      <c r="D191" t="s">
        <v>114</v>
      </c>
      <c r="E191" t="s">
        <v>65</v>
      </c>
      <c r="F191" t="s">
        <v>54</v>
      </c>
      <c r="G191">
        <v>13</v>
      </c>
      <c r="H191">
        <v>3</v>
      </c>
      <c r="I191">
        <v>13</v>
      </c>
      <c r="J191">
        <v>126</v>
      </c>
      <c r="K191">
        <v>126</v>
      </c>
      <c r="L191">
        <v>132</v>
      </c>
      <c r="M191">
        <v>-6</v>
      </c>
      <c r="N191">
        <v>11</v>
      </c>
      <c r="O191">
        <v>12</v>
      </c>
      <c r="P191">
        <v>24</v>
      </c>
      <c r="Q191">
        <v>9</v>
      </c>
      <c r="R191">
        <v>21</v>
      </c>
      <c r="S191">
        <v>3</v>
      </c>
      <c r="T191">
        <v>11</v>
      </c>
      <c r="U191">
        <v>6</v>
      </c>
      <c r="V191" t="s">
        <v>519</v>
      </c>
      <c r="W191">
        <v>6</v>
      </c>
      <c r="X191">
        <v>2300</v>
      </c>
      <c r="Y191">
        <v>0</v>
      </c>
      <c r="Z191" t="s">
        <v>50</v>
      </c>
      <c r="AA191" t="s">
        <v>50</v>
      </c>
      <c r="AB191" t="s">
        <v>50</v>
      </c>
      <c r="AC191" t="s">
        <v>50</v>
      </c>
      <c r="AD191" t="s">
        <v>50</v>
      </c>
      <c r="AE191" t="s">
        <v>50</v>
      </c>
      <c r="AF191">
        <v>0</v>
      </c>
      <c r="AG191">
        <v>7</v>
      </c>
      <c r="AH191">
        <v>0</v>
      </c>
      <c r="AI191">
        <v>5</v>
      </c>
      <c r="AJ191">
        <v>0</v>
      </c>
      <c r="AK191">
        <v>0</v>
      </c>
      <c r="AL191">
        <v>0</v>
      </c>
      <c r="AM191">
        <v>0</v>
      </c>
    </row>
    <row r="192" spans="1:39" x14ac:dyDescent="0.35">
      <c r="A192" t="s">
        <v>520</v>
      </c>
      <c r="B192" t="s">
        <v>50</v>
      </c>
      <c r="C192" t="s">
        <v>51</v>
      </c>
      <c r="D192" t="s">
        <v>103</v>
      </c>
      <c r="E192" t="s">
        <v>53</v>
      </c>
      <c r="F192" t="s">
        <v>54</v>
      </c>
      <c r="G192">
        <v>14</v>
      </c>
      <c r="H192">
        <v>1</v>
      </c>
      <c r="I192">
        <v>14</v>
      </c>
      <c r="J192">
        <v>68</v>
      </c>
      <c r="K192">
        <v>68</v>
      </c>
      <c r="L192">
        <v>72</v>
      </c>
      <c r="M192">
        <v>-4</v>
      </c>
      <c r="N192">
        <v>8</v>
      </c>
      <c r="O192">
        <v>10</v>
      </c>
      <c r="P192">
        <v>17</v>
      </c>
      <c r="Q192">
        <v>16</v>
      </c>
      <c r="R192">
        <v>17</v>
      </c>
      <c r="S192">
        <v>7</v>
      </c>
      <c r="T192">
        <v>12</v>
      </c>
      <c r="U192">
        <v>8</v>
      </c>
      <c r="V192" t="s">
        <v>521</v>
      </c>
      <c r="W192">
        <v>3</v>
      </c>
      <c r="X192">
        <v>700</v>
      </c>
      <c r="Y192">
        <v>0</v>
      </c>
      <c r="Z192" t="s">
        <v>50</v>
      </c>
      <c r="AA192" t="s">
        <v>50</v>
      </c>
      <c r="AB192" t="s">
        <v>50</v>
      </c>
      <c r="AC192" t="s">
        <v>50</v>
      </c>
      <c r="AD192" t="s">
        <v>50</v>
      </c>
      <c r="AE192" t="s">
        <v>50</v>
      </c>
      <c r="AF192">
        <v>3</v>
      </c>
      <c r="AG192">
        <v>3</v>
      </c>
      <c r="AH192">
        <v>3</v>
      </c>
      <c r="AI192">
        <v>3</v>
      </c>
      <c r="AJ192">
        <v>0</v>
      </c>
      <c r="AK192">
        <v>1</v>
      </c>
      <c r="AL192">
        <v>0</v>
      </c>
      <c r="AM192">
        <v>0</v>
      </c>
    </row>
    <row r="193" spans="1:39" x14ac:dyDescent="0.35">
      <c r="A193" t="s">
        <v>522</v>
      </c>
      <c r="B193" t="s">
        <v>50</v>
      </c>
      <c r="C193" t="s">
        <v>63</v>
      </c>
      <c r="D193" t="s">
        <v>141</v>
      </c>
      <c r="E193" t="s">
        <v>53</v>
      </c>
      <c r="F193" t="s">
        <v>54</v>
      </c>
      <c r="G193">
        <v>18</v>
      </c>
      <c r="H193">
        <v>3</v>
      </c>
      <c r="I193">
        <v>18</v>
      </c>
      <c r="J193">
        <v>189</v>
      </c>
      <c r="K193">
        <v>189</v>
      </c>
      <c r="L193">
        <v>198</v>
      </c>
      <c r="M193">
        <v>-9</v>
      </c>
      <c r="N193">
        <v>18</v>
      </c>
      <c r="O193">
        <v>10</v>
      </c>
      <c r="P193">
        <v>18</v>
      </c>
      <c r="Q193">
        <v>20</v>
      </c>
      <c r="R193">
        <v>20</v>
      </c>
      <c r="S193">
        <v>18</v>
      </c>
      <c r="T193">
        <v>16</v>
      </c>
      <c r="U193">
        <v>20</v>
      </c>
      <c r="V193" t="s">
        <v>523</v>
      </c>
      <c r="W193">
        <v>16</v>
      </c>
      <c r="X193">
        <v>15000</v>
      </c>
      <c r="Y193">
        <v>0</v>
      </c>
      <c r="Z193" t="s">
        <v>50</v>
      </c>
      <c r="AA193" t="s">
        <v>50</v>
      </c>
      <c r="AB193" t="s">
        <v>50</v>
      </c>
      <c r="AC193" t="s">
        <v>50</v>
      </c>
      <c r="AD193" t="s">
        <v>50</v>
      </c>
      <c r="AE193" t="s">
        <v>50</v>
      </c>
      <c r="AF193">
        <v>5</v>
      </c>
      <c r="AG193">
        <v>4</v>
      </c>
      <c r="AH193">
        <v>5</v>
      </c>
      <c r="AI193">
        <v>5</v>
      </c>
      <c r="AJ193">
        <v>4</v>
      </c>
      <c r="AK193">
        <v>3</v>
      </c>
      <c r="AL193">
        <v>5</v>
      </c>
      <c r="AM193">
        <v>0</v>
      </c>
    </row>
    <row r="194" spans="1:39" x14ac:dyDescent="0.35">
      <c r="A194" t="s">
        <v>524</v>
      </c>
      <c r="B194" t="s">
        <v>50</v>
      </c>
      <c r="C194" t="s">
        <v>106</v>
      </c>
      <c r="D194" t="s">
        <v>114</v>
      </c>
      <c r="E194" t="s">
        <v>60</v>
      </c>
      <c r="F194" t="s">
        <v>50</v>
      </c>
      <c r="G194">
        <v>12</v>
      </c>
      <c r="H194">
        <v>0</v>
      </c>
      <c r="I194">
        <v>12</v>
      </c>
      <c r="J194">
        <v>5</v>
      </c>
      <c r="K194">
        <v>5</v>
      </c>
      <c r="L194">
        <v>6</v>
      </c>
      <c r="M194">
        <v>-1</v>
      </c>
      <c r="N194">
        <v>1</v>
      </c>
      <c r="O194">
        <v>8</v>
      </c>
      <c r="P194">
        <v>13</v>
      </c>
      <c r="Q194">
        <v>14</v>
      </c>
      <c r="R194">
        <v>12</v>
      </c>
      <c r="S194">
        <v>3</v>
      </c>
      <c r="T194">
        <v>12</v>
      </c>
      <c r="U194">
        <v>7</v>
      </c>
      <c r="V194" t="s">
        <v>180</v>
      </c>
      <c r="W194">
        <v>0.125</v>
      </c>
      <c r="X194">
        <v>25</v>
      </c>
      <c r="Y194">
        <v>0</v>
      </c>
      <c r="Z194" t="s">
        <v>50</v>
      </c>
      <c r="AA194" t="s">
        <v>50</v>
      </c>
      <c r="AB194" t="s">
        <v>50</v>
      </c>
      <c r="AC194" t="s">
        <v>50</v>
      </c>
      <c r="AD194" t="s">
        <v>525</v>
      </c>
      <c r="AE194" t="s">
        <v>50</v>
      </c>
      <c r="AF194">
        <v>2</v>
      </c>
      <c r="AG194">
        <v>1</v>
      </c>
      <c r="AH194">
        <v>2</v>
      </c>
      <c r="AI194">
        <v>1</v>
      </c>
      <c r="AJ194">
        <v>0</v>
      </c>
      <c r="AK194">
        <v>1</v>
      </c>
      <c r="AL194">
        <v>0</v>
      </c>
      <c r="AM194">
        <v>0</v>
      </c>
    </row>
    <row r="195" spans="1:39" x14ac:dyDescent="0.35">
      <c r="A195" t="s">
        <v>526</v>
      </c>
      <c r="B195" t="s">
        <v>50</v>
      </c>
      <c r="C195" t="s">
        <v>51</v>
      </c>
      <c r="D195" t="s">
        <v>103</v>
      </c>
      <c r="E195" t="s">
        <v>60</v>
      </c>
      <c r="F195" t="s">
        <v>54</v>
      </c>
      <c r="G195">
        <v>15</v>
      </c>
      <c r="H195">
        <v>3</v>
      </c>
      <c r="I195">
        <v>15</v>
      </c>
      <c r="J195">
        <v>127</v>
      </c>
      <c r="K195">
        <v>127</v>
      </c>
      <c r="L195">
        <v>136</v>
      </c>
      <c r="M195">
        <v>-9</v>
      </c>
      <c r="N195">
        <v>17</v>
      </c>
      <c r="O195">
        <v>8</v>
      </c>
      <c r="P195">
        <v>10</v>
      </c>
      <c r="Q195">
        <v>15</v>
      </c>
      <c r="R195">
        <v>16</v>
      </c>
      <c r="S195">
        <v>12</v>
      </c>
      <c r="T195">
        <v>13</v>
      </c>
      <c r="U195">
        <v>15</v>
      </c>
      <c r="V195" t="s">
        <v>527</v>
      </c>
      <c r="W195">
        <v>6</v>
      </c>
      <c r="X195">
        <v>2300</v>
      </c>
      <c r="Y195">
        <v>0</v>
      </c>
      <c r="Z195" t="s">
        <v>50</v>
      </c>
      <c r="AA195" t="s">
        <v>50</v>
      </c>
      <c r="AB195" t="s">
        <v>50</v>
      </c>
      <c r="AC195" t="s">
        <v>50</v>
      </c>
      <c r="AD195" t="s">
        <v>50</v>
      </c>
      <c r="AE195" t="s">
        <v>50</v>
      </c>
      <c r="AF195">
        <v>2</v>
      </c>
      <c r="AG195">
        <v>0</v>
      </c>
      <c r="AH195">
        <v>2</v>
      </c>
      <c r="AI195">
        <v>3</v>
      </c>
      <c r="AJ195">
        <v>1</v>
      </c>
      <c r="AK195">
        <v>1</v>
      </c>
      <c r="AL195">
        <v>2</v>
      </c>
      <c r="AM195">
        <v>0</v>
      </c>
    </row>
    <row r="196" spans="1:39" x14ac:dyDescent="0.35">
      <c r="A196" t="s">
        <v>528</v>
      </c>
      <c r="B196" t="s">
        <v>50</v>
      </c>
      <c r="C196" t="s">
        <v>83</v>
      </c>
      <c r="D196" t="s">
        <v>529</v>
      </c>
      <c r="E196" t="s">
        <v>60</v>
      </c>
      <c r="F196" t="s">
        <v>50</v>
      </c>
      <c r="G196">
        <v>11</v>
      </c>
      <c r="H196">
        <v>0</v>
      </c>
      <c r="I196">
        <v>11</v>
      </c>
      <c r="J196">
        <v>11</v>
      </c>
      <c r="K196">
        <v>11</v>
      </c>
      <c r="L196">
        <v>12</v>
      </c>
      <c r="M196">
        <v>-1</v>
      </c>
      <c r="N196">
        <v>2</v>
      </c>
      <c r="O196">
        <v>8</v>
      </c>
      <c r="P196">
        <v>10</v>
      </c>
      <c r="Q196">
        <v>13</v>
      </c>
      <c r="R196">
        <v>12</v>
      </c>
      <c r="S196">
        <v>11</v>
      </c>
      <c r="T196">
        <v>11</v>
      </c>
      <c r="U196">
        <v>12</v>
      </c>
      <c r="V196" t="s">
        <v>530</v>
      </c>
      <c r="W196">
        <v>0.125</v>
      </c>
      <c r="X196">
        <v>25</v>
      </c>
      <c r="Y196">
        <v>0</v>
      </c>
      <c r="Z196" t="s">
        <v>50</v>
      </c>
      <c r="AA196" t="s">
        <v>50</v>
      </c>
      <c r="AB196" t="s">
        <v>50</v>
      </c>
      <c r="AC196" t="s">
        <v>50</v>
      </c>
      <c r="AD196" t="s">
        <v>531</v>
      </c>
      <c r="AE196" t="s">
        <v>50</v>
      </c>
      <c r="AF196">
        <v>1</v>
      </c>
      <c r="AG196">
        <v>0</v>
      </c>
      <c r="AH196">
        <v>1</v>
      </c>
      <c r="AI196">
        <v>1</v>
      </c>
      <c r="AJ196">
        <v>0</v>
      </c>
      <c r="AK196">
        <v>0</v>
      </c>
      <c r="AL196">
        <v>1</v>
      </c>
      <c r="AM196">
        <v>0</v>
      </c>
    </row>
    <row r="197" spans="1:39" x14ac:dyDescent="0.35">
      <c r="A197" t="s">
        <v>532</v>
      </c>
      <c r="B197" t="s">
        <v>50</v>
      </c>
      <c r="C197" t="s">
        <v>63</v>
      </c>
      <c r="D197" t="s">
        <v>103</v>
      </c>
      <c r="E197" t="s">
        <v>53</v>
      </c>
      <c r="F197" t="s">
        <v>54</v>
      </c>
      <c r="G197">
        <v>13</v>
      </c>
      <c r="H197">
        <v>3</v>
      </c>
      <c r="I197">
        <v>13</v>
      </c>
      <c r="J197">
        <v>45</v>
      </c>
      <c r="K197">
        <v>45</v>
      </c>
      <c r="L197">
        <v>48</v>
      </c>
      <c r="M197">
        <v>-3</v>
      </c>
      <c r="N197">
        <v>6</v>
      </c>
      <c r="O197">
        <v>10</v>
      </c>
      <c r="P197">
        <v>18</v>
      </c>
      <c r="Q197">
        <v>10</v>
      </c>
      <c r="R197">
        <v>15</v>
      </c>
      <c r="S197">
        <v>8</v>
      </c>
      <c r="T197">
        <v>10</v>
      </c>
      <c r="U197">
        <v>9</v>
      </c>
      <c r="V197" t="s">
        <v>533</v>
      </c>
      <c r="W197">
        <v>2</v>
      </c>
      <c r="X197">
        <v>450</v>
      </c>
      <c r="Y197">
        <v>0</v>
      </c>
      <c r="Z197" t="s">
        <v>50</v>
      </c>
      <c r="AA197" t="s">
        <v>50</v>
      </c>
      <c r="AB197" t="s">
        <v>50</v>
      </c>
      <c r="AC197" t="s">
        <v>50</v>
      </c>
      <c r="AD197" t="s">
        <v>50</v>
      </c>
      <c r="AE197" t="s">
        <v>50</v>
      </c>
      <c r="AF197">
        <v>0</v>
      </c>
      <c r="AG197">
        <v>4</v>
      </c>
      <c r="AH197">
        <v>0</v>
      </c>
      <c r="AI197">
        <v>2</v>
      </c>
      <c r="AJ197">
        <v>0</v>
      </c>
      <c r="AK197">
        <v>0</v>
      </c>
      <c r="AL197">
        <v>0</v>
      </c>
      <c r="AM197">
        <v>0</v>
      </c>
    </row>
    <row r="198" spans="1:39" x14ac:dyDescent="0.35">
      <c r="A198" t="s">
        <v>534</v>
      </c>
      <c r="B198" t="s">
        <v>50</v>
      </c>
      <c r="C198" t="s">
        <v>83</v>
      </c>
      <c r="D198" t="s">
        <v>258</v>
      </c>
      <c r="E198" t="s">
        <v>60</v>
      </c>
      <c r="F198" t="s">
        <v>54</v>
      </c>
      <c r="G198">
        <v>12</v>
      </c>
      <c r="H198">
        <v>1</v>
      </c>
      <c r="I198">
        <v>12</v>
      </c>
      <c r="J198">
        <v>58</v>
      </c>
      <c r="K198">
        <v>58</v>
      </c>
      <c r="L198">
        <v>63</v>
      </c>
      <c r="M198">
        <v>-5</v>
      </c>
      <c r="N198">
        <v>9</v>
      </c>
      <c r="O198">
        <v>8</v>
      </c>
      <c r="P198">
        <v>17</v>
      </c>
      <c r="Q198">
        <v>12</v>
      </c>
      <c r="R198">
        <v>15</v>
      </c>
      <c r="S198">
        <v>5</v>
      </c>
      <c r="T198">
        <v>13</v>
      </c>
      <c r="U198">
        <v>8</v>
      </c>
      <c r="V198" t="s">
        <v>535</v>
      </c>
      <c r="W198">
        <v>2</v>
      </c>
      <c r="X198">
        <v>450</v>
      </c>
      <c r="Y198">
        <v>0</v>
      </c>
      <c r="Z198" t="s">
        <v>50</v>
      </c>
      <c r="AA198" t="s">
        <v>50</v>
      </c>
      <c r="AB198" t="s">
        <v>50</v>
      </c>
      <c r="AC198" t="s">
        <v>50</v>
      </c>
      <c r="AD198" t="s">
        <v>536</v>
      </c>
      <c r="AE198" t="s">
        <v>50</v>
      </c>
      <c r="AF198">
        <v>1</v>
      </c>
      <c r="AG198">
        <v>3</v>
      </c>
      <c r="AH198">
        <v>1</v>
      </c>
      <c r="AI198">
        <v>2</v>
      </c>
      <c r="AJ198">
        <v>0</v>
      </c>
      <c r="AK198">
        <v>1</v>
      </c>
      <c r="AL198">
        <v>0</v>
      </c>
      <c r="AM198">
        <v>0</v>
      </c>
    </row>
    <row r="199" spans="1:39" x14ac:dyDescent="0.35">
      <c r="A199" t="s">
        <v>537</v>
      </c>
      <c r="B199" t="s">
        <v>50</v>
      </c>
      <c r="C199" t="s">
        <v>63</v>
      </c>
      <c r="D199" t="s">
        <v>103</v>
      </c>
      <c r="E199" t="s">
        <v>53</v>
      </c>
      <c r="F199" t="s">
        <v>54</v>
      </c>
      <c r="G199">
        <v>14</v>
      </c>
      <c r="H199">
        <v>4</v>
      </c>
      <c r="I199">
        <v>14</v>
      </c>
      <c r="J199">
        <v>76</v>
      </c>
      <c r="K199">
        <v>76</v>
      </c>
      <c r="L199">
        <v>81</v>
      </c>
      <c r="M199">
        <v>-5</v>
      </c>
      <c r="N199">
        <v>9</v>
      </c>
      <c r="O199">
        <v>10</v>
      </c>
      <c r="P199">
        <v>18</v>
      </c>
      <c r="Q199">
        <v>11</v>
      </c>
      <c r="R199">
        <v>16</v>
      </c>
      <c r="S199">
        <v>6</v>
      </c>
      <c r="T199">
        <v>16</v>
      </c>
      <c r="U199">
        <v>9</v>
      </c>
      <c r="V199" t="s">
        <v>538</v>
      </c>
      <c r="W199">
        <v>3</v>
      </c>
      <c r="X199">
        <v>700</v>
      </c>
      <c r="Y199">
        <v>0</v>
      </c>
      <c r="Z199" t="s">
        <v>50</v>
      </c>
      <c r="AA199" t="s">
        <v>50</v>
      </c>
      <c r="AB199" t="s">
        <v>50</v>
      </c>
      <c r="AC199" t="s">
        <v>50</v>
      </c>
      <c r="AD199" t="s">
        <v>50</v>
      </c>
      <c r="AE199" t="s">
        <v>50</v>
      </c>
      <c r="AF199">
        <v>0</v>
      </c>
      <c r="AG199">
        <v>4</v>
      </c>
      <c r="AH199">
        <v>0</v>
      </c>
      <c r="AI199">
        <v>3</v>
      </c>
      <c r="AJ199">
        <v>0</v>
      </c>
      <c r="AK199">
        <v>3</v>
      </c>
      <c r="AL199">
        <v>0</v>
      </c>
      <c r="AM199">
        <v>0</v>
      </c>
    </row>
    <row r="200" spans="1:39" x14ac:dyDescent="0.35">
      <c r="A200" t="s">
        <v>539</v>
      </c>
      <c r="B200" t="s">
        <v>50</v>
      </c>
      <c r="C200" t="s">
        <v>51</v>
      </c>
      <c r="D200" t="s">
        <v>326</v>
      </c>
      <c r="E200" t="s">
        <v>53</v>
      </c>
      <c r="F200" t="s">
        <v>54</v>
      </c>
      <c r="G200">
        <v>12</v>
      </c>
      <c r="H200">
        <v>2</v>
      </c>
      <c r="I200">
        <v>12</v>
      </c>
      <c r="J200">
        <v>67</v>
      </c>
      <c r="K200">
        <v>67</v>
      </c>
      <c r="L200">
        <v>72</v>
      </c>
      <c r="M200">
        <v>-5</v>
      </c>
      <c r="N200">
        <v>9</v>
      </c>
      <c r="O200">
        <v>10</v>
      </c>
      <c r="P200">
        <v>18</v>
      </c>
      <c r="Q200">
        <v>11</v>
      </c>
      <c r="R200">
        <v>15</v>
      </c>
      <c r="S200">
        <v>6</v>
      </c>
      <c r="T200">
        <v>8</v>
      </c>
      <c r="U200">
        <v>5</v>
      </c>
      <c r="V200" t="s">
        <v>538</v>
      </c>
      <c r="W200">
        <v>2</v>
      </c>
      <c r="X200">
        <v>450</v>
      </c>
      <c r="Y200">
        <v>0</v>
      </c>
      <c r="Z200" t="s">
        <v>50</v>
      </c>
      <c r="AA200" t="s">
        <v>50</v>
      </c>
      <c r="AB200" t="s">
        <v>50</v>
      </c>
      <c r="AC200" t="s">
        <v>50</v>
      </c>
      <c r="AD200" t="s">
        <v>50</v>
      </c>
      <c r="AE200" t="s">
        <v>50</v>
      </c>
      <c r="AF200">
        <v>0</v>
      </c>
      <c r="AG200">
        <v>4</v>
      </c>
      <c r="AH200">
        <v>0</v>
      </c>
      <c r="AI200">
        <v>2</v>
      </c>
      <c r="AJ200">
        <v>0</v>
      </c>
      <c r="AK200">
        <v>0</v>
      </c>
      <c r="AL200">
        <v>0</v>
      </c>
      <c r="AM200">
        <v>0</v>
      </c>
    </row>
    <row r="201" spans="1:39" x14ac:dyDescent="0.35">
      <c r="A201" t="s">
        <v>540</v>
      </c>
      <c r="B201" t="s">
        <v>50</v>
      </c>
      <c r="C201" t="s">
        <v>106</v>
      </c>
      <c r="D201" t="s">
        <v>114</v>
      </c>
      <c r="E201" t="s">
        <v>60</v>
      </c>
      <c r="F201" t="s">
        <v>50</v>
      </c>
      <c r="G201">
        <v>10</v>
      </c>
      <c r="H201">
        <v>0</v>
      </c>
      <c r="I201">
        <v>10</v>
      </c>
      <c r="J201">
        <v>11</v>
      </c>
      <c r="K201">
        <v>11</v>
      </c>
      <c r="L201">
        <v>12</v>
      </c>
      <c r="M201">
        <v>-1</v>
      </c>
      <c r="N201">
        <v>2</v>
      </c>
      <c r="O201">
        <v>8</v>
      </c>
      <c r="P201">
        <v>14</v>
      </c>
      <c r="Q201">
        <v>10</v>
      </c>
      <c r="R201">
        <v>13</v>
      </c>
      <c r="S201">
        <v>2</v>
      </c>
      <c r="T201">
        <v>10</v>
      </c>
      <c r="U201">
        <v>5</v>
      </c>
      <c r="V201" t="s">
        <v>541</v>
      </c>
      <c r="W201">
        <v>0.125</v>
      </c>
      <c r="X201">
        <v>25</v>
      </c>
      <c r="Y201">
        <v>0</v>
      </c>
      <c r="Z201" t="s">
        <v>50</v>
      </c>
      <c r="AA201" t="s">
        <v>50</v>
      </c>
      <c r="AB201" t="s">
        <v>50</v>
      </c>
      <c r="AC201" t="s">
        <v>50</v>
      </c>
      <c r="AD201" t="s">
        <v>50</v>
      </c>
      <c r="AE201" t="s">
        <v>50</v>
      </c>
      <c r="AF201">
        <v>0</v>
      </c>
      <c r="AG201">
        <v>2</v>
      </c>
      <c r="AH201">
        <v>0</v>
      </c>
      <c r="AI201">
        <v>1</v>
      </c>
      <c r="AJ201">
        <v>0</v>
      </c>
      <c r="AK201">
        <v>0</v>
      </c>
      <c r="AL201">
        <v>0</v>
      </c>
      <c r="AM201">
        <v>0</v>
      </c>
    </row>
    <row r="202" spans="1:39" x14ac:dyDescent="0.35">
      <c r="A202" t="s">
        <v>542</v>
      </c>
      <c r="B202" t="s">
        <v>50</v>
      </c>
      <c r="C202" t="s">
        <v>51</v>
      </c>
      <c r="D202" t="s">
        <v>326</v>
      </c>
      <c r="E202" t="s">
        <v>60</v>
      </c>
      <c r="F202" t="s">
        <v>54</v>
      </c>
      <c r="G202">
        <v>11</v>
      </c>
      <c r="H202">
        <v>1</v>
      </c>
      <c r="I202">
        <v>11</v>
      </c>
      <c r="J202">
        <v>58</v>
      </c>
      <c r="K202">
        <v>58</v>
      </c>
      <c r="L202">
        <v>63</v>
      </c>
      <c r="M202">
        <v>-5</v>
      </c>
      <c r="N202">
        <v>9</v>
      </c>
      <c r="O202">
        <v>8</v>
      </c>
      <c r="P202">
        <v>16</v>
      </c>
      <c r="Q202">
        <v>8</v>
      </c>
      <c r="R202">
        <v>15</v>
      </c>
      <c r="S202">
        <v>6</v>
      </c>
      <c r="T202">
        <v>10</v>
      </c>
      <c r="U202">
        <v>12</v>
      </c>
      <c r="V202" t="s">
        <v>543</v>
      </c>
      <c r="W202">
        <v>3</v>
      </c>
      <c r="X202">
        <v>700</v>
      </c>
      <c r="Y202">
        <v>0</v>
      </c>
      <c r="Z202" t="s">
        <v>50</v>
      </c>
      <c r="AA202" t="s">
        <v>50</v>
      </c>
      <c r="AB202" t="s">
        <v>50</v>
      </c>
      <c r="AC202" t="s">
        <v>50</v>
      </c>
      <c r="AD202" t="s">
        <v>544</v>
      </c>
      <c r="AE202" t="s">
        <v>50</v>
      </c>
      <c r="AF202">
        <v>0</v>
      </c>
      <c r="AG202">
        <v>3</v>
      </c>
      <c r="AH202">
        <v>0</v>
      </c>
      <c r="AI202">
        <v>2</v>
      </c>
      <c r="AJ202">
        <v>0</v>
      </c>
      <c r="AK202">
        <v>0</v>
      </c>
      <c r="AL202">
        <v>1</v>
      </c>
      <c r="AM202">
        <v>0</v>
      </c>
    </row>
    <row r="203" spans="1:39" x14ac:dyDescent="0.35">
      <c r="A203" t="s">
        <v>545</v>
      </c>
      <c r="B203" t="s">
        <v>50</v>
      </c>
      <c r="C203" t="s">
        <v>51</v>
      </c>
      <c r="D203" t="s">
        <v>326</v>
      </c>
      <c r="E203" t="s">
        <v>60</v>
      </c>
      <c r="F203" t="s">
        <v>54</v>
      </c>
      <c r="G203">
        <v>17</v>
      </c>
      <c r="H203">
        <v>7</v>
      </c>
      <c r="I203">
        <v>17</v>
      </c>
      <c r="J203">
        <v>97</v>
      </c>
      <c r="K203">
        <v>97</v>
      </c>
      <c r="L203">
        <v>104</v>
      </c>
      <c r="M203">
        <v>-7</v>
      </c>
      <c r="N203">
        <v>13</v>
      </c>
      <c r="O203">
        <v>8</v>
      </c>
      <c r="P203">
        <v>18</v>
      </c>
      <c r="Q203">
        <v>10</v>
      </c>
      <c r="R203">
        <v>17</v>
      </c>
      <c r="S203">
        <v>11</v>
      </c>
      <c r="T203">
        <v>18</v>
      </c>
      <c r="U203">
        <v>16</v>
      </c>
      <c r="V203" t="s">
        <v>546</v>
      </c>
      <c r="W203">
        <v>15</v>
      </c>
      <c r="X203">
        <v>13000</v>
      </c>
      <c r="Y203">
        <v>0</v>
      </c>
      <c r="Z203" t="s">
        <v>50</v>
      </c>
      <c r="AA203" t="s">
        <v>50</v>
      </c>
      <c r="AB203" t="s">
        <v>50</v>
      </c>
      <c r="AC203" t="s">
        <v>50</v>
      </c>
      <c r="AD203" t="s">
        <v>50</v>
      </c>
      <c r="AE203" t="s">
        <v>50</v>
      </c>
      <c r="AF203">
        <v>0</v>
      </c>
      <c r="AG203">
        <v>4</v>
      </c>
      <c r="AH203">
        <v>0</v>
      </c>
      <c r="AI203">
        <v>3</v>
      </c>
      <c r="AJ203">
        <v>0</v>
      </c>
      <c r="AK203">
        <v>4</v>
      </c>
      <c r="AL203">
        <v>3</v>
      </c>
      <c r="AM203">
        <v>0</v>
      </c>
    </row>
    <row r="204" spans="1:39" x14ac:dyDescent="0.35">
      <c r="A204" t="s">
        <v>547</v>
      </c>
      <c r="B204" t="s">
        <v>50</v>
      </c>
      <c r="C204" t="s">
        <v>63</v>
      </c>
      <c r="D204" t="s">
        <v>141</v>
      </c>
      <c r="E204" t="s">
        <v>53</v>
      </c>
      <c r="F204" t="s">
        <v>54</v>
      </c>
      <c r="G204">
        <v>18</v>
      </c>
      <c r="H204">
        <v>8</v>
      </c>
      <c r="I204">
        <v>18</v>
      </c>
      <c r="J204">
        <v>184</v>
      </c>
      <c r="K204">
        <v>184</v>
      </c>
      <c r="L204">
        <v>192</v>
      </c>
      <c r="M204">
        <v>-8</v>
      </c>
      <c r="N204">
        <v>16</v>
      </c>
      <c r="O204">
        <v>10</v>
      </c>
      <c r="P204">
        <v>21</v>
      </c>
      <c r="Q204">
        <v>10</v>
      </c>
      <c r="R204">
        <v>22</v>
      </c>
      <c r="S204">
        <v>19</v>
      </c>
      <c r="T204">
        <v>12</v>
      </c>
      <c r="U204">
        <v>15</v>
      </c>
      <c r="V204" t="s">
        <v>548</v>
      </c>
      <c r="W204">
        <v>13</v>
      </c>
      <c r="X204">
        <v>10000</v>
      </c>
      <c r="Y204">
        <v>0</v>
      </c>
      <c r="Z204" t="s">
        <v>50</v>
      </c>
      <c r="AA204" t="s">
        <v>50</v>
      </c>
      <c r="AB204" t="s">
        <v>50</v>
      </c>
      <c r="AC204" t="s">
        <v>50</v>
      </c>
      <c r="AD204" t="s">
        <v>549</v>
      </c>
      <c r="AE204" t="s">
        <v>50</v>
      </c>
      <c r="AF204">
        <v>0</v>
      </c>
      <c r="AG204">
        <v>5</v>
      </c>
      <c r="AH204">
        <v>0</v>
      </c>
      <c r="AI204">
        <v>6</v>
      </c>
      <c r="AJ204">
        <v>4</v>
      </c>
      <c r="AK204">
        <v>1</v>
      </c>
      <c r="AL204">
        <v>2</v>
      </c>
      <c r="AM204">
        <v>0</v>
      </c>
    </row>
    <row r="205" spans="1:39" x14ac:dyDescent="0.35">
      <c r="A205" t="s">
        <v>550</v>
      </c>
      <c r="B205" t="s">
        <v>50</v>
      </c>
      <c r="C205" t="s">
        <v>162</v>
      </c>
      <c r="D205" t="s">
        <v>448</v>
      </c>
      <c r="E205" t="s">
        <v>60</v>
      </c>
      <c r="F205" t="s">
        <v>54</v>
      </c>
      <c r="G205">
        <v>17</v>
      </c>
      <c r="H205">
        <v>5</v>
      </c>
      <c r="I205">
        <v>17</v>
      </c>
      <c r="J205">
        <v>112</v>
      </c>
      <c r="K205">
        <v>112</v>
      </c>
      <c r="L205">
        <v>120</v>
      </c>
      <c r="M205">
        <v>-8</v>
      </c>
      <c r="N205">
        <v>15</v>
      </c>
      <c r="O205">
        <v>8</v>
      </c>
      <c r="P205">
        <v>18</v>
      </c>
      <c r="Q205">
        <v>15</v>
      </c>
      <c r="R205">
        <v>16</v>
      </c>
      <c r="S205">
        <v>16</v>
      </c>
      <c r="T205">
        <v>14</v>
      </c>
      <c r="U205">
        <v>16</v>
      </c>
      <c r="V205" t="s">
        <v>551</v>
      </c>
      <c r="W205">
        <v>5</v>
      </c>
      <c r="X205">
        <v>1800</v>
      </c>
      <c r="Y205">
        <v>0</v>
      </c>
      <c r="Z205" t="s">
        <v>50</v>
      </c>
      <c r="AA205" t="s">
        <v>50</v>
      </c>
      <c r="AB205" t="s">
        <v>50</v>
      </c>
      <c r="AC205" t="s">
        <v>50</v>
      </c>
      <c r="AD205" t="s">
        <v>50</v>
      </c>
      <c r="AE205" t="s">
        <v>50</v>
      </c>
      <c r="AF205">
        <v>2</v>
      </c>
      <c r="AG205">
        <v>4</v>
      </c>
      <c r="AH205">
        <v>2</v>
      </c>
      <c r="AI205">
        <v>3</v>
      </c>
      <c r="AJ205">
        <v>3</v>
      </c>
      <c r="AK205">
        <v>2</v>
      </c>
      <c r="AL205">
        <v>3</v>
      </c>
      <c r="AM205">
        <v>0</v>
      </c>
    </row>
    <row r="206" spans="1:39" x14ac:dyDescent="0.35">
      <c r="A206" t="s">
        <v>552</v>
      </c>
      <c r="B206" t="s">
        <v>553</v>
      </c>
      <c r="C206" t="s">
        <v>162</v>
      </c>
      <c r="D206" t="s">
        <v>448</v>
      </c>
      <c r="E206" t="s">
        <v>53</v>
      </c>
      <c r="F206" t="s">
        <v>54</v>
      </c>
      <c r="G206">
        <v>13</v>
      </c>
      <c r="H206">
        <v>1</v>
      </c>
      <c r="I206">
        <v>13</v>
      </c>
      <c r="J206">
        <v>68</v>
      </c>
      <c r="K206">
        <v>68</v>
      </c>
      <c r="L206">
        <v>72</v>
      </c>
      <c r="M206">
        <v>-4</v>
      </c>
      <c r="N206">
        <v>8</v>
      </c>
      <c r="O206">
        <v>10</v>
      </c>
      <c r="P206">
        <v>18</v>
      </c>
      <c r="Q206">
        <v>15</v>
      </c>
      <c r="R206">
        <v>16</v>
      </c>
      <c r="S206">
        <v>10</v>
      </c>
      <c r="T206">
        <v>13</v>
      </c>
      <c r="U206">
        <v>15</v>
      </c>
      <c r="V206" t="s">
        <v>554</v>
      </c>
      <c r="W206">
        <v>3</v>
      </c>
      <c r="X206">
        <v>700</v>
      </c>
      <c r="Y206">
        <v>0</v>
      </c>
      <c r="Z206" t="s">
        <v>50</v>
      </c>
      <c r="AA206" t="s">
        <v>50</v>
      </c>
      <c r="AB206" t="s">
        <v>50</v>
      </c>
      <c r="AC206" t="s">
        <v>50</v>
      </c>
      <c r="AD206" t="s">
        <v>449</v>
      </c>
      <c r="AE206" t="s">
        <v>50</v>
      </c>
      <c r="AF206">
        <v>2</v>
      </c>
      <c r="AG206">
        <v>4</v>
      </c>
      <c r="AH206">
        <v>2</v>
      </c>
      <c r="AI206">
        <v>3</v>
      </c>
      <c r="AJ206">
        <v>0</v>
      </c>
      <c r="AK206">
        <v>1</v>
      </c>
      <c r="AL206">
        <v>2</v>
      </c>
      <c r="AM206">
        <v>0</v>
      </c>
    </row>
    <row r="207" spans="1:39" x14ac:dyDescent="0.35">
      <c r="A207" t="s">
        <v>555</v>
      </c>
      <c r="B207" t="s">
        <v>556</v>
      </c>
      <c r="C207" t="s">
        <v>58</v>
      </c>
      <c r="D207" t="s">
        <v>59</v>
      </c>
      <c r="E207" t="s">
        <v>60</v>
      </c>
      <c r="F207" t="s">
        <v>557</v>
      </c>
      <c r="G207">
        <v>15</v>
      </c>
      <c r="H207">
        <v>4</v>
      </c>
      <c r="I207">
        <v>15</v>
      </c>
      <c r="J207">
        <v>9</v>
      </c>
      <c r="K207">
        <v>9</v>
      </c>
      <c r="L207">
        <v>10</v>
      </c>
      <c r="M207">
        <v>-1</v>
      </c>
      <c r="N207">
        <v>2</v>
      </c>
      <c r="O207">
        <v>8</v>
      </c>
      <c r="P207">
        <v>11</v>
      </c>
      <c r="Q207">
        <v>12</v>
      </c>
      <c r="R207">
        <v>11</v>
      </c>
      <c r="S207">
        <v>12</v>
      </c>
      <c r="T207">
        <v>14</v>
      </c>
      <c r="U207">
        <v>16</v>
      </c>
      <c r="V207" t="s">
        <v>558</v>
      </c>
      <c r="W207">
        <v>0.125</v>
      </c>
      <c r="X207">
        <v>25</v>
      </c>
      <c r="Y207">
        <v>0</v>
      </c>
      <c r="Z207" t="s">
        <v>50</v>
      </c>
      <c r="AA207" t="s">
        <v>50</v>
      </c>
      <c r="AB207" t="s">
        <v>50</v>
      </c>
      <c r="AC207" t="s">
        <v>50</v>
      </c>
      <c r="AD207" t="s">
        <v>50</v>
      </c>
      <c r="AE207" t="s">
        <v>50</v>
      </c>
      <c r="AF207">
        <v>1</v>
      </c>
      <c r="AG207">
        <v>0</v>
      </c>
      <c r="AH207">
        <v>1</v>
      </c>
      <c r="AI207">
        <v>0</v>
      </c>
      <c r="AJ207">
        <v>1</v>
      </c>
      <c r="AK207">
        <v>2</v>
      </c>
      <c r="AL207">
        <v>3</v>
      </c>
      <c r="AM207">
        <v>0</v>
      </c>
    </row>
    <row r="208" spans="1:39" x14ac:dyDescent="0.35">
      <c r="A208" t="s">
        <v>559</v>
      </c>
      <c r="B208" t="s">
        <v>50</v>
      </c>
      <c r="C208" t="s">
        <v>106</v>
      </c>
      <c r="D208" t="s">
        <v>175</v>
      </c>
      <c r="E208" t="s">
        <v>53</v>
      </c>
      <c r="F208" t="s">
        <v>50</v>
      </c>
      <c r="G208">
        <v>8</v>
      </c>
      <c r="H208">
        <v>-2</v>
      </c>
      <c r="I208">
        <v>8</v>
      </c>
      <c r="J208">
        <v>45</v>
      </c>
      <c r="K208">
        <v>45</v>
      </c>
      <c r="L208">
        <v>48</v>
      </c>
      <c r="M208">
        <v>-3</v>
      </c>
      <c r="N208">
        <v>6</v>
      </c>
      <c r="O208">
        <v>10</v>
      </c>
      <c r="P208">
        <v>15</v>
      </c>
      <c r="Q208">
        <v>6</v>
      </c>
      <c r="R208">
        <v>14</v>
      </c>
      <c r="S208">
        <v>2</v>
      </c>
      <c r="T208">
        <v>6</v>
      </c>
      <c r="U208">
        <v>1</v>
      </c>
      <c r="V208" t="s">
        <v>560</v>
      </c>
      <c r="W208">
        <v>2</v>
      </c>
      <c r="X208">
        <v>450</v>
      </c>
      <c r="Y208">
        <v>0</v>
      </c>
      <c r="Z208" t="s">
        <v>50</v>
      </c>
      <c r="AA208" t="s">
        <v>50</v>
      </c>
      <c r="AB208" t="s">
        <v>50</v>
      </c>
      <c r="AC208" t="s">
        <v>50</v>
      </c>
      <c r="AD208" t="s">
        <v>561</v>
      </c>
      <c r="AE208" t="s">
        <v>50</v>
      </c>
      <c r="AF208">
        <v>0</v>
      </c>
      <c r="AG208">
        <v>2</v>
      </c>
      <c r="AH208">
        <v>0</v>
      </c>
      <c r="AI208">
        <v>2</v>
      </c>
      <c r="AJ208">
        <v>0</v>
      </c>
      <c r="AK208">
        <v>0</v>
      </c>
      <c r="AL208">
        <v>0</v>
      </c>
      <c r="AM208">
        <v>0</v>
      </c>
    </row>
    <row r="209" spans="1:39" x14ac:dyDescent="0.35">
      <c r="A209" t="s">
        <v>562</v>
      </c>
      <c r="B209" t="s">
        <v>50</v>
      </c>
      <c r="C209" t="s">
        <v>106</v>
      </c>
      <c r="D209" t="s">
        <v>114</v>
      </c>
      <c r="E209" t="s">
        <v>125</v>
      </c>
      <c r="F209" t="s">
        <v>50</v>
      </c>
      <c r="G209">
        <v>12</v>
      </c>
      <c r="H209">
        <v>0</v>
      </c>
      <c r="I209">
        <v>12</v>
      </c>
      <c r="J209">
        <v>3</v>
      </c>
      <c r="K209">
        <v>3</v>
      </c>
      <c r="L209">
        <v>4</v>
      </c>
      <c r="M209">
        <v>-1</v>
      </c>
      <c r="N209">
        <v>1</v>
      </c>
      <c r="O209">
        <v>6</v>
      </c>
      <c r="P209">
        <v>4</v>
      </c>
      <c r="Q209">
        <v>15</v>
      </c>
      <c r="R209">
        <v>11</v>
      </c>
      <c r="S209">
        <v>3</v>
      </c>
      <c r="T209">
        <v>10</v>
      </c>
      <c r="U209">
        <v>4</v>
      </c>
      <c r="V209" t="s">
        <v>563</v>
      </c>
      <c r="W209">
        <v>0</v>
      </c>
      <c r="X209">
        <v>10</v>
      </c>
      <c r="Y209">
        <v>0</v>
      </c>
      <c r="Z209" t="s">
        <v>50</v>
      </c>
      <c r="AA209" t="s">
        <v>50</v>
      </c>
      <c r="AB209" t="s">
        <v>50</v>
      </c>
      <c r="AC209" t="s">
        <v>50</v>
      </c>
      <c r="AD209" t="s">
        <v>564</v>
      </c>
      <c r="AE209" t="s">
        <v>50</v>
      </c>
      <c r="AF209">
        <v>2</v>
      </c>
      <c r="AG209">
        <v>0</v>
      </c>
      <c r="AH209">
        <v>2</v>
      </c>
      <c r="AI209">
        <v>0</v>
      </c>
      <c r="AJ209">
        <v>0</v>
      </c>
      <c r="AK209">
        <v>0</v>
      </c>
      <c r="AL209">
        <v>0</v>
      </c>
      <c r="AM209">
        <v>0</v>
      </c>
    </row>
    <row r="210" spans="1:39" x14ac:dyDescent="0.35">
      <c r="A210" t="s">
        <v>565</v>
      </c>
      <c r="B210" t="s">
        <v>50</v>
      </c>
      <c r="C210" t="s">
        <v>63</v>
      </c>
      <c r="D210" t="s">
        <v>223</v>
      </c>
      <c r="E210" t="s">
        <v>53</v>
      </c>
      <c r="F210" t="s">
        <v>167</v>
      </c>
      <c r="G210">
        <v>11</v>
      </c>
      <c r="H210">
        <v>1</v>
      </c>
      <c r="I210">
        <v>11</v>
      </c>
      <c r="J210">
        <v>59</v>
      </c>
      <c r="K210">
        <v>59</v>
      </c>
      <c r="L210">
        <v>63</v>
      </c>
      <c r="M210">
        <v>-4</v>
      </c>
      <c r="N210">
        <v>7</v>
      </c>
      <c r="O210">
        <v>10</v>
      </c>
      <c r="P210">
        <v>19</v>
      </c>
      <c r="Q210">
        <v>8</v>
      </c>
      <c r="R210">
        <v>16</v>
      </c>
      <c r="S210">
        <v>5</v>
      </c>
      <c r="T210">
        <v>7</v>
      </c>
      <c r="U210">
        <v>7</v>
      </c>
      <c r="V210" t="s">
        <v>566</v>
      </c>
      <c r="W210">
        <v>2</v>
      </c>
      <c r="X210">
        <v>450</v>
      </c>
      <c r="Y210">
        <v>0</v>
      </c>
      <c r="Z210" t="s">
        <v>50</v>
      </c>
      <c r="AA210" t="s">
        <v>50</v>
      </c>
      <c r="AB210" t="s">
        <v>50</v>
      </c>
      <c r="AC210" t="s">
        <v>50</v>
      </c>
      <c r="AD210" t="s">
        <v>50</v>
      </c>
      <c r="AE210" t="s">
        <v>50</v>
      </c>
      <c r="AF210">
        <v>0</v>
      </c>
      <c r="AG210">
        <v>4</v>
      </c>
      <c r="AH210">
        <v>0</v>
      </c>
      <c r="AI210">
        <v>3</v>
      </c>
      <c r="AJ210">
        <v>0</v>
      </c>
      <c r="AK210">
        <v>0</v>
      </c>
      <c r="AL210">
        <v>0</v>
      </c>
      <c r="AM210">
        <v>0</v>
      </c>
    </row>
    <row r="211" spans="1:39" x14ac:dyDescent="0.35">
      <c r="A211" t="s">
        <v>567</v>
      </c>
      <c r="B211" t="s">
        <v>50</v>
      </c>
      <c r="C211" t="s">
        <v>162</v>
      </c>
      <c r="D211" t="s">
        <v>326</v>
      </c>
      <c r="E211" t="s">
        <v>53</v>
      </c>
      <c r="F211" t="s">
        <v>50</v>
      </c>
      <c r="G211">
        <v>8</v>
      </c>
      <c r="H211">
        <v>-2</v>
      </c>
      <c r="I211">
        <v>8</v>
      </c>
      <c r="J211">
        <v>85</v>
      </c>
      <c r="K211">
        <v>85</v>
      </c>
      <c r="L211">
        <v>90</v>
      </c>
      <c r="M211">
        <v>-5</v>
      </c>
      <c r="N211">
        <v>9</v>
      </c>
      <c r="O211">
        <v>10</v>
      </c>
      <c r="P211">
        <v>19</v>
      </c>
      <c r="Q211">
        <v>6</v>
      </c>
      <c r="R211">
        <v>18</v>
      </c>
      <c r="S211">
        <v>3</v>
      </c>
      <c r="T211">
        <v>6</v>
      </c>
      <c r="U211">
        <v>5</v>
      </c>
      <c r="V211" t="s">
        <v>568</v>
      </c>
      <c r="W211">
        <v>2</v>
      </c>
      <c r="X211">
        <v>450</v>
      </c>
      <c r="Y211">
        <v>0</v>
      </c>
      <c r="Z211" t="s">
        <v>50</v>
      </c>
      <c r="AA211" t="s">
        <v>50</v>
      </c>
      <c r="AB211" t="s">
        <v>50</v>
      </c>
      <c r="AC211" t="s">
        <v>50</v>
      </c>
      <c r="AD211" t="s">
        <v>50</v>
      </c>
      <c r="AE211" t="s">
        <v>50</v>
      </c>
      <c r="AF211">
        <v>0</v>
      </c>
      <c r="AG211">
        <v>4</v>
      </c>
      <c r="AH211">
        <v>0</v>
      </c>
      <c r="AI211">
        <v>4</v>
      </c>
      <c r="AJ211">
        <v>0</v>
      </c>
      <c r="AK211">
        <v>0</v>
      </c>
      <c r="AL211">
        <v>0</v>
      </c>
      <c r="AM211">
        <v>0</v>
      </c>
    </row>
    <row r="212" spans="1:39" x14ac:dyDescent="0.35">
      <c r="A212" t="s">
        <v>569</v>
      </c>
      <c r="B212" t="s">
        <v>570</v>
      </c>
      <c r="C212" t="s">
        <v>51</v>
      </c>
      <c r="D212" t="s">
        <v>223</v>
      </c>
      <c r="E212" t="s">
        <v>53</v>
      </c>
      <c r="F212" t="s">
        <v>571</v>
      </c>
      <c r="G212">
        <v>16</v>
      </c>
      <c r="H212">
        <v>6</v>
      </c>
      <c r="I212">
        <v>16</v>
      </c>
      <c r="J212">
        <v>110</v>
      </c>
      <c r="K212">
        <v>110</v>
      </c>
      <c r="L212">
        <v>117</v>
      </c>
      <c r="M212">
        <v>-7</v>
      </c>
      <c r="N212">
        <v>13</v>
      </c>
      <c r="O212">
        <v>10</v>
      </c>
      <c r="P212">
        <v>19</v>
      </c>
      <c r="Q212">
        <v>11</v>
      </c>
      <c r="R212">
        <v>16</v>
      </c>
      <c r="S212">
        <v>14</v>
      </c>
      <c r="T212">
        <v>12</v>
      </c>
      <c r="U212">
        <v>15</v>
      </c>
      <c r="V212" t="s">
        <v>572</v>
      </c>
      <c r="W212">
        <v>7</v>
      </c>
      <c r="X212">
        <v>2900</v>
      </c>
      <c r="Y212">
        <v>0</v>
      </c>
      <c r="Z212" t="s">
        <v>50</v>
      </c>
      <c r="AA212" t="s">
        <v>50</v>
      </c>
      <c r="AB212" t="s">
        <v>50</v>
      </c>
      <c r="AC212" t="s">
        <v>50</v>
      </c>
      <c r="AD212" t="s">
        <v>50</v>
      </c>
      <c r="AE212" t="s">
        <v>50</v>
      </c>
      <c r="AF212">
        <v>0</v>
      </c>
      <c r="AG212">
        <v>4</v>
      </c>
      <c r="AH212">
        <v>0</v>
      </c>
      <c r="AI212">
        <v>3</v>
      </c>
      <c r="AJ212">
        <v>2</v>
      </c>
      <c r="AK212">
        <v>1</v>
      </c>
      <c r="AL212">
        <v>2</v>
      </c>
      <c r="AM212">
        <v>0</v>
      </c>
    </row>
    <row r="213" spans="1:39" x14ac:dyDescent="0.35">
      <c r="A213" t="s">
        <v>573</v>
      </c>
      <c r="B213" t="s">
        <v>50</v>
      </c>
      <c r="C213" t="s">
        <v>63</v>
      </c>
      <c r="D213" t="s">
        <v>574</v>
      </c>
      <c r="E213" t="s">
        <v>60</v>
      </c>
      <c r="F213" t="s">
        <v>167</v>
      </c>
      <c r="G213">
        <v>13</v>
      </c>
      <c r="H213">
        <v>2</v>
      </c>
      <c r="I213">
        <v>13</v>
      </c>
      <c r="J213">
        <v>15</v>
      </c>
      <c r="K213">
        <v>15</v>
      </c>
      <c r="L213">
        <v>16</v>
      </c>
      <c r="M213">
        <v>-1</v>
      </c>
      <c r="N213">
        <v>2</v>
      </c>
      <c r="O213">
        <v>8</v>
      </c>
      <c r="P213">
        <v>16</v>
      </c>
      <c r="Q213">
        <v>12</v>
      </c>
      <c r="R213">
        <v>16</v>
      </c>
      <c r="S213">
        <v>7</v>
      </c>
      <c r="T213">
        <v>11</v>
      </c>
      <c r="U213">
        <v>10</v>
      </c>
      <c r="V213" t="s">
        <v>168</v>
      </c>
      <c r="W213">
        <v>0.5</v>
      </c>
      <c r="X213">
        <v>100</v>
      </c>
      <c r="Y213">
        <v>0</v>
      </c>
      <c r="Z213" t="s">
        <v>50</v>
      </c>
      <c r="AA213" t="s">
        <v>50</v>
      </c>
      <c r="AB213" t="s">
        <v>50</v>
      </c>
      <c r="AC213" t="s">
        <v>50</v>
      </c>
      <c r="AD213" t="s">
        <v>50</v>
      </c>
      <c r="AE213" t="s">
        <v>50</v>
      </c>
      <c r="AF213">
        <v>1</v>
      </c>
      <c r="AG213">
        <v>3</v>
      </c>
      <c r="AH213">
        <v>1</v>
      </c>
      <c r="AI213">
        <v>3</v>
      </c>
      <c r="AJ213">
        <v>0</v>
      </c>
      <c r="AK213">
        <v>0</v>
      </c>
      <c r="AL213">
        <v>0</v>
      </c>
      <c r="AM213">
        <v>0</v>
      </c>
    </row>
    <row r="214" spans="1:39" x14ac:dyDescent="0.35">
      <c r="A214" t="s">
        <v>575</v>
      </c>
      <c r="B214" t="s">
        <v>50</v>
      </c>
      <c r="C214" t="s">
        <v>83</v>
      </c>
      <c r="D214" t="s">
        <v>52</v>
      </c>
      <c r="E214" t="s">
        <v>53</v>
      </c>
      <c r="F214" t="s">
        <v>54</v>
      </c>
      <c r="G214">
        <v>14</v>
      </c>
      <c r="H214">
        <v>4</v>
      </c>
      <c r="I214">
        <v>14</v>
      </c>
      <c r="J214">
        <v>114</v>
      </c>
      <c r="K214">
        <v>114</v>
      </c>
      <c r="L214">
        <v>120</v>
      </c>
      <c r="M214">
        <v>-6</v>
      </c>
      <c r="N214">
        <v>12</v>
      </c>
      <c r="O214">
        <v>10</v>
      </c>
      <c r="P214">
        <v>16</v>
      </c>
      <c r="Q214">
        <v>11</v>
      </c>
      <c r="R214">
        <v>19</v>
      </c>
      <c r="S214">
        <v>6</v>
      </c>
      <c r="T214">
        <v>13</v>
      </c>
      <c r="U214">
        <v>6</v>
      </c>
      <c r="V214" t="s">
        <v>576</v>
      </c>
      <c r="W214">
        <v>5</v>
      </c>
      <c r="X214">
        <v>1800</v>
      </c>
      <c r="Y214">
        <v>0</v>
      </c>
      <c r="Z214" t="s">
        <v>50</v>
      </c>
      <c r="AA214" t="s">
        <v>50</v>
      </c>
      <c r="AB214" t="s">
        <v>50</v>
      </c>
      <c r="AC214" t="s">
        <v>50</v>
      </c>
      <c r="AD214" t="s">
        <v>50</v>
      </c>
      <c r="AE214" t="s">
        <v>50</v>
      </c>
      <c r="AF214">
        <v>0</v>
      </c>
      <c r="AG214">
        <v>3</v>
      </c>
      <c r="AH214">
        <v>0</v>
      </c>
      <c r="AI214">
        <v>4</v>
      </c>
      <c r="AJ214">
        <v>0</v>
      </c>
      <c r="AK214">
        <v>1</v>
      </c>
      <c r="AL214">
        <v>0</v>
      </c>
      <c r="AM214">
        <v>0</v>
      </c>
    </row>
    <row r="215" spans="1:39" x14ac:dyDescent="0.35">
      <c r="A215" t="s">
        <v>577</v>
      </c>
      <c r="B215" t="s">
        <v>50</v>
      </c>
      <c r="C215" t="s">
        <v>106</v>
      </c>
      <c r="D215" t="s">
        <v>114</v>
      </c>
      <c r="E215" t="s">
        <v>138</v>
      </c>
      <c r="F215" t="s">
        <v>50</v>
      </c>
      <c r="G215">
        <v>11</v>
      </c>
      <c r="H215">
        <v>0</v>
      </c>
      <c r="I215">
        <v>11</v>
      </c>
      <c r="J215">
        <v>1</v>
      </c>
      <c r="K215">
        <v>1</v>
      </c>
      <c r="L215">
        <v>3</v>
      </c>
      <c r="M215">
        <v>-2</v>
      </c>
      <c r="N215">
        <v>1</v>
      </c>
      <c r="O215">
        <v>4</v>
      </c>
      <c r="P215">
        <v>3</v>
      </c>
      <c r="Q215">
        <v>13</v>
      </c>
      <c r="R215">
        <v>8</v>
      </c>
      <c r="S215">
        <v>2</v>
      </c>
      <c r="T215">
        <v>12</v>
      </c>
      <c r="U215">
        <v>7</v>
      </c>
      <c r="V215" t="s">
        <v>578</v>
      </c>
      <c r="W215">
        <v>0</v>
      </c>
      <c r="X215">
        <v>10</v>
      </c>
      <c r="Y215">
        <v>0</v>
      </c>
      <c r="Z215" t="s">
        <v>50</v>
      </c>
      <c r="AA215" t="s">
        <v>50</v>
      </c>
      <c r="AB215" t="s">
        <v>50</v>
      </c>
      <c r="AC215" t="s">
        <v>50</v>
      </c>
      <c r="AD215" t="s">
        <v>50</v>
      </c>
      <c r="AE215" t="s">
        <v>50</v>
      </c>
      <c r="AF215">
        <v>1</v>
      </c>
      <c r="AG215">
        <v>0</v>
      </c>
      <c r="AH215">
        <v>1</v>
      </c>
      <c r="AI215">
        <v>0</v>
      </c>
      <c r="AJ215">
        <v>0</v>
      </c>
      <c r="AK215">
        <v>1</v>
      </c>
      <c r="AL215">
        <v>0</v>
      </c>
      <c r="AM215">
        <v>0</v>
      </c>
    </row>
    <row r="216" spans="1:39" x14ac:dyDescent="0.35">
      <c r="A216" t="s">
        <v>579</v>
      </c>
      <c r="B216" t="s">
        <v>50</v>
      </c>
      <c r="C216" t="s">
        <v>106</v>
      </c>
      <c r="D216" t="s">
        <v>103</v>
      </c>
      <c r="E216" t="s">
        <v>53</v>
      </c>
      <c r="F216" t="s">
        <v>54</v>
      </c>
      <c r="G216">
        <v>13</v>
      </c>
      <c r="H216">
        <v>2</v>
      </c>
      <c r="I216">
        <v>13</v>
      </c>
      <c r="J216">
        <v>59</v>
      </c>
      <c r="K216">
        <v>59</v>
      </c>
      <c r="L216">
        <v>63</v>
      </c>
      <c r="M216">
        <v>-4</v>
      </c>
      <c r="N216">
        <v>7</v>
      </c>
      <c r="O216">
        <v>10</v>
      </c>
      <c r="P216">
        <v>20</v>
      </c>
      <c r="Q216">
        <v>12</v>
      </c>
      <c r="R216">
        <v>17</v>
      </c>
      <c r="S216">
        <v>3</v>
      </c>
      <c r="T216">
        <v>12</v>
      </c>
      <c r="U216">
        <v>7</v>
      </c>
      <c r="V216" t="s">
        <v>580</v>
      </c>
      <c r="W216">
        <v>3</v>
      </c>
      <c r="X216">
        <v>700</v>
      </c>
      <c r="Y216">
        <v>0</v>
      </c>
      <c r="Z216" t="s">
        <v>50</v>
      </c>
      <c r="AA216" t="s">
        <v>50</v>
      </c>
      <c r="AB216" t="s">
        <v>50</v>
      </c>
      <c r="AC216" t="s">
        <v>50</v>
      </c>
      <c r="AD216" t="s">
        <v>50</v>
      </c>
      <c r="AE216" t="s">
        <v>50</v>
      </c>
      <c r="AF216">
        <v>1</v>
      </c>
      <c r="AG216">
        <v>5</v>
      </c>
      <c r="AH216">
        <v>1</v>
      </c>
      <c r="AI216">
        <v>3</v>
      </c>
      <c r="AJ216">
        <v>0</v>
      </c>
      <c r="AK216">
        <v>1</v>
      </c>
      <c r="AL216">
        <v>0</v>
      </c>
      <c r="AM216">
        <v>0</v>
      </c>
    </row>
    <row r="217" spans="1:39" x14ac:dyDescent="0.35">
      <c r="A217" t="s">
        <v>581</v>
      </c>
      <c r="B217" t="s">
        <v>50</v>
      </c>
      <c r="C217" t="s">
        <v>106</v>
      </c>
      <c r="D217" t="s">
        <v>114</v>
      </c>
      <c r="E217" t="s">
        <v>60</v>
      </c>
      <c r="F217" t="s">
        <v>50</v>
      </c>
      <c r="G217">
        <v>12</v>
      </c>
      <c r="H217">
        <v>0</v>
      </c>
      <c r="I217">
        <v>12</v>
      </c>
      <c r="J217">
        <v>13</v>
      </c>
      <c r="K217">
        <v>13</v>
      </c>
      <c r="L217">
        <v>15</v>
      </c>
      <c r="M217">
        <v>-2</v>
      </c>
      <c r="N217">
        <v>3</v>
      </c>
      <c r="O217">
        <v>8</v>
      </c>
      <c r="P217">
        <v>14</v>
      </c>
      <c r="Q217">
        <v>15</v>
      </c>
      <c r="R217">
        <v>10</v>
      </c>
      <c r="S217">
        <v>3</v>
      </c>
      <c r="T217">
        <v>14</v>
      </c>
      <c r="U217">
        <v>7</v>
      </c>
      <c r="V217" t="s">
        <v>231</v>
      </c>
      <c r="W217">
        <v>0.25</v>
      </c>
      <c r="X217">
        <v>50</v>
      </c>
      <c r="Y217">
        <v>0</v>
      </c>
      <c r="Z217" t="s">
        <v>50</v>
      </c>
      <c r="AA217" t="s">
        <v>50</v>
      </c>
      <c r="AB217" t="s">
        <v>50</v>
      </c>
      <c r="AC217" t="s">
        <v>50</v>
      </c>
      <c r="AD217" t="s">
        <v>50</v>
      </c>
      <c r="AE217" t="s">
        <v>50</v>
      </c>
      <c r="AF217">
        <v>2</v>
      </c>
      <c r="AG217">
        <v>2</v>
      </c>
      <c r="AH217">
        <v>2</v>
      </c>
      <c r="AI217">
        <v>0</v>
      </c>
      <c r="AJ217">
        <v>0</v>
      </c>
      <c r="AK217">
        <v>2</v>
      </c>
      <c r="AL217">
        <v>0</v>
      </c>
      <c r="AM217">
        <v>0</v>
      </c>
    </row>
    <row r="218" spans="1:39" x14ac:dyDescent="0.35">
      <c r="A218" t="s">
        <v>582</v>
      </c>
      <c r="B218" t="s">
        <v>50</v>
      </c>
      <c r="C218" t="s">
        <v>71</v>
      </c>
      <c r="D218" t="s">
        <v>234</v>
      </c>
      <c r="E218" t="s">
        <v>53</v>
      </c>
      <c r="F218" t="s">
        <v>50</v>
      </c>
      <c r="G218">
        <v>12</v>
      </c>
      <c r="H218">
        <v>0</v>
      </c>
      <c r="I218">
        <v>12</v>
      </c>
      <c r="J218">
        <v>59</v>
      </c>
      <c r="K218">
        <v>59</v>
      </c>
      <c r="L218">
        <v>63</v>
      </c>
      <c r="M218">
        <v>-4</v>
      </c>
      <c r="N218">
        <v>7</v>
      </c>
      <c r="O218">
        <v>10</v>
      </c>
      <c r="P218">
        <v>18</v>
      </c>
      <c r="Q218">
        <v>15</v>
      </c>
      <c r="R218">
        <v>16</v>
      </c>
      <c r="S218">
        <v>10</v>
      </c>
      <c r="T218">
        <v>15</v>
      </c>
      <c r="U218">
        <v>13</v>
      </c>
      <c r="V218" t="s">
        <v>583</v>
      </c>
      <c r="W218">
        <v>2</v>
      </c>
      <c r="X218">
        <v>450</v>
      </c>
      <c r="Y218">
        <v>0</v>
      </c>
      <c r="Z218" t="s">
        <v>50</v>
      </c>
      <c r="AA218" t="s">
        <v>50</v>
      </c>
      <c r="AB218" t="s">
        <v>50</v>
      </c>
      <c r="AC218" t="s">
        <v>50</v>
      </c>
      <c r="AD218" t="s">
        <v>50</v>
      </c>
      <c r="AE218" t="s">
        <v>50</v>
      </c>
      <c r="AF218">
        <v>2</v>
      </c>
      <c r="AG218">
        <v>4</v>
      </c>
      <c r="AH218">
        <v>2</v>
      </c>
      <c r="AI218">
        <v>3</v>
      </c>
      <c r="AJ218">
        <v>0</v>
      </c>
      <c r="AK218">
        <v>2</v>
      </c>
      <c r="AL218">
        <v>1</v>
      </c>
      <c r="AM218">
        <v>0</v>
      </c>
    </row>
    <row r="219" spans="1:39" x14ac:dyDescent="0.35">
      <c r="A219" t="s">
        <v>584</v>
      </c>
      <c r="B219" t="s">
        <v>50</v>
      </c>
      <c r="C219" t="s">
        <v>106</v>
      </c>
      <c r="D219" t="s">
        <v>103</v>
      </c>
      <c r="E219" t="s">
        <v>53</v>
      </c>
      <c r="F219" t="s">
        <v>54</v>
      </c>
      <c r="G219">
        <v>13</v>
      </c>
      <c r="H219">
        <v>1</v>
      </c>
      <c r="I219">
        <v>13</v>
      </c>
      <c r="J219">
        <v>32</v>
      </c>
      <c r="K219">
        <v>32</v>
      </c>
      <c r="L219">
        <v>35</v>
      </c>
      <c r="M219">
        <v>-3</v>
      </c>
      <c r="N219">
        <v>5</v>
      </c>
      <c r="O219">
        <v>10</v>
      </c>
      <c r="P219">
        <v>15</v>
      </c>
      <c r="Q219">
        <v>15</v>
      </c>
      <c r="R219">
        <v>12</v>
      </c>
      <c r="S219">
        <v>6</v>
      </c>
      <c r="T219">
        <v>10</v>
      </c>
      <c r="U219">
        <v>6</v>
      </c>
      <c r="V219" t="s">
        <v>172</v>
      </c>
      <c r="W219">
        <v>3</v>
      </c>
      <c r="X219">
        <v>700</v>
      </c>
      <c r="Y219">
        <v>0</v>
      </c>
      <c r="Z219" t="s">
        <v>50</v>
      </c>
      <c r="AA219" t="s">
        <v>50</v>
      </c>
      <c r="AB219" t="s">
        <v>50</v>
      </c>
      <c r="AC219" t="s">
        <v>50</v>
      </c>
      <c r="AD219" t="s">
        <v>585</v>
      </c>
      <c r="AE219" t="s">
        <v>50</v>
      </c>
      <c r="AF219">
        <v>2</v>
      </c>
      <c r="AG219">
        <v>2</v>
      </c>
      <c r="AH219">
        <v>2</v>
      </c>
      <c r="AI219">
        <v>1</v>
      </c>
      <c r="AJ219">
        <v>0</v>
      </c>
      <c r="AK219">
        <v>0</v>
      </c>
      <c r="AL219">
        <v>0</v>
      </c>
      <c r="AM219">
        <v>0</v>
      </c>
    </row>
    <row r="220" spans="1:39" x14ac:dyDescent="0.35">
      <c r="A220" t="s">
        <v>586</v>
      </c>
      <c r="B220" t="s">
        <v>50</v>
      </c>
      <c r="C220" t="s">
        <v>51</v>
      </c>
      <c r="D220" t="s">
        <v>152</v>
      </c>
      <c r="E220" t="s">
        <v>53</v>
      </c>
      <c r="F220" t="s">
        <v>54</v>
      </c>
      <c r="G220">
        <v>19</v>
      </c>
      <c r="H220">
        <v>7</v>
      </c>
      <c r="I220">
        <v>19</v>
      </c>
      <c r="J220">
        <v>300</v>
      </c>
      <c r="K220">
        <v>300</v>
      </c>
      <c r="L220">
        <v>312</v>
      </c>
      <c r="M220">
        <v>-12</v>
      </c>
      <c r="N220">
        <v>24</v>
      </c>
      <c r="O220">
        <v>10</v>
      </c>
      <c r="P220">
        <v>26</v>
      </c>
      <c r="Q220">
        <v>14</v>
      </c>
      <c r="R220">
        <v>24</v>
      </c>
      <c r="S220">
        <v>22</v>
      </c>
      <c r="T220">
        <v>18</v>
      </c>
      <c r="U220">
        <v>24</v>
      </c>
      <c r="V220" t="s">
        <v>587</v>
      </c>
      <c r="W220">
        <v>20</v>
      </c>
      <c r="X220">
        <v>25000</v>
      </c>
      <c r="Y220">
        <v>0</v>
      </c>
      <c r="Z220" t="s">
        <v>50</v>
      </c>
      <c r="AA220" t="s">
        <v>50</v>
      </c>
      <c r="AB220" t="s">
        <v>50</v>
      </c>
      <c r="AC220" t="s">
        <v>50</v>
      </c>
      <c r="AD220" t="s">
        <v>50</v>
      </c>
      <c r="AE220" t="s">
        <v>50</v>
      </c>
      <c r="AF220">
        <v>2</v>
      </c>
      <c r="AG220">
        <v>8</v>
      </c>
      <c r="AH220">
        <v>2</v>
      </c>
      <c r="AI220">
        <v>7</v>
      </c>
      <c r="AJ220">
        <v>6</v>
      </c>
      <c r="AK220">
        <v>4</v>
      </c>
      <c r="AL220">
        <v>7</v>
      </c>
      <c r="AM220">
        <v>0</v>
      </c>
    </row>
    <row r="221" spans="1:39" x14ac:dyDescent="0.35">
      <c r="A221" t="s">
        <v>588</v>
      </c>
      <c r="B221" t="s">
        <v>50</v>
      </c>
      <c r="C221" t="s">
        <v>73</v>
      </c>
      <c r="D221" t="s">
        <v>234</v>
      </c>
      <c r="E221" t="s">
        <v>53</v>
      </c>
      <c r="F221" t="s">
        <v>54</v>
      </c>
      <c r="G221">
        <v>19</v>
      </c>
      <c r="H221">
        <v>4</v>
      </c>
      <c r="I221">
        <v>19</v>
      </c>
      <c r="J221">
        <v>200</v>
      </c>
      <c r="K221">
        <v>200</v>
      </c>
      <c r="L221">
        <v>208</v>
      </c>
      <c r="M221">
        <v>-8</v>
      </c>
      <c r="N221">
        <v>16</v>
      </c>
      <c r="O221">
        <v>10</v>
      </c>
      <c r="P221">
        <v>24</v>
      </c>
      <c r="Q221">
        <v>20</v>
      </c>
      <c r="R221">
        <v>24</v>
      </c>
      <c r="S221">
        <v>19</v>
      </c>
      <c r="T221">
        <v>22</v>
      </c>
      <c r="U221">
        <v>25</v>
      </c>
      <c r="V221" t="s">
        <v>589</v>
      </c>
      <c r="W221">
        <v>16</v>
      </c>
      <c r="X221">
        <v>15000</v>
      </c>
      <c r="Y221">
        <v>0</v>
      </c>
      <c r="Z221" t="s">
        <v>50</v>
      </c>
      <c r="AA221" t="s">
        <v>50</v>
      </c>
      <c r="AB221" t="s">
        <v>50</v>
      </c>
      <c r="AC221" t="s">
        <v>50</v>
      </c>
      <c r="AD221" t="s">
        <v>50</v>
      </c>
      <c r="AE221" t="s">
        <v>50</v>
      </c>
      <c r="AF221">
        <v>5</v>
      </c>
      <c r="AG221">
        <v>7</v>
      </c>
      <c r="AH221">
        <v>5</v>
      </c>
      <c r="AI221">
        <v>7</v>
      </c>
      <c r="AJ221">
        <v>4</v>
      </c>
      <c r="AK221">
        <v>6</v>
      </c>
      <c r="AL221">
        <v>7</v>
      </c>
      <c r="AM221">
        <v>0</v>
      </c>
    </row>
    <row r="222" spans="1:39" x14ac:dyDescent="0.35">
      <c r="A222" t="s">
        <v>590</v>
      </c>
      <c r="B222" t="s">
        <v>50</v>
      </c>
      <c r="C222" t="s">
        <v>106</v>
      </c>
      <c r="D222" t="s">
        <v>114</v>
      </c>
      <c r="E222" t="s">
        <v>53</v>
      </c>
      <c r="F222" t="s">
        <v>54</v>
      </c>
      <c r="G222">
        <v>13</v>
      </c>
      <c r="H222">
        <v>1</v>
      </c>
      <c r="I222">
        <v>13</v>
      </c>
      <c r="J222">
        <v>68</v>
      </c>
      <c r="K222">
        <v>68</v>
      </c>
      <c r="L222">
        <v>72</v>
      </c>
      <c r="M222">
        <v>-4</v>
      </c>
      <c r="N222">
        <v>8</v>
      </c>
      <c r="O222">
        <v>10</v>
      </c>
      <c r="P222">
        <v>18</v>
      </c>
      <c r="Q222">
        <v>15</v>
      </c>
      <c r="R222">
        <v>16</v>
      </c>
      <c r="S222">
        <v>2</v>
      </c>
      <c r="T222">
        <v>12</v>
      </c>
      <c r="U222">
        <v>5</v>
      </c>
      <c r="V222" t="s">
        <v>591</v>
      </c>
      <c r="W222">
        <v>2</v>
      </c>
      <c r="X222">
        <v>450</v>
      </c>
      <c r="Y222">
        <v>0</v>
      </c>
      <c r="Z222" t="s">
        <v>50</v>
      </c>
      <c r="AA222" t="s">
        <v>50</v>
      </c>
      <c r="AB222" t="s">
        <v>50</v>
      </c>
      <c r="AC222" t="s">
        <v>50</v>
      </c>
      <c r="AD222" t="s">
        <v>50</v>
      </c>
      <c r="AE222" t="s">
        <v>50</v>
      </c>
      <c r="AF222">
        <v>2</v>
      </c>
      <c r="AG222">
        <v>4</v>
      </c>
      <c r="AH222">
        <v>2</v>
      </c>
      <c r="AI222">
        <v>3</v>
      </c>
      <c r="AJ222">
        <v>0</v>
      </c>
      <c r="AK222">
        <v>1</v>
      </c>
      <c r="AL222">
        <v>0</v>
      </c>
      <c r="AM222">
        <v>0</v>
      </c>
    </row>
    <row r="223" spans="1:39" x14ac:dyDescent="0.35">
      <c r="A223" t="s">
        <v>592</v>
      </c>
      <c r="B223" t="s">
        <v>50</v>
      </c>
      <c r="C223" t="s">
        <v>106</v>
      </c>
      <c r="D223" t="s">
        <v>114</v>
      </c>
      <c r="E223" t="s">
        <v>138</v>
      </c>
      <c r="F223" t="s">
        <v>50</v>
      </c>
      <c r="G223">
        <v>13</v>
      </c>
      <c r="H223">
        <v>0</v>
      </c>
      <c r="I223">
        <v>13</v>
      </c>
      <c r="J223">
        <v>2</v>
      </c>
      <c r="K223">
        <v>2</v>
      </c>
      <c r="L223">
        <v>3</v>
      </c>
      <c r="M223">
        <v>-1</v>
      </c>
      <c r="N223">
        <v>1</v>
      </c>
      <c r="O223">
        <v>4</v>
      </c>
      <c r="P223">
        <v>2</v>
      </c>
      <c r="Q223">
        <v>16</v>
      </c>
      <c r="R223">
        <v>11</v>
      </c>
      <c r="S223">
        <v>1</v>
      </c>
      <c r="T223">
        <v>10</v>
      </c>
      <c r="U223">
        <v>3</v>
      </c>
      <c r="V223" t="s">
        <v>310</v>
      </c>
      <c r="W223">
        <v>0.125</v>
      </c>
      <c r="X223">
        <v>25</v>
      </c>
      <c r="Y223">
        <v>0</v>
      </c>
      <c r="Z223" t="s">
        <v>50</v>
      </c>
      <c r="AA223" t="s">
        <v>50</v>
      </c>
      <c r="AB223" t="s">
        <v>50</v>
      </c>
      <c r="AC223" t="s">
        <v>50</v>
      </c>
      <c r="AD223" t="s">
        <v>593</v>
      </c>
      <c r="AE223" t="s">
        <v>50</v>
      </c>
      <c r="AF223">
        <v>3</v>
      </c>
      <c r="AG223">
        <v>0</v>
      </c>
      <c r="AH223">
        <v>3</v>
      </c>
      <c r="AI223">
        <v>0</v>
      </c>
      <c r="AJ223">
        <v>0</v>
      </c>
      <c r="AK223">
        <v>0</v>
      </c>
      <c r="AL223">
        <v>0</v>
      </c>
      <c r="AM223">
        <v>0</v>
      </c>
    </row>
    <row r="224" spans="1:39" x14ac:dyDescent="0.35">
      <c r="A224" t="s">
        <v>594</v>
      </c>
      <c r="B224" t="s">
        <v>50</v>
      </c>
      <c r="C224" t="s">
        <v>106</v>
      </c>
      <c r="D224" t="s">
        <v>114</v>
      </c>
      <c r="E224" t="s">
        <v>53</v>
      </c>
      <c r="F224" t="s">
        <v>54</v>
      </c>
      <c r="G224">
        <v>12</v>
      </c>
      <c r="H224">
        <v>2</v>
      </c>
      <c r="I224">
        <v>12</v>
      </c>
      <c r="J224">
        <v>42</v>
      </c>
      <c r="K224">
        <v>42</v>
      </c>
      <c r="L224">
        <v>45</v>
      </c>
      <c r="M224">
        <v>-3</v>
      </c>
      <c r="N224">
        <v>5</v>
      </c>
      <c r="O224">
        <v>10</v>
      </c>
      <c r="P224">
        <v>20</v>
      </c>
      <c r="Q224">
        <v>10</v>
      </c>
      <c r="R224">
        <v>16</v>
      </c>
      <c r="S224">
        <v>2</v>
      </c>
      <c r="T224">
        <v>13</v>
      </c>
      <c r="U224">
        <v>7</v>
      </c>
      <c r="V224" t="s">
        <v>595</v>
      </c>
      <c r="W224">
        <v>2</v>
      </c>
      <c r="X224">
        <v>450</v>
      </c>
      <c r="Y224">
        <v>0</v>
      </c>
      <c r="Z224" t="s">
        <v>50</v>
      </c>
      <c r="AA224" t="s">
        <v>50</v>
      </c>
      <c r="AB224" t="s">
        <v>50</v>
      </c>
      <c r="AC224" t="s">
        <v>50</v>
      </c>
      <c r="AD224" t="s">
        <v>50</v>
      </c>
      <c r="AE224" t="s">
        <v>50</v>
      </c>
      <c r="AF224">
        <v>0</v>
      </c>
      <c r="AG224">
        <v>5</v>
      </c>
      <c r="AH224">
        <v>0</v>
      </c>
      <c r="AI224">
        <v>3</v>
      </c>
      <c r="AJ224">
        <v>0</v>
      </c>
      <c r="AK224">
        <v>1</v>
      </c>
      <c r="AL224">
        <v>0</v>
      </c>
      <c r="AM224">
        <v>0</v>
      </c>
    </row>
    <row r="225" spans="1:39" x14ac:dyDescent="0.35">
      <c r="A225" t="s">
        <v>596</v>
      </c>
      <c r="B225" t="s">
        <v>50</v>
      </c>
      <c r="C225" t="s">
        <v>106</v>
      </c>
      <c r="D225" t="s">
        <v>114</v>
      </c>
      <c r="E225" t="s">
        <v>60</v>
      </c>
      <c r="F225" t="s">
        <v>50</v>
      </c>
      <c r="G225">
        <v>10</v>
      </c>
      <c r="H225">
        <v>0</v>
      </c>
      <c r="I225">
        <v>10</v>
      </c>
      <c r="J225">
        <v>11</v>
      </c>
      <c r="K225">
        <v>11</v>
      </c>
      <c r="L225">
        <v>12</v>
      </c>
      <c r="M225">
        <v>-1</v>
      </c>
      <c r="N225">
        <v>2</v>
      </c>
      <c r="O225">
        <v>8</v>
      </c>
      <c r="P225">
        <v>15</v>
      </c>
      <c r="Q225">
        <v>10</v>
      </c>
      <c r="R225">
        <v>13</v>
      </c>
      <c r="S225">
        <v>2</v>
      </c>
      <c r="T225">
        <v>11</v>
      </c>
      <c r="U225">
        <v>7</v>
      </c>
      <c r="V225" t="s">
        <v>597</v>
      </c>
      <c r="W225">
        <v>0.125</v>
      </c>
      <c r="X225">
        <v>25</v>
      </c>
      <c r="Y225">
        <v>0</v>
      </c>
      <c r="Z225" t="s">
        <v>50</v>
      </c>
      <c r="AA225" t="s">
        <v>50</v>
      </c>
      <c r="AB225" t="s">
        <v>50</v>
      </c>
      <c r="AC225" t="s">
        <v>50</v>
      </c>
      <c r="AD225" t="s">
        <v>50</v>
      </c>
      <c r="AE225" t="s">
        <v>50</v>
      </c>
      <c r="AF225">
        <v>0</v>
      </c>
      <c r="AG225">
        <v>2</v>
      </c>
      <c r="AH225">
        <v>0</v>
      </c>
      <c r="AI225">
        <v>1</v>
      </c>
      <c r="AJ225">
        <v>0</v>
      </c>
      <c r="AK225">
        <v>0</v>
      </c>
      <c r="AL225">
        <v>0</v>
      </c>
      <c r="AM225">
        <v>0</v>
      </c>
    </row>
    <row r="226" spans="1:39" x14ac:dyDescent="0.35">
      <c r="A226" t="s">
        <v>598</v>
      </c>
      <c r="B226" t="s">
        <v>50</v>
      </c>
      <c r="C226" t="s">
        <v>58</v>
      </c>
      <c r="D226" t="s">
        <v>59</v>
      </c>
      <c r="E226" t="s">
        <v>60</v>
      </c>
      <c r="F226" t="s">
        <v>271</v>
      </c>
      <c r="G226">
        <v>13</v>
      </c>
      <c r="H226">
        <v>3</v>
      </c>
      <c r="I226">
        <v>13</v>
      </c>
      <c r="J226">
        <v>27</v>
      </c>
      <c r="K226">
        <v>27</v>
      </c>
      <c r="L226">
        <v>30</v>
      </c>
      <c r="M226">
        <v>-3</v>
      </c>
      <c r="N226">
        <v>5</v>
      </c>
      <c r="O226">
        <v>8</v>
      </c>
      <c r="P226">
        <v>10</v>
      </c>
      <c r="Q226">
        <v>10</v>
      </c>
      <c r="R226">
        <v>12</v>
      </c>
      <c r="S226">
        <v>13</v>
      </c>
      <c r="T226">
        <v>16</v>
      </c>
      <c r="U226">
        <v>13</v>
      </c>
      <c r="V226" t="s">
        <v>599</v>
      </c>
      <c r="W226">
        <v>2</v>
      </c>
      <c r="X226">
        <v>450</v>
      </c>
      <c r="Y226">
        <v>0</v>
      </c>
      <c r="Z226" t="s">
        <v>50</v>
      </c>
      <c r="AA226" t="s">
        <v>50</v>
      </c>
      <c r="AB226" t="s">
        <v>50</v>
      </c>
      <c r="AC226" t="s">
        <v>50</v>
      </c>
      <c r="AD226" t="s">
        <v>50</v>
      </c>
      <c r="AE226" t="s">
        <v>50</v>
      </c>
      <c r="AF226">
        <v>0</v>
      </c>
      <c r="AG226">
        <v>0</v>
      </c>
      <c r="AH226">
        <v>0</v>
      </c>
      <c r="AI226">
        <v>1</v>
      </c>
      <c r="AJ226">
        <v>1</v>
      </c>
      <c r="AK226">
        <v>3</v>
      </c>
      <c r="AL226">
        <v>1</v>
      </c>
      <c r="AM226">
        <v>0</v>
      </c>
    </row>
    <row r="227" spans="1:39" x14ac:dyDescent="0.35">
      <c r="A227" t="s">
        <v>600</v>
      </c>
      <c r="B227" t="s">
        <v>50</v>
      </c>
      <c r="C227" t="s">
        <v>206</v>
      </c>
      <c r="D227" t="s">
        <v>64</v>
      </c>
      <c r="E227" t="s">
        <v>138</v>
      </c>
      <c r="F227" t="s">
        <v>54</v>
      </c>
      <c r="G227">
        <v>13</v>
      </c>
      <c r="H227">
        <v>1</v>
      </c>
      <c r="I227">
        <v>13</v>
      </c>
      <c r="J227">
        <v>7</v>
      </c>
      <c r="K227">
        <v>7</v>
      </c>
      <c r="L227">
        <v>8</v>
      </c>
      <c r="M227">
        <v>-1</v>
      </c>
      <c r="N227">
        <v>2</v>
      </c>
      <c r="O227">
        <v>4</v>
      </c>
      <c r="P227">
        <v>6</v>
      </c>
      <c r="Q227">
        <v>15</v>
      </c>
      <c r="R227">
        <v>13</v>
      </c>
      <c r="S227">
        <v>10</v>
      </c>
      <c r="T227">
        <v>12</v>
      </c>
      <c r="U227">
        <v>10</v>
      </c>
      <c r="V227" t="s">
        <v>340</v>
      </c>
      <c r="W227">
        <v>0.25</v>
      </c>
      <c r="X227">
        <v>50</v>
      </c>
      <c r="Y227">
        <v>0</v>
      </c>
      <c r="Z227" t="s">
        <v>50</v>
      </c>
      <c r="AA227" t="s">
        <v>50</v>
      </c>
      <c r="AB227" t="s">
        <v>50</v>
      </c>
      <c r="AC227" t="s">
        <v>50</v>
      </c>
      <c r="AD227" t="s">
        <v>50</v>
      </c>
      <c r="AE227" t="s">
        <v>50</v>
      </c>
      <c r="AF227">
        <v>2</v>
      </c>
      <c r="AG227">
        <v>0</v>
      </c>
      <c r="AH227">
        <v>2</v>
      </c>
      <c r="AI227">
        <v>1</v>
      </c>
      <c r="AJ227">
        <v>0</v>
      </c>
      <c r="AK227">
        <v>1</v>
      </c>
      <c r="AL227">
        <v>0</v>
      </c>
      <c r="AM227">
        <v>0</v>
      </c>
    </row>
    <row r="228" spans="1:39" x14ac:dyDescent="0.35">
      <c r="A228" t="s">
        <v>601</v>
      </c>
      <c r="B228" t="s">
        <v>50</v>
      </c>
      <c r="C228" t="s">
        <v>106</v>
      </c>
      <c r="D228" t="s">
        <v>103</v>
      </c>
      <c r="E228" t="s">
        <v>87</v>
      </c>
      <c r="F228" t="s">
        <v>54</v>
      </c>
      <c r="G228">
        <v>18</v>
      </c>
      <c r="H228">
        <v>8</v>
      </c>
      <c r="I228">
        <v>18</v>
      </c>
      <c r="J228">
        <v>247</v>
      </c>
      <c r="K228">
        <v>247</v>
      </c>
      <c r="L228">
        <v>255</v>
      </c>
      <c r="M228">
        <v>-8</v>
      </c>
      <c r="N228">
        <v>15</v>
      </c>
      <c r="O228">
        <v>20</v>
      </c>
      <c r="P228">
        <v>28</v>
      </c>
      <c r="Q228">
        <v>7</v>
      </c>
      <c r="R228">
        <v>22</v>
      </c>
      <c r="S228">
        <v>1</v>
      </c>
      <c r="T228">
        <v>8</v>
      </c>
      <c r="U228">
        <v>4</v>
      </c>
      <c r="V228" t="s">
        <v>602</v>
      </c>
      <c r="W228">
        <v>15</v>
      </c>
      <c r="X228">
        <v>13000</v>
      </c>
      <c r="Y228">
        <v>0</v>
      </c>
      <c r="Z228" t="s">
        <v>50</v>
      </c>
      <c r="AA228" t="s">
        <v>50</v>
      </c>
      <c r="AB228" t="s">
        <v>50</v>
      </c>
      <c r="AC228" t="s">
        <v>50</v>
      </c>
      <c r="AD228" t="s">
        <v>50</v>
      </c>
      <c r="AE228" t="s">
        <v>50</v>
      </c>
      <c r="AF228">
        <v>0</v>
      </c>
      <c r="AG228">
        <v>9</v>
      </c>
      <c r="AH228">
        <v>0</v>
      </c>
      <c r="AI228">
        <v>6</v>
      </c>
      <c r="AJ228">
        <v>0</v>
      </c>
      <c r="AK228">
        <v>0</v>
      </c>
      <c r="AL228">
        <v>0</v>
      </c>
      <c r="AM228">
        <v>0</v>
      </c>
    </row>
    <row r="229" spans="1:39" x14ac:dyDescent="0.35">
      <c r="A229" t="s">
        <v>603</v>
      </c>
      <c r="B229" t="s">
        <v>50</v>
      </c>
      <c r="C229" t="s">
        <v>63</v>
      </c>
      <c r="D229" t="s">
        <v>604</v>
      </c>
      <c r="E229" t="s">
        <v>138</v>
      </c>
      <c r="F229" t="s">
        <v>50</v>
      </c>
      <c r="G229">
        <v>13</v>
      </c>
      <c r="H229">
        <v>0</v>
      </c>
      <c r="I229">
        <v>13</v>
      </c>
      <c r="J229">
        <v>7</v>
      </c>
      <c r="K229">
        <v>7</v>
      </c>
      <c r="L229">
        <v>9</v>
      </c>
      <c r="M229">
        <v>-2</v>
      </c>
      <c r="N229">
        <v>3</v>
      </c>
      <c r="O229">
        <v>4</v>
      </c>
      <c r="P229">
        <v>5</v>
      </c>
      <c r="Q229">
        <v>17</v>
      </c>
      <c r="R229">
        <v>10</v>
      </c>
      <c r="S229">
        <v>7</v>
      </c>
      <c r="T229">
        <v>10</v>
      </c>
      <c r="U229">
        <v>10</v>
      </c>
      <c r="V229" t="s">
        <v>605</v>
      </c>
      <c r="W229">
        <v>1</v>
      </c>
      <c r="X229">
        <v>200</v>
      </c>
      <c r="Y229">
        <v>0</v>
      </c>
      <c r="Z229" t="s">
        <v>50</v>
      </c>
      <c r="AA229" t="s">
        <v>50</v>
      </c>
      <c r="AB229" t="s">
        <v>50</v>
      </c>
      <c r="AC229" t="s">
        <v>50</v>
      </c>
      <c r="AD229" t="s">
        <v>606</v>
      </c>
      <c r="AE229" t="s">
        <v>50</v>
      </c>
      <c r="AF229">
        <v>3</v>
      </c>
      <c r="AG229">
        <v>0</v>
      </c>
      <c r="AH229">
        <v>3</v>
      </c>
      <c r="AI229">
        <v>0</v>
      </c>
      <c r="AJ229">
        <v>0</v>
      </c>
      <c r="AK229">
        <v>0</v>
      </c>
      <c r="AL229">
        <v>0</v>
      </c>
      <c r="AM229">
        <v>0</v>
      </c>
    </row>
    <row r="230" spans="1:39" x14ac:dyDescent="0.35">
      <c r="A230" t="s">
        <v>607</v>
      </c>
      <c r="B230" t="s">
        <v>50</v>
      </c>
      <c r="C230" t="s">
        <v>106</v>
      </c>
      <c r="D230" t="s">
        <v>114</v>
      </c>
      <c r="E230" t="s">
        <v>138</v>
      </c>
      <c r="F230" t="s">
        <v>50</v>
      </c>
      <c r="G230">
        <v>13</v>
      </c>
      <c r="H230">
        <v>0</v>
      </c>
      <c r="I230">
        <v>13</v>
      </c>
      <c r="J230">
        <v>1</v>
      </c>
      <c r="K230">
        <v>1</v>
      </c>
      <c r="L230">
        <v>3</v>
      </c>
      <c r="M230">
        <v>-2</v>
      </c>
      <c r="N230">
        <v>1</v>
      </c>
      <c r="O230">
        <v>4</v>
      </c>
      <c r="P230">
        <v>2</v>
      </c>
      <c r="Q230">
        <v>16</v>
      </c>
      <c r="R230">
        <v>9</v>
      </c>
      <c r="S230">
        <v>1</v>
      </c>
      <c r="T230">
        <v>7</v>
      </c>
      <c r="U230">
        <v>2</v>
      </c>
      <c r="V230" t="s">
        <v>608</v>
      </c>
      <c r="W230">
        <v>0</v>
      </c>
      <c r="X230">
        <v>10</v>
      </c>
      <c r="Y230">
        <v>0</v>
      </c>
      <c r="Z230" t="s">
        <v>50</v>
      </c>
      <c r="AA230" t="s">
        <v>50</v>
      </c>
      <c r="AB230" t="s">
        <v>50</v>
      </c>
      <c r="AC230" t="s">
        <v>50</v>
      </c>
      <c r="AD230" t="s">
        <v>50</v>
      </c>
      <c r="AE230" t="s">
        <v>50</v>
      </c>
      <c r="AF230">
        <v>3</v>
      </c>
      <c r="AG230">
        <v>0</v>
      </c>
      <c r="AH230">
        <v>3</v>
      </c>
      <c r="AI230">
        <v>0</v>
      </c>
      <c r="AJ230">
        <v>0</v>
      </c>
      <c r="AK230">
        <v>0</v>
      </c>
      <c r="AL230">
        <v>0</v>
      </c>
      <c r="AM230">
        <v>0</v>
      </c>
    </row>
    <row r="231" spans="1:39" x14ac:dyDescent="0.35">
      <c r="A231" t="s">
        <v>609</v>
      </c>
      <c r="B231" t="s">
        <v>50</v>
      </c>
      <c r="C231" t="s">
        <v>51</v>
      </c>
      <c r="D231" t="s">
        <v>448</v>
      </c>
      <c r="E231" t="s">
        <v>60</v>
      </c>
      <c r="F231" t="s">
        <v>54</v>
      </c>
      <c r="G231">
        <v>16</v>
      </c>
      <c r="H231">
        <v>3</v>
      </c>
      <c r="I231">
        <v>16</v>
      </c>
      <c r="J231">
        <v>110</v>
      </c>
      <c r="K231">
        <v>110</v>
      </c>
      <c r="L231">
        <v>117</v>
      </c>
      <c r="M231">
        <v>-7</v>
      </c>
      <c r="N231">
        <v>13</v>
      </c>
      <c r="O231">
        <v>8</v>
      </c>
      <c r="P231">
        <v>14</v>
      </c>
      <c r="Q231">
        <v>17</v>
      </c>
      <c r="R231">
        <v>18</v>
      </c>
      <c r="S231">
        <v>13</v>
      </c>
      <c r="T231">
        <v>16</v>
      </c>
      <c r="U231">
        <v>20</v>
      </c>
      <c r="V231" t="s">
        <v>610</v>
      </c>
      <c r="W231">
        <v>13</v>
      </c>
      <c r="X231">
        <v>10000</v>
      </c>
      <c r="Y231">
        <v>0</v>
      </c>
      <c r="Z231" t="s">
        <v>50</v>
      </c>
      <c r="AA231" t="s">
        <v>50</v>
      </c>
      <c r="AB231" t="s">
        <v>50</v>
      </c>
      <c r="AC231" t="s">
        <v>50</v>
      </c>
      <c r="AD231" t="s">
        <v>50</v>
      </c>
      <c r="AE231" t="s">
        <v>50</v>
      </c>
      <c r="AF231">
        <v>3</v>
      </c>
      <c r="AG231">
        <v>2</v>
      </c>
      <c r="AH231">
        <v>3</v>
      </c>
      <c r="AI231">
        <v>4</v>
      </c>
      <c r="AJ231">
        <v>1</v>
      </c>
      <c r="AK231">
        <v>3</v>
      </c>
      <c r="AL231">
        <v>5</v>
      </c>
      <c r="AM231">
        <v>0</v>
      </c>
    </row>
    <row r="232" spans="1:39" x14ac:dyDescent="0.35">
      <c r="A232" t="s">
        <v>611</v>
      </c>
      <c r="B232" t="s">
        <v>50</v>
      </c>
      <c r="C232" t="s">
        <v>106</v>
      </c>
      <c r="D232" t="s">
        <v>114</v>
      </c>
      <c r="E232" t="s">
        <v>138</v>
      </c>
      <c r="F232" t="s">
        <v>50</v>
      </c>
      <c r="G232">
        <v>10</v>
      </c>
      <c r="H232">
        <v>0</v>
      </c>
      <c r="I232">
        <v>10</v>
      </c>
      <c r="J232">
        <v>1</v>
      </c>
      <c r="K232">
        <v>1</v>
      </c>
      <c r="L232">
        <v>3</v>
      </c>
      <c r="M232">
        <v>-2</v>
      </c>
      <c r="N232">
        <v>1</v>
      </c>
      <c r="O232">
        <v>4</v>
      </c>
      <c r="P232">
        <v>2</v>
      </c>
      <c r="Q232">
        <v>11</v>
      </c>
      <c r="R232">
        <v>9</v>
      </c>
      <c r="S232">
        <v>2</v>
      </c>
      <c r="T232">
        <v>10</v>
      </c>
      <c r="U232">
        <v>4</v>
      </c>
      <c r="V232" t="s">
        <v>158</v>
      </c>
      <c r="W232">
        <v>0</v>
      </c>
      <c r="X232">
        <v>10</v>
      </c>
      <c r="Y232">
        <v>0</v>
      </c>
      <c r="Z232" t="s">
        <v>50</v>
      </c>
      <c r="AA232" t="s">
        <v>50</v>
      </c>
      <c r="AB232" t="s">
        <v>50</v>
      </c>
      <c r="AC232" t="s">
        <v>50</v>
      </c>
      <c r="AD232" t="s">
        <v>50</v>
      </c>
      <c r="AE232" t="s">
        <v>50</v>
      </c>
      <c r="AF232">
        <v>0</v>
      </c>
      <c r="AG232">
        <v>0</v>
      </c>
      <c r="AH232">
        <v>0</v>
      </c>
      <c r="AI232">
        <v>0</v>
      </c>
      <c r="AJ232">
        <v>0</v>
      </c>
      <c r="AK232">
        <v>0</v>
      </c>
      <c r="AL232">
        <v>0</v>
      </c>
      <c r="AM232">
        <v>0</v>
      </c>
    </row>
    <row r="233" spans="1:39" x14ac:dyDescent="0.35">
      <c r="A233" t="s">
        <v>612</v>
      </c>
      <c r="B233" t="s">
        <v>50</v>
      </c>
      <c r="C233" t="s">
        <v>106</v>
      </c>
      <c r="D233" t="s">
        <v>114</v>
      </c>
      <c r="E233" t="s">
        <v>138</v>
      </c>
      <c r="F233" t="s">
        <v>50</v>
      </c>
      <c r="G233">
        <v>12</v>
      </c>
      <c r="H233">
        <v>0</v>
      </c>
      <c r="I233">
        <v>12</v>
      </c>
      <c r="J233">
        <v>1</v>
      </c>
      <c r="K233">
        <v>1</v>
      </c>
      <c r="L233">
        <v>3</v>
      </c>
      <c r="M233">
        <v>-2</v>
      </c>
      <c r="N233">
        <v>1</v>
      </c>
      <c r="O233">
        <v>4</v>
      </c>
      <c r="P233">
        <v>2</v>
      </c>
      <c r="Q233">
        <v>14</v>
      </c>
      <c r="R233">
        <v>8</v>
      </c>
      <c r="S233">
        <v>2</v>
      </c>
      <c r="T233">
        <v>12</v>
      </c>
      <c r="U233">
        <v>6</v>
      </c>
      <c r="V233" t="s">
        <v>613</v>
      </c>
      <c r="W233">
        <v>0</v>
      </c>
      <c r="X233">
        <v>10</v>
      </c>
      <c r="Y233">
        <v>0</v>
      </c>
      <c r="Z233" t="s">
        <v>50</v>
      </c>
      <c r="AA233" t="s">
        <v>50</v>
      </c>
      <c r="AB233" t="s">
        <v>50</v>
      </c>
      <c r="AC233" t="s">
        <v>50</v>
      </c>
      <c r="AD233" t="s">
        <v>50</v>
      </c>
      <c r="AE233" t="s">
        <v>50</v>
      </c>
      <c r="AF233">
        <v>2</v>
      </c>
      <c r="AG233">
        <v>0</v>
      </c>
      <c r="AH233">
        <v>2</v>
      </c>
      <c r="AI233">
        <v>0</v>
      </c>
      <c r="AJ233">
        <v>0</v>
      </c>
      <c r="AK233">
        <v>1</v>
      </c>
      <c r="AL233">
        <v>0</v>
      </c>
      <c r="AM233">
        <v>0</v>
      </c>
    </row>
    <row r="234" spans="1:39" x14ac:dyDescent="0.35">
      <c r="A234" t="s">
        <v>614</v>
      </c>
      <c r="B234" t="s">
        <v>50</v>
      </c>
      <c r="C234" t="s">
        <v>63</v>
      </c>
      <c r="D234" t="s">
        <v>64</v>
      </c>
      <c r="E234" t="s">
        <v>60</v>
      </c>
      <c r="F234" t="s">
        <v>54</v>
      </c>
      <c r="G234">
        <v>17</v>
      </c>
      <c r="H234">
        <v>7</v>
      </c>
      <c r="I234">
        <v>17</v>
      </c>
      <c r="J234">
        <v>75</v>
      </c>
      <c r="K234">
        <v>75</v>
      </c>
      <c r="L234">
        <v>80</v>
      </c>
      <c r="M234">
        <v>-5</v>
      </c>
      <c r="N234">
        <v>10</v>
      </c>
      <c r="O234">
        <v>8</v>
      </c>
      <c r="P234">
        <v>19</v>
      </c>
      <c r="Q234">
        <v>10</v>
      </c>
      <c r="R234">
        <v>17</v>
      </c>
      <c r="S234">
        <v>12</v>
      </c>
      <c r="T234">
        <v>11</v>
      </c>
      <c r="U234">
        <v>15</v>
      </c>
      <c r="V234" t="s">
        <v>410</v>
      </c>
      <c r="W234">
        <v>4</v>
      </c>
      <c r="X234">
        <v>1100</v>
      </c>
      <c r="Y234">
        <v>0</v>
      </c>
      <c r="Z234" t="s">
        <v>50</v>
      </c>
      <c r="AA234" t="s">
        <v>50</v>
      </c>
      <c r="AB234" t="s">
        <v>50</v>
      </c>
      <c r="AC234" t="s">
        <v>50</v>
      </c>
      <c r="AD234" t="s">
        <v>615</v>
      </c>
      <c r="AE234" t="s">
        <v>50</v>
      </c>
      <c r="AF234">
        <v>0</v>
      </c>
      <c r="AG234">
        <v>4</v>
      </c>
      <c r="AH234">
        <v>0</v>
      </c>
      <c r="AI234">
        <v>3</v>
      </c>
      <c r="AJ234">
        <v>1</v>
      </c>
      <c r="AK234">
        <v>0</v>
      </c>
      <c r="AL234">
        <v>2</v>
      </c>
      <c r="AM234">
        <v>0</v>
      </c>
    </row>
    <row r="235" spans="1:39" x14ac:dyDescent="0.35">
      <c r="A235" t="s">
        <v>616</v>
      </c>
      <c r="B235" t="s">
        <v>50</v>
      </c>
      <c r="C235" t="s">
        <v>106</v>
      </c>
      <c r="D235" t="s">
        <v>114</v>
      </c>
      <c r="E235" t="s">
        <v>60</v>
      </c>
      <c r="F235" t="s">
        <v>54</v>
      </c>
      <c r="G235">
        <v>12</v>
      </c>
      <c r="H235">
        <v>1</v>
      </c>
      <c r="I235">
        <v>12</v>
      </c>
      <c r="J235">
        <v>22</v>
      </c>
      <c r="K235">
        <v>22</v>
      </c>
      <c r="L235">
        <v>24</v>
      </c>
      <c r="M235">
        <v>-2</v>
      </c>
      <c r="N235">
        <v>4</v>
      </c>
      <c r="O235">
        <v>8</v>
      </c>
      <c r="P235">
        <v>14</v>
      </c>
      <c r="Q235">
        <v>13</v>
      </c>
      <c r="R235">
        <v>13</v>
      </c>
      <c r="S235">
        <v>1</v>
      </c>
      <c r="T235">
        <v>10</v>
      </c>
      <c r="U235">
        <v>4</v>
      </c>
      <c r="V235" t="s">
        <v>362</v>
      </c>
      <c r="W235">
        <v>0.5</v>
      </c>
      <c r="X235">
        <v>100</v>
      </c>
      <c r="Y235">
        <v>0</v>
      </c>
      <c r="Z235" t="s">
        <v>50</v>
      </c>
      <c r="AA235" t="s">
        <v>50</v>
      </c>
      <c r="AB235" t="s">
        <v>50</v>
      </c>
      <c r="AC235" t="s">
        <v>50</v>
      </c>
      <c r="AD235" t="s">
        <v>50</v>
      </c>
      <c r="AE235" t="s">
        <v>50</v>
      </c>
      <c r="AF235">
        <v>1</v>
      </c>
      <c r="AG235">
        <v>2</v>
      </c>
      <c r="AH235">
        <v>1</v>
      </c>
      <c r="AI235">
        <v>1</v>
      </c>
      <c r="AJ235">
        <v>0</v>
      </c>
      <c r="AK235">
        <v>0</v>
      </c>
      <c r="AL235">
        <v>0</v>
      </c>
      <c r="AM235">
        <v>0</v>
      </c>
    </row>
    <row r="236" spans="1:39" x14ac:dyDescent="0.35">
      <c r="A236" t="s">
        <v>617</v>
      </c>
      <c r="B236" t="s">
        <v>50</v>
      </c>
      <c r="C236" t="s">
        <v>106</v>
      </c>
      <c r="D236" t="s">
        <v>103</v>
      </c>
      <c r="E236" t="s">
        <v>65</v>
      </c>
      <c r="F236" t="s">
        <v>54</v>
      </c>
      <c r="G236">
        <v>17</v>
      </c>
      <c r="H236">
        <v>6</v>
      </c>
      <c r="I236">
        <v>17</v>
      </c>
      <c r="J236">
        <v>195</v>
      </c>
      <c r="K236">
        <v>195</v>
      </c>
      <c r="L236">
        <v>204</v>
      </c>
      <c r="M236">
        <v>-9</v>
      </c>
      <c r="N236">
        <v>17</v>
      </c>
      <c r="O236">
        <v>12</v>
      </c>
      <c r="P236">
        <v>24</v>
      </c>
      <c r="Q236">
        <v>13</v>
      </c>
      <c r="R236">
        <v>21</v>
      </c>
      <c r="S236">
        <v>4</v>
      </c>
      <c r="T236">
        <v>10</v>
      </c>
      <c r="U236">
        <v>5</v>
      </c>
      <c r="V236" t="s">
        <v>618</v>
      </c>
      <c r="W236">
        <v>11</v>
      </c>
      <c r="X236">
        <v>7200</v>
      </c>
      <c r="Y236">
        <v>0</v>
      </c>
      <c r="Z236" t="s">
        <v>50</v>
      </c>
      <c r="AA236" t="s">
        <v>50</v>
      </c>
      <c r="AB236" t="s">
        <v>50</v>
      </c>
      <c r="AC236" t="s">
        <v>50</v>
      </c>
      <c r="AD236" t="s">
        <v>619</v>
      </c>
      <c r="AE236" t="s">
        <v>50</v>
      </c>
      <c r="AF236">
        <v>1</v>
      </c>
      <c r="AG236">
        <v>7</v>
      </c>
      <c r="AH236">
        <v>1</v>
      </c>
      <c r="AI236">
        <v>5</v>
      </c>
      <c r="AJ236">
        <v>0</v>
      </c>
      <c r="AK236">
        <v>0</v>
      </c>
      <c r="AL236">
        <v>0</v>
      </c>
      <c r="AM236">
        <v>0</v>
      </c>
    </row>
    <row r="237" spans="1:39" x14ac:dyDescent="0.35">
      <c r="A237" t="s">
        <v>620</v>
      </c>
      <c r="B237" t="s">
        <v>50</v>
      </c>
      <c r="C237" t="s">
        <v>106</v>
      </c>
      <c r="D237" t="s">
        <v>114</v>
      </c>
      <c r="E237" t="s">
        <v>53</v>
      </c>
      <c r="F237" t="s">
        <v>54</v>
      </c>
      <c r="G237">
        <v>11</v>
      </c>
      <c r="H237">
        <v>1</v>
      </c>
      <c r="I237">
        <v>11</v>
      </c>
      <c r="J237">
        <v>45</v>
      </c>
      <c r="K237">
        <v>45</v>
      </c>
      <c r="L237">
        <v>48</v>
      </c>
      <c r="M237">
        <v>-3</v>
      </c>
      <c r="N237">
        <v>6</v>
      </c>
      <c r="O237">
        <v>10</v>
      </c>
      <c r="P237">
        <v>21</v>
      </c>
      <c r="Q237">
        <v>8</v>
      </c>
      <c r="R237">
        <v>15</v>
      </c>
      <c r="S237">
        <v>2</v>
      </c>
      <c r="T237">
        <v>12</v>
      </c>
      <c r="U237">
        <v>6</v>
      </c>
      <c r="V237" t="s">
        <v>621</v>
      </c>
      <c r="W237">
        <v>2</v>
      </c>
      <c r="X237">
        <v>450</v>
      </c>
      <c r="Y237">
        <v>0</v>
      </c>
      <c r="Z237" t="s">
        <v>50</v>
      </c>
      <c r="AA237" t="s">
        <v>50</v>
      </c>
      <c r="AB237" t="s">
        <v>50</v>
      </c>
      <c r="AC237" t="s">
        <v>50</v>
      </c>
      <c r="AD237" t="s">
        <v>50</v>
      </c>
      <c r="AE237" t="s">
        <v>50</v>
      </c>
      <c r="AF237">
        <v>0</v>
      </c>
      <c r="AG237">
        <v>5</v>
      </c>
      <c r="AH237">
        <v>0</v>
      </c>
      <c r="AI237">
        <v>2</v>
      </c>
      <c r="AJ237">
        <v>0</v>
      </c>
      <c r="AK237">
        <v>1</v>
      </c>
      <c r="AL237">
        <v>0</v>
      </c>
      <c r="AM237">
        <v>0</v>
      </c>
    </row>
    <row r="238" spans="1:39" x14ac:dyDescent="0.35">
      <c r="A238" t="s">
        <v>622</v>
      </c>
      <c r="B238" t="s">
        <v>50</v>
      </c>
      <c r="C238" t="s">
        <v>106</v>
      </c>
      <c r="D238" t="s">
        <v>114</v>
      </c>
      <c r="E238" t="s">
        <v>53</v>
      </c>
      <c r="F238" t="s">
        <v>50</v>
      </c>
      <c r="G238">
        <v>10</v>
      </c>
      <c r="H238">
        <v>0</v>
      </c>
      <c r="I238">
        <v>10</v>
      </c>
      <c r="J238">
        <v>13</v>
      </c>
      <c r="K238">
        <v>13</v>
      </c>
      <c r="L238">
        <v>14</v>
      </c>
      <c r="M238">
        <v>-1</v>
      </c>
      <c r="N238">
        <v>2</v>
      </c>
      <c r="O238">
        <v>10</v>
      </c>
      <c r="P238">
        <v>16</v>
      </c>
      <c r="Q238">
        <v>10</v>
      </c>
      <c r="R238">
        <v>12</v>
      </c>
      <c r="S238">
        <v>2</v>
      </c>
      <c r="T238">
        <v>11</v>
      </c>
      <c r="U238">
        <v>7</v>
      </c>
      <c r="V238" t="s">
        <v>623</v>
      </c>
      <c r="W238">
        <v>0.25</v>
      </c>
      <c r="X238">
        <v>50</v>
      </c>
      <c r="Y238">
        <v>0</v>
      </c>
      <c r="Z238" t="s">
        <v>50</v>
      </c>
      <c r="AA238" t="s">
        <v>50</v>
      </c>
      <c r="AB238" t="s">
        <v>50</v>
      </c>
      <c r="AC238" t="s">
        <v>50</v>
      </c>
      <c r="AD238" t="s">
        <v>50</v>
      </c>
      <c r="AE238" t="s">
        <v>50</v>
      </c>
      <c r="AF238">
        <v>0</v>
      </c>
      <c r="AG238">
        <v>3</v>
      </c>
      <c r="AH238">
        <v>0</v>
      </c>
      <c r="AI238">
        <v>1</v>
      </c>
      <c r="AJ238">
        <v>0</v>
      </c>
      <c r="AK238">
        <v>0</v>
      </c>
      <c r="AL238">
        <v>0</v>
      </c>
      <c r="AM238">
        <v>0</v>
      </c>
    </row>
    <row r="239" spans="1:39" x14ac:dyDescent="0.35">
      <c r="A239" t="s">
        <v>624</v>
      </c>
      <c r="B239" t="s">
        <v>50</v>
      </c>
      <c r="C239" t="s">
        <v>106</v>
      </c>
      <c r="D239" t="s">
        <v>103</v>
      </c>
      <c r="E239" t="s">
        <v>87</v>
      </c>
      <c r="F239" t="s">
        <v>54</v>
      </c>
      <c r="G239">
        <v>15</v>
      </c>
      <c r="H239">
        <v>5</v>
      </c>
      <c r="I239">
        <v>15</v>
      </c>
      <c r="J239">
        <v>248</v>
      </c>
      <c r="K239">
        <v>248</v>
      </c>
      <c r="L239">
        <v>256</v>
      </c>
      <c r="M239">
        <v>-8</v>
      </c>
      <c r="N239">
        <v>16</v>
      </c>
      <c r="O239">
        <v>20</v>
      </c>
      <c r="P239">
        <v>28</v>
      </c>
      <c r="Q239">
        <v>10</v>
      </c>
      <c r="R239">
        <v>20</v>
      </c>
      <c r="S239">
        <v>3</v>
      </c>
      <c r="T239">
        <v>10</v>
      </c>
      <c r="U239">
        <v>9</v>
      </c>
      <c r="V239" t="s">
        <v>625</v>
      </c>
      <c r="W239">
        <v>11</v>
      </c>
      <c r="X239">
        <v>7200</v>
      </c>
      <c r="Y239">
        <v>0</v>
      </c>
      <c r="Z239" t="s">
        <v>50</v>
      </c>
      <c r="AA239" t="s">
        <v>50</v>
      </c>
      <c r="AB239" t="s">
        <v>50</v>
      </c>
      <c r="AC239" t="s">
        <v>50</v>
      </c>
      <c r="AD239" t="s">
        <v>50</v>
      </c>
      <c r="AE239" t="s">
        <v>50</v>
      </c>
      <c r="AF239">
        <v>0</v>
      </c>
      <c r="AG239">
        <v>9</v>
      </c>
      <c r="AH239">
        <v>0</v>
      </c>
      <c r="AI239">
        <v>5</v>
      </c>
      <c r="AJ239">
        <v>0</v>
      </c>
      <c r="AK239">
        <v>0</v>
      </c>
      <c r="AL239">
        <v>0</v>
      </c>
      <c r="AM239">
        <v>0</v>
      </c>
    </row>
    <row r="240" spans="1:39" x14ac:dyDescent="0.35">
      <c r="A240" t="s">
        <v>626</v>
      </c>
      <c r="B240" t="s">
        <v>50</v>
      </c>
      <c r="C240" t="s">
        <v>162</v>
      </c>
      <c r="D240" t="s">
        <v>103</v>
      </c>
      <c r="E240" t="s">
        <v>53</v>
      </c>
      <c r="F240" t="s">
        <v>54</v>
      </c>
      <c r="G240">
        <v>20</v>
      </c>
      <c r="H240">
        <v>10</v>
      </c>
      <c r="I240">
        <v>20</v>
      </c>
      <c r="J240">
        <v>93</v>
      </c>
      <c r="K240">
        <v>93</v>
      </c>
      <c r="L240">
        <v>99</v>
      </c>
      <c r="M240">
        <v>-6</v>
      </c>
      <c r="N240">
        <v>11</v>
      </c>
      <c r="O240">
        <v>10</v>
      </c>
      <c r="P240">
        <v>18</v>
      </c>
      <c r="Q240">
        <v>8</v>
      </c>
      <c r="R240">
        <v>17</v>
      </c>
      <c r="S240">
        <v>7</v>
      </c>
      <c r="T240">
        <v>16</v>
      </c>
      <c r="U240">
        <v>6</v>
      </c>
      <c r="V240" t="s">
        <v>627</v>
      </c>
      <c r="W240">
        <v>5</v>
      </c>
      <c r="X240">
        <v>1800</v>
      </c>
      <c r="Y240">
        <v>0</v>
      </c>
      <c r="Z240" t="s">
        <v>50</v>
      </c>
      <c r="AA240" t="s">
        <v>50</v>
      </c>
      <c r="AB240" t="s">
        <v>50</v>
      </c>
      <c r="AC240" t="s">
        <v>50</v>
      </c>
      <c r="AD240" t="s">
        <v>628</v>
      </c>
      <c r="AE240" t="s">
        <v>50</v>
      </c>
      <c r="AF240">
        <v>0</v>
      </c>
      <c r="AG240">
        <v>4</v>
      </c>
      <c r="AH240">
        <v>0</v>
      </c>
      <c r="AI240">
        <v>3</v>
      </c>
      <c r="AJ240">
        <v>0</v>
      </c>
      <c r="AK240">
        <v>3</v>
      </c>
      <c r="AL240">
        <v>0</v>
      </c>
      <c r="AM240">
        <v>0</v>
      </c>
    </row>
    <row r="241" spans="1:39" x14ac:dyDescent="0.35">
      <c r="A241" t="s">
        <v>629</v>
      </c>
      <c r="B241" t="s">
        <v>50</v>
      </c>
      <c r="C241" t="s">
        <v>106</v>
      </c>
      <c r="D241" t="s">
        <v>107</v>
      </c>
      <c r="E241" t="s">
        <v>53</v>
      </c>
      <c r="F241" t="s">
        <v>50</v>
      </c>
      <c r="G241">
        <v>12</v>
      </c>
      <c r="H241">
        <v>0</v>
      </c>
      <c r="I241">
        <v>12</v>
      </c>
      <c r="J241">
        <v>33</v>
      </c>
      <c r="K241">
        <v>33</v>
      </c>
      <c r="L241">
        <v>36</v>
      </c>
      <c r="M241">
        <v>-3</v>
      </c>
      <c r="N241">
        <v>6</v>
      </c>
      <c r="O241">
        <v>10</v>
      </c>
      <c r="P241">
        <v>17</v>
      </c>
      <c r="Q241">
        <v>14</v>
      </c>
      <c r="R241">
        <v>10</v>
      </c>
      <c r="S241">
        <v>1</v>
      </c>
      <c r="T241">
        <v>3</v>
      </c>
      <c r="U241">
        <v>1</v>
      </c>
      <c r="V241" t="s">
        <v>316</v>
      </c>
      <c r="W241">
        <v>2</v>
      </c>
      <c r="X241">
        <v>450</v>
      </c>
      <c r="Y241">
        <v>0</v>
      </c>
      <c r="Z241" t="s">
        <v>50</v>
      </c>
      <c r="AA241" t="s">
        <v>50</v>
      </c>
      <c r="AB241" t="s">
        <v>50</v>
      </c>
      <c r="AC241" t="s">
        <v>50</v>
      </c>
      <c r="AD241" t="s">
        <v>630</v>
      </c>
      <c r="AE241" t="s">
        <v>50</v>
      </c>
      <c r="AF241">
        <v>2</v>
      </c>
      <c r="AG241">
        <v>3</v>
      </c>
      <c r="AH241">
        <v>2</v>
      </c>
      <c r="AI241">
        <v>0</v>
      </c>
      <c r="AJ241">
        <v>0</v>
      </c>
      <c r="AK241">
        <v>0</v>
      </c>
      <c r="AL241">
        <v>0</v>
      </c>
      <c r="AM241">
        <v>0</v>
      </c>
    </row>
    <row r="242" spans="1:39" x14ac:dyDescent="0.35">
      <c r="A242" t="s">
        <v>631</v>
      </c>
      <c r="B242" t="s">
        <v>50</v>
      </c>
      <c r="C242" t="s">
        <v>106</v>
      </c>
      <c r="D242" t="s">
        <v>103</v>
      </c>
      <c r="E242" t="s">
        <v>60</v>
      </c>
      <c r="F242" t="s">
        <v>54</v>
      </c>
      <c r="G242">
        <v>14</v>
      </c>
      <c r="H242">
        <v>3</v>
      </c>
      <c r="I242">
        <v>14</v>
      </c>
      <c r="J242">
        <v>27</v>
      </c>
      <c r="K242">
        <v>27</v>
      </c>
      <c r="L242">
        <v>30</v>
      </c>
      <c r="M242">
        <v>-3</v>
      </c>
      <c r="N242">
        <v>5</v>
      </c>
      <c r="O242">
        <v>8</v>
      </c>
      <c r="P242">
        <v>13</v>
      </c>
      <c r="Q242">
        <v>12</v>
      </c>
      <c r="R242">
        <v>13</v>
      </c>
      <c r="S242">
        <v>2</v>
      </c>
      <c r="T242">
        <v>13</v>
      </c>
      <c r="U242">
        <v>6</v>
      </c>
      <c r="V242" t="s">
        <v>627</v>
      </c>
      <c r="W242">
        <v>0.5</v>
      </c>
      <c r="X242">
        <v>100</v>
      </c>
      <c r="Y242">
        <v>0</v>
      </c>
      <c r="Z242" t="s">
        <v>50</v>
      </c>
      <c r="AA242" t="s">
        <v>50</v>
      </c>
      <c r="AB242" t="s">
        <v>50</v>
      </c>
      <c r="AC242" t="s">
        <v>50</v>
      </c>
      <c r="AD242" t="s">
        <v>50</v>
      </c>
      <c r="AE242" t="s">
        <v>50</v>
      </c>
      <c r="AF242">
        <v>1</v>
      </c>
      <c r="AG242">
        <v>1</v>
      </c>
      <c r="AH242">
        <v>1</v>
      </c>
      <c r="AI242">
        <v>1</v>
      </c>
      <c r="AJ242">
        <v>0</v>
      </c>
      <c r="AK242">
        <v>1</v>
      </c>
      <c r="AL242">
        <v>0</v>
      </c>
      <c r="AM242">
        <v>0</v>
      </c>
    </row>
    <row r="243" spans="1:39" x14ac:dyDescent="0.35">
      <c r="A243" t="s">
        <v>632</v>
      </c>
      <c r="B243" t="s">
        <v>50</v>
      </c>
      <c r="C243" t="s">
        <v>106</v>
      </c>
      <c r="D243" t="s">
        <v>114</v>
      </c>
      <c r="E243" t="s">
        <v>53</v>
      </c>
      <c r="F243" t="s">
        <v>50</v>
      </c>
      <c r="G243">
        <v>12</v>
      </c>
      <c r="H243">
        <v>0</v>
      </c>
      <c r="I243">
        <v>12</v>
      </c>
      <c r="J243">
        <v>52</v>
      </c>
      <c r="K243">
        <v>52</v>
      </c>
      <c r="L243">
        <v>56</v>
      </c>
      <c r="M243">
        <v>-4</v>
      </c>
      <c r="N243">
        <v>7</v>
      </c>
      <c r="O243">
        <v>10</v>
      </c>
      <c r="P243">
        <v>18</v>
      </c>
      <c r="Q243">
        <v>14</v>
      </c>
      <c r="R243">
        <v>15</v>
      </c>
      <c r="S243">
        <v>3</v>
      </c>
      <c r="T243">
        <v>12</v>
      </c>
      <c r="U243">
        <v>8</v>
      </c>
      <c r="V243" t="s">
        <v>633</v>
      </c>
      <c r="W243">
        <v>2</v>
      </c>
      <c r="X243">
        <v>450</v>
      </c>
      <c r="Y243">
        <v>0</v>
      </c>
      <c r="Z243" t="s">
        <v>50</v>
      </c>
      <c r="AA243" t="s">
        <v>50</v>
      </c>
      <c r="AB243" t="s">
        <v>50</v>
      </c>
      <c r="AC243" t="s">
        <v>50</v>
      </c>
      <c r="AD243" t="s">
        <v>50</v>
      </c>
      <c r="AE243" t="s">
        <v>50</v>
      </c>
      <c r="AF243">
        <v>2</v>
      </c>
      <c r="AG243">
        <v>4</v>
      </c>
      <c r="AH243">
        <v>2</v>
      </c>
      <c r="AI243">
        <v>2</v>
      </c>
      <c r="AJ243">
        <v>0</v>
      </c>
      <c r="AK243">
        <v>1</v>
      </c>
      <c r="AL243">
        <v>0</v>
      </c>
      <c r="AM243">
        <v>0</v>
      </c>
    </row>
    <row r="244" spans="1:39" x14ac:dyDescent="0.35">
      <c r="A244" t="s">
        <v>634</v>
      </c>
      <c r="B244" t="s">
        <v>50</v>
      </c>
      <c r="C244" t="s">
        <v>51</v>
      </c>
      <c r="D244" t="s">
        <v>635</v>
      </c>
      <c r="E244" t="s">
        <v>60</v>
      </c>
      <c r="F244" t="s">
        <v>54</v>
      </c>
      <c r="G244">
        <v>12</v>
      </c>
      <c r="H244">
        <v>2</v>
      </c>
      <c r="I244">
        <v>12</v>
      </c>
      <c r="J244">
        <v>22</v>
      </c>
      <c r="K244">
        <v>22</v>
      </c>
      <c r="L244">
        <v>24</v>
      </c>
      <c r="M244">
        <v>-2</v>
      </c>
      <c r="N244">
        <v>4</v>
      </c>
      <c r="O244">
        <v>8</v>
      </c>
      <c r="P244">
        <v>13</v>
      </c>
      <c r="Q244">
        <v>11</v>
      </c>
      <c r="R244">
        <v>12</v>
      </c>
      <c r="S244">
        <v>12</v>
      </c>
      <c r="T244">
        <v>13</v>
      </c>
      <c r="U244">
        <v>9</v>
      </c>
      <c r="V244" t="s">
        <v>636</v>
      </c>
      <c r="W244">
        <v>0.5</v>
      </c>
      <c r="X244">
        <v>100</v>
      </c>
      <c r="Y244">
        <v>0</v>
      </c>
      <c r="Z244" t="s">
        <v>50</v>
      </c>
      <c r="AA244" t="s">
        <v>50</v>
      </c>
      <c r="AB244" t="s">
        <v>50</v>
      </c>
      <c r="AC244" t="s">
        <v>50</v>
      </c>
      <c r="AD244" t="s">
        <v>50</v>
      </c>
      <c r="AE244" t="s">
        <v>50</v>
      </c>
      <c r="AF244">
        <v>0</v>
      </c>
      <c r="AG244">
        <v>1</v>
      </c>
      <c r="AH244">
        <v>0</v>
      </c>
      <c r="AI244">
        <v>1</v>
      </c>
      <c r="AJ244">
        <v>1</v>
      </c>
      <c r="AK244">
        <v>1</v>
      </c>
      <c r="AL244">
        <v>0</v>
      </c>
      <c r="AM244">
        <v>0</v>
      </c>
    </row>
    <row r="245" spans="1:39" x14ac:dyDescent="0.35">
      <c r="A245" t="s">
        <v>637</v>
      </c>
      <c r="B245" t="s">
        <v>50</v>
      </c>
      <c r="C245" t="s">
        <v>162</v>
      </c>
      <c r="D245" t="s">
        <v>84</v>
      </c>
      <c r="E245" t="s">
        <v>53</v>
      </c>
      <c r="F245" t="s">
        <v>54</v>
      </c>
      <c r="G245">
        <v>15</v>
      </c>
      <c r="H245">
        <v>3</v>
      </c>
      <c r="I245">
        <v>15</v>
      </c>
      <c r="J245">
        <v>90</v>
      </c>
      <c r="K245">
        <v>90</v>
      </c>
      <c r="L245">
        <v>96</v>
      </c>
      <c r="M245">
        <v>-6</v>
      </c>
      <c r="N245">
        <v>12</v>
      </c>
      <c r="O245">
        <v>10</v>
      </c>
      <c r="P245">
        <v>18</v>
      </c>
      <c r="Q245">
        <v>14</v>
      </c>
      <c r="R245">
        <v>15</v>
      </c>
      <c r="S245">
        <v>11</v>
      </c>
      <c r="T245">
        <v>10</v>
      </c>
      <c r="U245">
        <v>12</v>
      </c>
      <c r="V245" t="s">
        <v>638</v>
      </c>
      <c r="W245">
        <v>5</v>
      </c>
      <c r="X245">
        <v>1800</v>
      </c>
      <c r="Y245">
        <v>0</v>
      </c>
      <c r="Z245" t="s">
        <v>50</v>
      </c>
      <c r="AA245" t="s">
        <v>50</v>
      </c>
      <c r="AB245" t="s">
        <v>50</v>
      </c>
      <c r="AC245" t="s">
        <v>50</v>
      </c>
      <c r="AD245" t="s">
        <v>50</v>
      </c>
      <c r="AE245" t="s">
        <v>50</v>
      </c>
      <c r="AF245">
        <v>2</v>
      </c>
      <c r="AG245">
        <v>4</v>
      </c>
      <c r="AH245">
        <v>2</v>
      </c>
      <c r="AI245">
        <v>2</v>
      </c>
      <c r="AJ245">
        <v>0</v>
      </c>
      <c r="AK245">
        <v>0</v>
      </c>
      <c r="AL245">
        <v>1</v>
      </c>
      <c r="AM245">
        <v>0</v>
      </c>
    </row>
    <row r="246" spans="1:39" x14ac:dyDescent="0.35">
      <c r="A246" t="s">
        <v>639</v>
      </c>
      <c r="B246" t="s">
        <v>50</v>
      </c>
      <c r="C246" t="s">
        <v>219</v>
      </c>
      <c r="D246" t="s">
        <v>179</v>
      </c>
      <c r="E246" t="s">
        <v>60</v>
      </c>
      <c r="F246" t="s">
        <v>146</v>
      </c>
      <c r="G246">
        <v>14</v>
      </c>
      <c r="H246">
        <v>1</v>
      </c>
      <c r="I246">
        <v>14</v>
      </c>
      <c r="J246">
        <v>31</v>
      </c>
      <c r="K246">
        <v>31</v>
      </c>
      <c r="L246">
        <v>35</v>
      </c>
      <c r="M246">
        <v>-4</v>
      </c>
      <c r="N246">
        <v>7</v>
      </c>
      <c r="O246">
        <v>8</v>
      </c>
      <c r="P246">
        <v>12</v>
      </c>
      <c r="Q246">
        <v>16</v>
      </c>
      <c r="R246">
        <v>11</v>
      </c>
      <c r="S246">
        <v>12</v>
      </c>
      <c r="T246">
        <v>10</v>
      </c>
      <c r="U246">
        <v>14</v>
      </c>
      <c r="V246" t="s">
        <v>640</v>
      </c>
      <c r="W246">
        <v>0.5</v>
      </c>
      <c r="X246">
        <v>100</v>
      </c>
      <c r="Y246">
        <v>0</v>
      </c>
      <c r="Z246" t="s">
        <v>50</v>
      </c>
      <c r="AA246" t="s">
        <v>50</v>
      </c>
      <c r="AB246" t="s">
        <v>50</v>
      </c>
      <c r="AC246" t="s">
        <v>50</v>
      </c>
      <c r="AD246" t="s">
        <v>50</v>
      </c>
      <c r="AE246" t="s">
        <v>50</v>
      </c>
      <c r="AF246">
        <v>3</v>
      </c>
      <c r="AG246">
        <v>1</v>
      </c>
      <c r="AH246">
        <v>3</v>
      </c>
      <c r="AI246">
        <v>0</v>
      </c>
      <c r="AJ246">
        <v>1</v>
      </c>
      <c r="AK246">
        <v>0</v>
      </c>
      <c r="AL246">
        <v>2</v>
      </c>
      <c r="AM246">
        <v>0</v>
      </c>
    </row>
    <row r="247" spans="1:39" x14ac:dyDescent="0.35">
      <c r="A247" t="s">
        <v>641</v>
      </c>
      <c r="B247" t="s">
        <v>50</v>
      </c>
      <c r="C247" t="s">
        <v>106</v>
      </c>
      <c r="D247" t="s">
        <v>114</v>
      </c>
      <c r="E247" t="s">
        <v>138</v>
      </c>
      <c r="F247" t="s">
        <v>54</v>
      </c>
      <c r="G247">
        <v>11</v>
      </c>
      <c r="H247">
        <v>1</v>
      </c>
      <c r="I247">
        <v>11</v>
      </c>
      <c r="J247">
        <v>1</v>
      </c>
      <c r="K247">
        <v>1</v>
      </c>
      <c r="L247">
        <v>3</v>
      </c>
      <c r="M247">
        <v>-2</v>
      </c>
      <c r="N247">
        <v>1</v>
      </c>
      <c r="O247">
        <v>4</v>
      </c>
      <c r="P247">
        <v>2</v>
      </c>
      <c r="Q247">
        <v>11</v>
      </c>
      <c r="R247">
        <v>8</v>
      </c>
      <c r="S247">
        <v>1</v>
      </c>
      <c r="T247">
        <v>8</v>
      </c>
      <c r="U247">
        <v>2</v>
      </c>
      <c r="V247" t="s">
        <v>642</v>
      </c>
      <c r="W247">
        <v>0</v>
      </c>
      <c r="X247">
        <v>10</v>
      </c>
      <c r="Y247">
        <v>0</v>
      </c>
      <c r="Z247" t="s">
        <v>50</v>
      </c>
      <c r="AA247" t="s">
        <v>50</v>
      </c>
      <c r="AB247" t="s">
        <v>50</v>
      </c>
      <c r="AC247" t="s">
        <v>50</v>
      </c>
      <c r="AD247" t="s">
        <v>643</v>
      </c>
      <c r="AE247" t="s">
        <v>50</v>
      </c>
      <c r="AF247">
        <v>0</v>
      </c>
      <c r="AG247">
        <v>0</v>
      </c>
      <c r="AH247">
        <v>0</v>
      </c>
      <c r="AI247">
        <v>0</v>
      </c>
      <c r="AJ247">
        <v>0</v>
      </c>
      <c r="AK247">
        <v>0</v>
      </c>
      <c r="AL247">
        <v>0</v>
      </c>
      <c r="AM247">
        <v>0</v>
      </c>
    </row>
    <row r="248" spans="1:39" x14ac:dyDescent="0.35">
      <c r="A248" t="s">
        <v>644</v>
      </c>
      <c r="B248" t="s">
        <v>50</v>
      </c>
      <c r="C248" t="s">
        <v>58</v>
      </c>
      <c r="D248" t="s">
        <v>59</v>
      </c>
      <c r="E248" t="s">
        <v>60</v>
      </c>
      <c r="F248" t="s">
        <v>146</v>
      </c>
      <c r="G248">
        <v>13</v>
      </c>
      <c r="H248">
        <v>1</v>
      </c>
      <c r="I248">
        <v>13</v>
      </c>
      <c r="J248">
        <v>16</v>
      </c>
      <c r="K248">
        <v>16</v>
      </c>
      <c r="L248">
        <v>18</v>
      </c>
      <c r="M248">
        <v>-2</v>
      </c>
      <c r="N248">
        <v>3</v>
      </c>
      <c r="O248">
        <v>8</v>
      </c>
      <c r="P248">
        <v>11</v>
      </c>
      <c r="Q248">
        <v>14</v>
      </c>
      <c r="R248">
        <v>12</v>
      </c>
      <c r="S248">
        <v>11</v>
      </c>
      <c r="T248">
        <v>13</v>
      </c>
      <c r="U248">
        <v>11</v>
      </c>
      <c r="V248" t="s">
        <v>645</v>
      </c>
      <c r="W248">
        <v>0.5</v>
      </c>
      <c r="X248">
        <v>100</v>
      </c>
      <c r="Y248">
        <v>0</v>
      </c>
      <c r="Z248" t="s">
        <v>50</v>
      </c>
      <c r="AA248" t="s">
        <v>50</v>
      </c>
      <c r="AB248" t="s">
        <v>50</v>
      </c>
      <c r="AC248" t="s">
        <v>50</v>
      </c>
      <c r="AD248" t="s">
        <v>50</v>
      </c>
      <c r="AE248" t="s">
        <v>50</v>
      </c>
      <c r="AF248">
        <v>2</v>
      </c>
      <c r="AG248">
        <v>0</v>
      </c>
      <c r="AH248">
        <v>2</v>
      </c>
      <c r="AI248">
        <v>1</v>
      </c>
      <c r="AJ248">
        <v>0</v>
      </c>
      <c r="AK248">
        <v>1</v>
      </c>
      <c r="AL248">
        <v>0</v>
      </c>
      <c r="AM248">
        <v>0</v>
      </c>
    </row>
    <row r="249" spans="1:39" x14ac:dyDescent="0.35">
      <c r="A249" t="s">
        <v>646</v>
      </c>
      <c r="B249" t="s">
        <v>50</v>
      </c>
      <c r="C249" t="s">
        <v>63</v>
      </c>
      <c r="D249" t="s">
        <v>179</v>
      </c>
      <c r="E249" t="s">
        <v>60</v>
      </c>
      <c r="F249" t="s">
        <v>54</v>
      </c>
      <c r="G249">
        <v>14</v>
      </c>
      <c r="H249">
        <v>3</v>
      </c>
      <c r="I249">
        <v>14</v>
      </c>
      <c r="J249">
        <v>52</v>
      </c>
      <c r="K249">
        <v>52</v>
      </c>
      <c r="L249">
        <v>56</v>
      </c>
      <c r="M249">
        <v>-4</v>
      </c>
      <c r="N249">
        <v>7</v>
      </c>
      <c r="O249">
        <v>8</v>
      </c>
      <c r="P249">
        <v>16</v>
      </c>
      <c r="Q249">
        <v>13</v>
      </c>
      <c r="R249">
        <v>16</v>
      </c>
      <c r="S249">
        <v>12</v>
      </c>
      <c r="T249">
        <v>12</v>
      </c>
      <c r="U249">
        <v>13</v>
      </c>
      <c r="V249" t="s">
        <v>647</v>
      </c>
      <c r="W249">
        <v>2</v>
      </c>
      <c r="X249">
        <v>450</v>
      </c>
      <c r="Y249">
        <v>0</v>
      </c>
      <c r="Z249" t="s">
        <v>50</v>
      </c>
      <c r="AA249" t="s">
        <v>50</v>
      </c>
      <c r="AB249" t="s">
        <v>50</v>
      </c>
      <c r="AC249" t="s">
        <v>50</v>
      </c>
      <c r="AD249" t="s">
        <v>50</v>
      </c>
      <c r="AE249" t="s">
        <v>50</v>
      </c>
      <c r="AF249">
        <v>1</v>
      </c>
      <c r="AG249">
        <v>3</v>
      </c>
      <c r="AH249">
        <v>1</v>
      </c>
      <c r="AI249">
        <v>3</v>
      </c>
      <c r="AJ249">
        <v>1</v>
      </c>
      <c r="AK249">
        <v>1</v>
      </c>
      <c r="AL249">
        <v>1</v>
      </c>
      <c r="AM249">
        <v>0</v>
      </c>
    </row>
    <row r="250" spans="1:39" x14ac:dyDescent="0.35">
      <c r="A250" t="s">
        <v>648</v>
      </c>
      <c r="B250" t="s">
        <v>50</v>
      </c>
      <c r="C250" t="s">
        <v>106</v>
      </c>
      <c r="D250" t="s">
        <v>114</v>
      </c>
      <c r="E250" t="s">
        <v>138</v>
      </c>
      <c r="F250" t="s">
        <v>50</v>
      </c>
      <c r="G250">
        <v>11</v>
      </c>
      <c r="H250">
        <v>0</v>
      </c>
      <c r="I250">
        <v>11</v>
      </c>
      <c r="J250">
        <v>1</v>
      </c>
      <c r="K250">
        <v>1</v>
      </c>
      <c r="L250">
        <v>3</v>
      </c>
      <c r="M250">
        <v>-2</v>
      </c>
      <c r="N250">
        <v>1</v>
      </c>
      <c r="O250">
        <v>4</v>
      </c>
      <c r="P250">
        <v>1</v>
      </c>
      <c r="Q250">
        <v>12</v>
      </c>
      <c r="R250">
        <v>8</v>
      </c>
      <c r="S250">
        <v>1</v>
      </c>
      <c r="T250">
        <v>10</v>
      </c>
      <c r="U250">
        <v>2</v>
      </c>
      <c r="V250" t="s">
        <v>316</v>
      </c>
      <c r="W250">
        <v>0</v>
      </c>
      <c r="X250">
        <v>0</v>
      </c>
      <c r="Y250">
        <v>0</v>
      </c>
      <c r="Z250" t="s">
        <v>50</v>
      </c>
      <c r="AA250" t="s">
        <v>50</v>
      </c>
      <c r="AB250" t="s">
        <v>50</v>
      </c>
      <c r="AC250" t="s">
        <v>50</v>
      </c>
      <c r="AD250" t="s">
        <v>317</v>
      </c>
      <c r="AE250" t="s">
        <v>50</v>
      </c>
      <c r="AF250">
        <v>1</v>
      </c>
      <c r="AG250">
        <v>0</v>
      </c>
      <c r="AH250">
        <v>1</v>
      </c>
      <c r="AI250">
        <v>0</v>
      </c>
      <c r="AJ250">
        <v>0</v>
      </c>
      <c r="AK250">
        <v>0</v>
      </c>
      <c r="AL250">
        <v>0</v>
      </c>
      <c r="AM250">
        <v>0</v>
      </c>
    </row>
    <row r="251" spans="1:39" x14ac:dyDescent="0.35">
      <c r="A251" t="s">
        <v>649</v>
      </c>
      <c r="B251" t="s">
        <v>50</v>
      </c>
      <c r="C251" t="s">
        <v>63</v>
      </c>
      <c r="D251" t="s">
        <v>326</v>
      </c>
      <c r="E251" t="s">
        <v>60</v>
      </c>
      <c r="F251" t="s">
        <v>50</v>
      </c>
      <c r="G251">
        <v>12</v>
      </c>
      <c r="H251">
        <v>0</v>
      </c>
      <c r="I251">
        <v>12</v>
      </c>
      <c r="J251">
        <v>16</v>
      </c>
      <c r="K251">
        <v>16</v>
      </c>
      <c r="L251">
        <v>18</v>
      </c>
      <c r="M251">
        <v>-2</v>
      </c>
      <c r="N251">
        <v>3</v>
      </c>
      <c r="O251">
        <v>8</v>
      </c>
      <c r="P251">
        <v>6</v>
      </c>
      <c r="Q251">
        <v>14</v>
      </c>
      <c r="R251">
        <v>13</v>
      </c>
      <c r="S251">
        <v>6</v>
      </c>
      <c r="T251">
        <v>10</v>
      </c>
      <c r="U251">
        <v>8</v>
      </c>
      <c r="V251" t="s">
        <v>650</v>
      </c>
      <c r="W251">
        <v>0.5</v>
      </c>
      <c r="X251">
        <v>100</v>
      </c>
      <c r="Y251">
        <v>0</v>
      </c>
      <c r="Z251" t="s">
        <v>50</v>
      </c>
      <c r="AA251" t="s">
        <v>50</v>
      </c>
      <c r="AB251" t="s">
        <v>50</v>
      </c>
      <c r="AC251" t="s">
        <v>50</v>
      </c>
      <c r="AD251" t="s">
        <v>651</v>
      </c>
      <c r="AE251" t="s">
        <v>50</v>
      </c>
      <c r="AF251">
        <v>2</v>
      </c>
      <c r="AG251">
        <v>0</v>
      </c>
      <c r="AH251">
        <v>2</v>
      </c>
      <c r="AI251">
        <v>1</v>
      </c>
      <c r="AJ251">
        <v>0</v>
      </c>
      <c r="AK251">
        <v>0</v>
      </c>
      <c r="AL251">
        <v>0</v>
      </c>
      <c r="AM251">
        <v>0</v>
      </c>
    </row>
    <row r="252" spans="1:39" x14ac:dyDescent="0.35">
      <c r="A252" t="s">
        <v>652</v>
      </c>
      <c r="B252" t="s">
        <v>653</v>
      </c>
      <c r="C252" t="s">
        <v>106</v>
      </c>
      <c r="D252" t="s">
        <v>124</v>
      </c>
      <c r="E252" t="s">
        <v>53</v>
      </c>
      <c r="F252" t="s">
        <v>54</v>
      </c>
      <c r="G252">
        <v>15</v>
      </c>
      <c r="H252">
        <v>5</v>
      </c>
      <c r="I252">
        <v>15</v>
      </c>
      <c r="J252">
        <v>136</v>
      </c>
      <c r="K252">
        <v>136</v>
      </c>
      <c r="L252">
        <v>144</v>
      </c>
      <c r="M252">
        <v>-8</v>
      </c>
      <c r="N252">
        <v>16</v>
      </c>
      <c r="O252">
        <v>10</v>
      </c>
      <c r="P252">
        <v>18</v>
      </c>
      <c r="Q252">
        <v>8</v>
      </c>
      <c r="R252">
        <v>16</v>
      </c>
      <c r="S252">
        <v>5</v>
      </c>
      <c r="T252">
        <v>10</v>
      </c>
      <c r="U252">
        <v>5</v>
      </c>
      <c r="V252" t="s">
        <v>308</v>
      </c>
      <c r="W252">
        <v>5</v>
      </c>
      <c r="X252">
        <v>1800</v>
      </c>
      <c r="Y252">
        <v>0</v>
      </c>
      <c r="Z252" t="s">
        <v>50</v>
      </c>
      <c r="AA252" t="s">
        <v>50</v>
      </c>
      <c r="AB252" t="s">
        <v>50</v>
      </c>
      <c r="AC252" t="s">
        <v>50</v>
      </c>
      <c r="AD252" t="s">
        <v>654</v>
      </c>
      <c r="AE252" t="s">
        <v>50</v>
      </c>
      <c r="AF252">
        <v>0</v>
      </c>
      <c r="AG252">
        <v>4</v>
      </c>
      <c r="AH252">
        <v>0</v>
      </c>
      <c r="AI252">
        <v>3</v>
      </c>
      <c r="AJ252">
        <v>0</v>
      </c>
      <c r="AK252">
        <v>0</v>
      </c>
      <c r="AL252">
        <v>0</v>
      </c>
      <c r="AM252">
        <v>0</v>
      </c>
    </row>
    <row r="253" spans="1:39" x14ac:dyDescent="0.35">
      <c r="A253" t="s">
        <v>655</v>
      </c>
      <c r="B253" t="s">
        <v>50</v>
      </c>
      <c r="C253" t="s">
        <v>106</v>
      </c>
      <c r="D253" t="s">
        <v>107</v>
      </c>
      <c r="E253" t="s">
        <v>53</v>
      </c>
      <c r="F253" t="s">
        <v>54</v>
      </c>
      <c r="G253">
        <v>17</v>
      </c>
      <c r="H253">
        <v>7</v>
      </c>
      <c r="I253">
        <v>17</v>
      </c>
      <c r="J253">
        <v>142</v>
      </c>
      <c r="K253">
        <v>142</v>
      </c>
      <c r="L253">
        <v>150</v>
      </c>
      <c r="M253">
        <v>-8</v>
      </c>
      <c r="N253">
        <v>15</v>
      </c>
      <c r="O253">
        <v>10</v>
      </c>
      <c r="P253">
        <v>18</v>
      </c>
      <c r="Q253">
        <v>8</v>
      </c>
      <c r="R253">
        <v>18</v>
      </c>
      <c r="S253">
        <v>7</v>
      </c>
      <c r="T253">
        <v>10</v>
      </c>
      <c r="U253">
        <v>3</v>
      </c>
      <c r="V253" t="s">
        <v>656</v>
      </c>
      <c r="W253">
        <v>7</v>
      </c>
      <c r="X253">
        <v>2900</v>
      </c>
      <c r="Y253">
        <v>0</v>
      </c>
      <c r="Z253" t="s">
        <v>50</v>
      </c>
      <c r="AA253" t="s">
        <v>50</v>
      </c>
      <c r="AB253" t="s">
        <v>50</v>
      </c>
      <c r="AC253" t="s">
        <v>50</v>
      </c>
      <c r="AD253" t="s">
        <v>50</v>
      </c>
      <c r="AE253" t="s">
        <v>50</v>
      </c>
      <c r="AF253">
        <v>0</v>
      </c>
      <c r="AG253">
        <v>4</v>
      </c>
      <c r="AH253">
        <v>0</v>
      </c>
      <c r="AI253">
        <v>4</v>
      </c>
      <c r="AJ253">
        <v>0</v>
      </c>
      <c r="AK253">
        <v>0</v>
      </c>
      <c r="AL253">
        <v>0</v>
      </c>
      <c r="AM253">
        <v>0</v>
      </c>
    </row>
    <row r="254" spans="1:39" x14ac:dyDescent="0.35">
      <c r="A254" t="s">
        <v>657</v>
      </c>
      <c r="B254" t="s">
        <v>50</v>
      </c>
      <c r="C254" t="s">
        <v>106</v>
      </c>
      <c r="D254" t="s">
        <v>124</v>
      </c>
      <c r="E254" t="s">
        <v>60</v>
      </c>
      <c r="F254" t="s">
        <v>50</v>
      </c>
      <c r="G254">
        <v>5</v>
      </c>
      <c r="H254">
        <v>-5</v>
      </c>
      <c r="I254">
        <v>5</v>
      </c>
      <c r="J254">
        <v>13</v>
      </c>
      <c r="K254">
        <v>13</v>
      </c>
      <c r="L254">
        <v>15</v>
      </c>
      <c r="M254">
        <v>-2</v>
      </c>
      <c r="N254">
        <v>3</v>
      </c>
      <c r="O254">
        <v>8</v>
      </c>
      <c r="P254">
        <v>1</v>
      </c>
      <c r="Q254">
        <v>1</v>
      </c>
      <c r="R254">
        <v>10</v>
      </c>
      <c r="S254">
        <v>1</v>
      </c>
      <c r="T254">
        <v>3</v>
      </c>
      <c r="U254">
        <v>1</v>
      </c>
      <c r="V254" t="s">
        <v>316</v>
      </c>
      <c r="W254">
        <v>0</v>
      </c>
      <c r="X254">
        <v>10</v>
      </c>
      <c r="Y254">
        <v>0</v>
      </c>
      <c r="Z254" t="s">
        <v>50</v>
      </c>
      <c r="AA254" t="s">
        <v>50</v>
      </c>
      <c r="AB254" t="s">
        <v>50</v>
      </c>
      <c r="AC254" t="s">
        <v>50</v>
      </c>
      <c r="AD254" t="s">
        <v>50</v>
      </c>
      <c r="AE254" t="s">
        <v>50</v>
      </c>
      <c r="AF254">
        <v>0</v>
      </c>
      <c r="AG254">
        <v>0</v>
      </c>
      <c r="AH254">
        <v>0</v>
      </c>
      <c r="AI254">
        <v>0</v>
      </c>
      <c r="AJ254">
        <v>0</v>
      </c>
      <c r="AK254">
        <v>0</v>
      </c>
      <c r="AL254">
        <v>0</v>
      </c>
      <c r="AM254">
        <v>0</v>
      </c>
    </row>
    <row r="255" spans="1:39" x14ac:dyDescent="0.35">
      <c r="A255" t="s">
        <v>658</v>
      </c>
      <c r="B255" t="s">
        <v>50</v>
      </c>
      <c r="C255" t="s">
        <v>73</v>
      </c>
      <c r="D255" t="s">
        <v>64</v>
      </c>
      <c r="E255" t="s">
        <v>60</v>
      </c>
      <c r="F255" t="s">
        <v>54</v>
      </c>
      <c r="G255">
        <v>17</v>
      </c>
      <c r="H255">
        <v>7</v>
      </c>
      <c r="I255">
        <v>17</v>
      </c>
      <c r="J255">
        <v>45</v>
      </c>
      <c r="K255">
        <v>45</v>
      </c>
      <c r="L255">
        <v>48</v>
      </c>
      <c r="M255">
        <v>-3</v>
      </c>
      <c r="N255">
        <v>6</v>
      </c>
      <c r="O255">
        <v>8</v>
      </c>
      <c r="P255">
        <v>19</v>
      </c>
      <c r="Q255">
        <v>10</v>
      </c>
      <c r="R255">
        <v>17</v>
      </c>
      <c r="S255">
        <v>12</v>
      </c>
      <c r="T255">
        <v>11</v>
      </c>
      <c r="U255">
        <v>15</v>
      </c>
      <c r="V255" t="s">
        <v>410</v>
      </c>
      <c r="W255">
        <v>2</v>
      </c>
      <c r="X255">
        <v>450</v>
      </c>
      <c r="Y255">
        <v>0</v>
      </c>
      <c r="Z255" t="s">
        <v>50</v>
      </c>
      <c r="AA255" t="s">
        <v>50</v>
      </c>
      <c r="AB255" t="s">
        <v>50</v>
      </c>
      <c r="AC255" t="s">
        <v>50</v>
      </c>
      <c r="AD255" t="s">
        <v>50</v>
      </c>
      <c r="AE255" t="s">
        <v>50</v>
      </c>
      <c r="AF255">
        <v>0</v>
      </c>
      <c r="AG255">
        <v>4</v>
      </c>
      <c r="AH255">
        <v>0</v>
      </c>
      <c r="AI255">
        <v>3</v>
      </c>
      <c r="AJ255">
        <v>1</v>
      </c>
      <c r="AK255">
        <v>0</v>
      </c>
      <c r="AL255">
        <v>2</v>
      </c>
      <c r="AM255">
        <v>0</v>
      </c>
    </row>
    <row r="256" spans="1:39" x14ac:dyDescent="0.35">
      <c r="A256" t="s">
        <v>659</v>
      </c>
      <c r="B256" t="s">
        <v>50</v>
      </c>
      <c r="C256" t="s">
        <v>51</v>
      </c>
      <c r="D256" t="s">
        <v>326</v>
      </c>
      <c r="E256" t="s">
        <v>60</v>
      </c>
      <c r="F256" t="s">
        <v>660</v>
      </c>
      <c r="G256">
        <v>13</v>
      </c>
      <c r="H256">
        <v>1</v>
      </c>
      <c r="I256">
        <v>13</v>
      </c>
      <c r="J256">
        <v>13</v>
      </c>
      <c r="K256">
        <v>13</v>
      </c>
      <c r="L256">
        <v>14</v>
      </c>
      <c r="M256">
        <v>-1</v>
      </c>
      <c r="N256">
        <v>2</v>
      </c>
      <c r="O256">
        <v>8</v>
      </c>
      <c r="P256">
        <v>10</v>
      </c>
      <c r="Q256">
        <v>14</v>
      </c>
      <c r="R256">
        <v>15</v>
      </c>
      <c r="S256">
        <v>6</v>
      </c>
      <c r="T256">
        <v>8</v>
      </c>
      <c r="U256">
        <v>5</v>
      </c>
      <c r="V256" t="s">
        <v>272</v>
      </c>
      <c r="W256">
        <v>0.25</v>
      </c>
      <c r="X256">
        <v>50</v>
      </c>
      <c r="Y256">
        <v>0</v>
      </c>
      <c r="Z256" t="s">
        <v>50</v>
      </c>
      <c r="AA256" t="s">
        <v>50</v>
      </c>
      <c r="AB256" t="s">
        <v>50</v>
      </c>
      <c r="AC256" t="s">
        <v>50</v>
      </c>
      <c r="AD256" t="s">
        <v>50</v>
      </c>
      <c r="AE256" t="s">
        <v>50</v>
      </c>
      <c r="AF256">
        <v>2</v>
      </c>
      <c r="AG256">
        <v>0</v>
      </c>
      <c r="AH256">
        <v>2</v>
      </c>
      <c r="AI256">
        <v>2</v>
      </c>
      <c r="AJ256">
        <v>0</v>
      </c>
      <c r="AK256">
        <v>0</v>
      </c>
      <c r="AL256">
        <v>0</v>
      </c>
      <c r="AM256">
        <v>0</v>
      </c>
    </row>
    <row r="257" spans="1:39" x14ac:dyDescent="0.35">
      <c r="A257" t="s">
        <v>661</v>
      </c>
      <c r="B257" t="s">
        <v>50</v>
      </c>
      <c r="C257" t="s">
        <v>73</v>
      </c>
      <c r="D257" t="s">
        <v>234</v>
      </c>
      <c r="E257" t="s">
        <v>53</v>
      </c>
      <c r="F257" t="s">
        <v>54</v>
      </c>
      <c r="G257">
        <v>21</v>
      </c>
      <c r="H257">
        <v>5</v>
      </c>
      <c r="I257">
        <v>21</v>
      </c>
      <c r="J257">
        <v>243</v>
      </c>
      <c r="K257">
        <v>243</v>
      </c>
      <c r="L257">
        <v>252</v>
      </c>
      <c r="M257">
        <v>-9</v>
      </c>
      <c r="N257">
        <v>18</v>
      </c>
      <c r="O257">
        <v>10</v>
      </c>
      <c r="P257">
        <v>26</v>
      </c>
      <c r="Q257">
        <v>22</v>
      </c>
      <c r="R257">
        <v>26</v>
      </c>
      <c r="S257">
        <v>25</v>
      </c>
      <c r="T257">
        <v>25</v>
      </c>
      <c r="U257">
        <v>30</v>
      </c>
      <c r="V257" t="s">
        <v>662</v>
      </c>
      <c r="W257">
        <v>21</v>
      </c>
      <c r="X257">
        <v>33000</v>
      </c>
      <c r="Y257">
        <v>0</v>
      </c>
      <c r="Z257" t="s">
        <v>50</v>
      </c>
      <c r="AA257" t="s">
        <v>50</v>
      </c>
      <c r="AB257" t="s">
        <v>50</v>
      </c>
      <c r="AC257" t="s">
        <v>50</v>
      </c>
      <c r="AD257" t="s">
        <v>663</v>
      </c>
      <c r="AE257" t="s">
        <v>50</v>
      </c>
      <c r="AF257">
        <v>6</v>
      </c>
      <c r="AG257">
        <v>8</v>
      </c>
      <c r="AH257">
        <v>6</v>
      </c>
      <c r="AI257">
        <v>8</v>
      </c>
      <c r="AJ257">
        <v>7</v>
      </c>
      <c r="AK257">
        <v>7</v>
      </c>
      <c r="AL257">
        <v>10</v>
      </c>
      <c r="AM257">
        <v>0</v>
      </c>
    </row>
    <row r="258" spans="1:39" x14ac:dyDescent="0.35">
      <c r="A258" t="s">
        <v>664</v>
      </c>
      <c r="B258" t="s">
        <v>50</v>
      </c>
      <c r="C258" t="s">
        <v>63</v>
      </c>
      <c r="D258" t="s">
        <v>326</v>
      </c>
      <c r="E258" t="s">
        <v>60</v>
      </c>
      <c r="F258" t="s">
        <v>50</v>
      </c>
      <c r="G258">
        <v>12</v>
      </c>
      <c r="H258">
        <v>0</v>
      </c>
      <c r="I258">
        <v>12</v>
      </c>
      <c r="J258">
        <v>22</v>
      </c>
      <c r="K258">
        <v>22</v>
      </c>
      <c r="L258">
        <v>25</v>
      </c>
      <c r="M258">
        <v>-3</v>
      </c>
      <c r="N258">
        <v>5</v>
      </c>
      <c r="O258">
        <v>8</v>
      </c>
      <c r="P258">
        <v>1</v>
      </c>
      <c r="Q258">
        <v>14</v>
      </c>
      <c r="R258">
        <v>11</v>
      </c>
      <c r="S258">
        <v>10</v>
      </c>
      <c r="T258">
        <v>10</v>
      </c>
      <c r="U258">
        <v>11</v>
      </c>
      <c r="V258" t="s">
        <v>665</v>
      </c>
      <c r="W258">
        <v>1</v>
      </c>
      <c r="X258">
        <v>200</v>
      </c>
      <c r="Y258">
        <v>0</v>
      </c>
      <c r="Z258" t="s">
        <v>50</v>
      </c>
      <c r="AA258" t="s">
        <v>50</v>
      </c>
      <c r="AB258" t="s">
        <v>50</v>
      </c>
      <c r="AC258" t="s">
        <v>50</v>
      </c>
      <c r="AD258" t="s">
        <v>666</v>
      </c>
      <c r="AE258" t="s">
        <v>50</v>
      </c>
      <c r="AF258">
        <v>2</v>
      </c>
      <c r="AG258">
        <v>0</v>
      </c>
      <c r="AH258">
        <v>2</v>
      </c>
      <c r="AI258">
        <v>0</v>
      </c>
      <c r="AJ258">
        <v>0</v>
      </c>
      <c r="AK258">
        <v>0</v>
      </c>
      <c r="AL258">
        <v>0</v>
      </c>
      <c r="AM258">
        <v>0</v>
      </c>
    </row>
    <row r="259" spans="1:39" x14ac:dyDescent="0.35">
      <c r="A259" t="s">
        <v>667</v>
      </c>
      <c r="B259" t="s">
        <v>50</v>
      </c>
      <c r="C259" t="s">
        <v>106</v>
      </c>
      <c r="D259" t="s">
        <v>114</v>
      </c>
      <c r="E259" t="s">
        <v>138</v>
      </c>
      <c r="F259" t="s">
        <v>50</v>
      </c>
      <c r="G259">
        <v>12</v>
      </c>
      <c r="H259">
        <v>0</v>
      </c>
      <c r="I259">
        <v>12</v>
      </c>
      <c r="J259">
        <v>1</v>
      </c>
      <c r="K259">
        <v>1</v>
      </c>
      <c r="L259">
        <v>3</v>
      </c>
      <c r="M259">
        <v>-2</v>
      </c>
      <c r="N259">
        <v>1</v>
      </c>
      <c r="O259">
        <v>4</v>
      </c>
      <c r="P259">
        <v>2</v>
      </c>
      <c r="Q259">
        <v>14</v>
      </c>
      <c r="R259">
        <v>8</v>
      </c>
      <c r="S259">
        <v>1</v>
      </c>
      <c r="T259">
        <v>10</v>
      </c>
      <c r="U259">
        <v>2</v>
      </c>
      <c r="V259" t="s">
        <v>460</v>
      </c>
      <c r="W259">
        <v>0</v>
      </c>
      <c r="X259">
        <v>10</v>
      </c>
      <c r="Y259">
        <v>0</v>
      </c>
      <c r="Z259" t="s">
        <v>50</v>
      </c>
      <c r="AA259" t="s">
        <v>50</v>
      </c>
      <c r="AB259" t="s">
        <v>50</v>
      </c>
      <c r="AC259" t="s">
        <v>50</v>
      </c>
      <c r="AD259" t="s">
        <v>668</v>
      </c>
      <c r="AE259" t="s">
        <v>50</v>
      </c>
      <c r="AF259">
        <v>2</v>
      </c>
      <c r="AG259">
        <v>0</v>
      </c>
      <c r="AH259">
        <v>2</v>
      </c>
      <c r="AI259">
        <v>0</v>
      </c>
      <c r="AJ259">
        <v>0</v>
      </c>
      <c r="AK259">
        <v>0</v>
      </c>
      <c r="AL259">
        <v>0</v>
      </c>
      <c r="AM259">
        <v>0</v>
      </c>
    </row>
    <row r="260" spans="1:39" x14ac:dyDescent="0.35">
      <c r="A260" t="s">
        <v>669</v>
      </c>
      <c r="B260" t="s">
        <v>50</v>
      </c>
      <c r="C260" t="s">
        <v>63</v>
      </c>
      <c r="D260" t="s">
        <v>103</v>
      </c>
      <c r="E260" t="s">
        <v>53</v>
      </c>
      <c r="F260" t="s">
        <v>54</v>
      </c>
      <c r="G260">
        <v>15</v>
      </c>
      <c r="H260">
        <v>2</v>
      </c>
      <c r="I260">
        <v>15</v>
      </c>
      <c r="J260">
        <v>75</v>
      </c>
      <c r="K260">
        <v>75</v>
      </c>
      <c r="L260">
        <v>80</v>
      </c>
      <c r="M260">
        <v>-5</v>
      </c>
      <c r="N260">
        <v>10</v>
      </c>
      <c r="O260">
        <v>10</v>
      </c>
      <c r="P260">
        <v>18</v>
      </c>
      <c r="Q260">
        <v>17</v>
      </c>
      <c r="R260">
        <v>14</v>
      </c>
      <c r="S260">
        <v>16</v>
      </c>
      <c r="T260">
        <v>15</v>
      </c>
      <c r="U260">
        <v>16</v>
      </c>
      <c r="V260" t="s">
        <v>670</v>
      </c>
      <c r="W260">
        <v>8</v>
      </c>
      <c r="X260">
        <v>3900</v>
      </c>
      <c r="Y260">
        <v>0</v>
      </c>
      <c r="Z260" t="s">
        <v>50</v>
      </c>
      <c r="AA260" t="s">
        <v>50</v>
      </c>
      <c r="AB260" t="s">
        <v>50</v>
      </c>
      <c r="AC260" t="s">
        <v>50</v>
      </c>
      <c r="AD260" t="s">
        <v>671</v>
      </c>
      <c r="AE260" t="s">
        <v>50</v>
      </c>
      <c r="AF260">
        <v>3</v>
      </c>
      <c r="AG260">
        <v>4</v>
      </c>
      <c r="AH260">
        <v>3</v>
      </c>
      <c r="AI260">
        <v>2</v>
      </c>
      <c r="AJ260">
        <v>3</v>
      </c>
      <c r="AK260">
        <v>2</v>
      </c>
      <c r="AL260">
        <v>3</v>
      </c>
      <c r="AM260">
        <v>0</v>
      </c>
    </row>
    <row r="261" spans="1:39" x14ac:dyDescent="0.35">
      <c r="A261" t="s">
        <v>672</v>
      </c>
      <c r="B261" t="s">
        <v>50</v>
      </c>
      <c r="C261" t="s">
        <v>206</v>
      </c>
      <c r="D261" t="s">
        <v>179</v>
      </c>
      <c r="E261" t="s">
        <v>138</v>
      </c>
      <c r="F261" t="s">
        <v>146</v>
      </c>
      <c r="G261">
        <v>15</v>
      </c>
      <c r="H261">
        <v>1</v>
      </c>
      <c r="I261">
        <v>15</v>
      </c>
      <c r="J261">
        <v>2</v>
      </c>
      <c r="K261">
        <v>2</v>
      </c>
      <c r="L261">
        <v>3</v>
      </c>
      <c r="M261">
        <v>-1</v>
      </c>
      <c r="N261">
        <v>1</v>
      </c>
      <c r="O261">
        <v>4</v>
      </c>
      <c r="P261">
        <v>3</v>
      </c>
      <c r="Q261">
        <v>18</v>
      </c>
      <c r="R261">
        <v>10</v>
      </c>
      <c r="S261">
        <v>14</v>
      </c>
      <c r="T261">
        <v>13</v>
      </c>
      <c r="U261">
        <v>11</v>
      </c>
      <c r="V261" t="s">
        <v>673</v>
      </c>
      <c r="W261">
        <v>0.25</v>
      </c>
      <c r="X261">
        <v>50</v>
      </c>
      <c r="Y261">
        <v>0</v>
      </c>
      <c r="Z261" t="s">
        <v>50</v>
      </c>
      <c r="AA261" t="s">
        <v>50</v>
      </c>
      <c r="AB261" t="s">
        <v>50</v>
      </c>
      <c r="AC261" t="s">
        <v>50</v>
      </c>
      <c r="AD261" t="s">
        <v>50</v>
      </c>
      <c r="AE261" t="s">
        <v>50</v>
      </c>
      <c r="AF261">
        <v>4</v>
      </c>
      <c r="AG261">
        <v>0</v>
      </c>
      <c r="AH261">
        <v>4</v>
      </c>
      <c r="AI261">
        <v>0</v>
      </c>
      <c r="AJ261">
        <v>2</v>
      </c>
      <c r="AK261">
        <v>1</v>
      </c>
      <c r="AL261">
        <v>0</v>
      </c>
      <c r="AM261">
        <v>0</v>
      </c>
    </row>
    <row r="262" spans="1:39" x14ac:dyDescent="0.35">
      <c r="A262" t="s">
        <v>674</v>
      </c>
      <c r="B262" t="s">
        <v>50</v>
      </c>
      <c r="C262" t="s">
        <v>58</v>
      </c>
      <c r="D262" t="s">
        <v>59</v>
      </c>
      <c r="E262" t="s">
        <v>60</v>
      </c>
      <c r="F262" t="s">
        <v>50</v>
      </c>
      <c r="G262">
        <v>12</v>
      </c>
      <c r="H262">
        <v>0</v>
      </c>
      <c r="I262">
        <v>12</v>
      </c>
      <c r="J262">
        <v>27</v>
      </c>
      <c r="K262">
        <v>27</v>
      </c>
      <c r="L262">
        <v>30</v>
      </c>
      <c r="M262">
        <v>-3</v>
      </c>
      <c r="N262">
        <v>6</v>
      </c>
      <c r="O262">
        <v>8</v>
      </c>
      <c r="P262">
        <v>10</v>
      </c>
      <c r="Q262">
        <v>15</v>
      </c>
      <c r="R262">
        <v>10</v>
      </c>
      <c r="S262">
        <v>12</v>
      </c>
      <c r="T262">
        <v>14</v>
      </c>
      <c r="U262">
        <v>16</v>
      </c>
      <c r="V262" t="s">
        <v>645</v>
      </c>
      <c r="W262">
        <v>1</v>
      </c>
      <c r="X262">
        <v>200</v>
      </c>
      <c r="Y262">
        <v>0</v>
      </c>
      <c r="Z262" t="s">
        <v>50</v>
      </c>
      <c r="AA262" t="s">
        <v>50</v>
      </c>
      <c r="AB262" t="s">
        <v>50</v>
      </c>
      <c r="AC262" t="s">
        <v>50</v>
      </c>
      <c r="AD262" t="s">
        <v>50</v>
      </c>
      <c r="AE262" t="s">
        <v>50</v>
      </c>
      <c r="AF262">
        <v>2</v>
      </c>
      <c r="AG262">
        <v>0</v>
      </c>
      <c r="AH262">
        <v>2</v>
      </c>
      <c r="AI262">
        <v>0</v>
      </c>
      <c r="AJ262">
        <v>1</v>
      </c>
      <c r="AK262">
        <v>2</v>
      </c>
      <c r="AL262">
        <v>3</v>
      </c>
      <c r="AM262">
        <v>0</v>
      </c>
    </row>
    <row r="263" spans="1:39" x14ac:dyDescent="0.35">
      <c r="A263" t="s">
        <v>675</v>
      </c>
      <c r="B263" t="s">
        <v>50</v>
      </c>
      <c r="C263" t="s">
        <v>162</v>
      </c>
      <c r="D263" t="s">
        <v>84</v>
      </c>
      <c r="E263" t="s">
        <v>125</v>
      </c>
      <c r="F263" t="s">
        <v>50</v>
      </c>
      <c r="G263">
        <v>10</v>
      </c>
      <c r="H263">
        <v>0</v>
      </c>
      <c r="I263">
        <v>10</v>
      </c>
      <c r="J263">
        <v>21</v>
      </c>
      <c r="K263">
        <v>21</v>
      </c>
      <c r="L263">
        <v>24</v>
      </c>
      <c r="M263">
        <v>-3</v>
      </c>
      <c r="N263">
        <v>6</v>
      </c>
      <c r="O263">
        <v>6</v>
      </c>
      <c r="P263">
        <v>5</v>
      </c>
      <c r="Q263">
        <v>11</v>
      </c>
      <c r="R263">
        <v>10</v>
      </c>
      <c r="S263">
        <v>11</v>
      </c>
      <c r="T263">
        <v>10</v>
      </c>
      <c r="U263">
        <v>12</v>
      </c>
      <c r="V263" t="s">
        <v>676</v>
      </c>
      <c r="W263">
        <v>0.25</v>
      </c>
      <c r="X263">
        <v>50</v>
      </c>
      <c r="Y263">
        <v>0</v>
      </c>
      <c r="Z263" t="s">
        <v>50</v>
      </c>
      <c r="AA263" t="s">
        <v>50</v>
      </c>
      <c r="AB263" t="s">
        <v>50</v>
      </c>
      <c r="AC263" t="s">
        <v>50</v>
      </c>
      <c r="AD263" t="s">
        <v>677</v>
      </c>
      <c r="AE263" t="s">
        <v>50</v>
      </c>
      <c r="AF263">
        <v>0</v>
      </c>
      <c r="AG263">
        <v>0</v>
      </c>
      <c r="AH263">
        <v>0</v>
      </c>
      <c r="AI263">
        <v>0</v>
      </c>
      <c r="AJ263">
        <v>0</v>
      </c>
      <c r="AK263">
        <v>0</v>
      </c>
      <c r="AL263">
        <v>1</v>
      </c>
      <c r="AM263">
        <v>0</v>
      </c>
    </row>
    <row r="264" spans="1:39" x14ac:dyDescent="0.35">
      <c r="A264" t="s">
        <v>678</v>
      </c>
      <c r="B264" t="s">
        <v>50</v>
      </c>
      <c r="C264" t="s">
        <v>106</v>
      </c>
      <c r="D264" t="s">
        <v>114</v>
      </c>
      <c r="E264" t="s">
        <v>138</v>
      </c>
      <c r="F264" t="s">
        <v>54</v>
      </c>
      <c r="G264">
        <v>14</v>
      </c>
      <c r="H264">
        <v>1</v>
      </c>
      <c r="I264">
        <v>14</v>
      </c>
      <c r="J264">
        <v>2</v>
      </c>
      <c r="K264">
        <v>2</v>
      </c>
      <c r="L264">
        <v>3</v>
      </c>
      <c r="M264">
        <v>-1</v>
      </c>
      <c r="N264">
        <v>1</v>
      </c>
      <c r="O264">
        <v>4</v>
      </c>
      <c r="P264">
        <v>4</v>
      </c>
      <c r="Q264">
        <v>16</v>
      </c>
      <c r="R264">
        <v>11</v>
      </c>
      <c r="S264">
        <v>2</v>
      </c>
      <c r="T264">
        <v>8</v>
      </c>
      <c r="U264">
        <v>6</v>
      </c>
      <c r="V264" t="s">
        <v>679</v>
      </c>
      <c r="W264">
        <v>0.125</v>
      </c>
      <c r="X264">
        <v>25</v>
      </c>
      <c r="Y264">
        <v>0</v>
      </c>
      <c r="Z264" t="s">
        <v>50</v>
      </c>
      <c r="AA264" t="s">
        <v>50</v>
      </c>
      <c r="AB264" t="s">
        <v>50</v>
      </c>
      <c r="AC264" t="s">
        <v>50</v>
      </c>
      <c r="AD264" t="s">
        <v>680</v>
      </c>
      <c r="AE264" t="s">
        <v>50</v>
      </c>
      <c r="AF264">
        <v>3</v>
      </c>
      <c r="AG264">
        <v>0</v>
      </c>
      <c r="AH264">
        <v>3</v>
      </c>
      <c r="AI264">
        <v>0</v>
      </c>
      <c r="AJ264">
        <v>0</v>
      </c>
      <c r="AK264">
        <v>0</v>
      </c>
      <c r="AL264">
        <v>0</v>
      </c>
      <c r="AM264">
        <v>0</v>
      </c>
    </row>
    <row r="265" spans="1:39" x14ac:dyDescent="0.35">
      <c r="A265" t="s">
        <v>681</v>
      </c>
      <c r="B265" t="s">
        <v>50</v>
      </c>
      <c r="C265" t="s">
        <v>83</v>
      </c>
      <c r="D265" t="s">
        <v>223</v>
      </c>
      <c r="E265" t="s">
        <v>65</v>
      </c>
      <c r="F265" t="s">
        <v>54</v>
      </c>
      <c r="G265">
        <v>17</v>
      </c>
      <c r="H265">
        <v>5</v>
      </c>
      <c r="I265">
        <v>17</v>
      </c>
      <c r="J265">
        <v>126</v>
      </c>
      <c r="K265">
        <v>126</v>
      </c>
      <c r="L265">
        <v>132</v>
      </c>
      <c r="M265">
        <v>-6</v>
      </c>
      <c r="N265">
        <v>11</v>
      </c>
      <c r="O265">
        <v>12</v>
      </c>
      <c r="P265">
        <v>23</v>
      </c>
      <c r="Q265">
        <v>15</v>
      </c>
      <c r="R265">
        <v>20</v>
      </c>
      <c r="S265">
        <v>10</v>
      </c>
      <c r="T265">
        <v>12</v>
      </c>
      <c r="U265">
        <v>9</v>
      </c>
      <c r="V265" t="s">
        <v>682</v>
      </c>
      <c r="W265">
        <v>7</v>
      </c>
      <c r="X265">
        <v>2900</v>
      </c>
      <c r="Y265">
        <v>0</v>
      </c>
      <c r="Z265" t="s">
        <v>50</v>
      </c>
      <c r="AA265" t="s">
        <v>50</v>
      </c>
      <c r="AB265" t="s">
        <v>50</v>
      </c>
      <c r="AC265" t="s">
        <v>50</v>
      </c>
      <c r="AD265" t="s">
        <v>50</v>
      </c>
      <c r="AE265" t="s">
        <v>50</v>
      </c>
      <c r="AF265">
        <v>2</v>
      </c>
      <c r="AG265">
        <v>6</v>
      </c>
      <c r="AH265">
        <v>2</v>
      </c>
      <c r="AI265">
        <v>5</v>
      </c>
      <c r="AJ265">
        <v>0</v>
      </c>
      <c r="AK265">
        <v>1</v>
      </c>
      <c r="AL265">
        <v>0</v>
      </c>
      <c r="AM265">
        <v>0</v>
      </c>
    </row>
    <row r="266" spans="1:39" x14ac:dyDescent="0.35">
      <c r="A266" t="s">
        <v>683</v>
      </c>
      <c r="B266" t="s">
        <v>50</v>
      </c>
      <c r="C266" t="s">
        <v>106</v>
      </c>
      <c r="D266" t="s">
        <v>107</v>
      </c>
      <c r="E266" t="s">
        <v>53</v>
      </c>
      <c r="F266" t="s">
        <v>54</v>
      </c>
      <c r="G266">
        <v>17</v>
      </c>
      <c r="H266">
        <v>7</v>
      </c>
      <c r="I266">
        <v>17</v>
      </c>
      <c r="J266">
        <v>178</v>
      </c>
      <c r="K266">
        <v>178</v>
      </c>
      <c r="L266">
        <v>187</v>
      </c>
      <c r="M266">
        <v>-9</v>
      </c>
      <c r="N266">
        <v>17</v>
      </c>
      <c r="O266">
        <v>10</v>
      </c>
      <c r="P266">
        <v>22</v>
      </c>
      <c r="Q266">
        <v>9</v>
      </c>
      <c r="R266">
        <v>20</v>
      </c>
      <c r="S266">
        <v>3</v>
      </c>
      <c r="T266">
        <v>11</v>
      </c>
      <c r="U266">
        <v>1</v>
      </c>
      <c r="V266" t="s">
        <v>684</v>
      </c>
      <c r="W266">
        <v>10</v>
      </c>
      <c r="X266">
        <v>5900</v>
      </c>
      <c r="Y266">
        <v>0</v>
      </c>
      <c r="Z266" t="s">
        <v>50</v>
      </c>
      <c r="AA266" t="s">
        <v>50</v>
      </c>
      <c r="AB266" t="s">
        <v>50</v>
      </c>
      <c r="AC266" t="s">
        <v>50</v>
      </c>
      <c r="AD266" t="s">
        <v>50</v>
      </c>
      <c r="AE266" t="s">
        <v>50</v>
      </c>
      <c r="AF266">
        <v>0</v>
      </c>
      <c r="AG266">
        <v>6</v>
      </c>
      <c r="AH266">
        <v>0</v>
      </c>
      <c r="AI266">
        <v>5</v>
      </c>
      <c r="AJ266">
        <v>0</v>
      </c>
      <c r="AK266">
        <v>0</v>
      </c>
      <c r="AL266">
        <v>0</v>
      </c>
      <c r="AM266">
        <v>0</v>
      </c>
    </row>
    <row r="267" spans="1:39" x14ac:dyDescent="0.35">
      <c r="A267" t="s">
        <v>685</v>
      </c>
      <c r="B267" t="s">
        <v>50</v>
      </c>
      <c r="C267" t="s">
        <v>71</v>
      </c>
      <c r="D267" t="s">
        <v>223</v>
      </c>
      <c r="E267" t="s">
        <v>65</v>
      </c>
      <c r="F267" t="s">
        <v>686</v>
      </c>
      <c r="G267">
        <v>16</v>
      </c>
      <c r="H267">
        <v>4</v>
      </c>
      <c r="I267">
        <v>16</v>
      </c>
      <c r="J267">
        <v>230</v>
      </c>
      <c r="K267">
        <v>230</v>
      </c>
      <c r="L267">
        <v>240</v>
      </c>
      <c r="M267">
        <v>-10</v>
      </c>
      <c r="N267">
        <v>20</v>
      </c>
      <c r="O267">
        <v>12</v>
      </c>
      <c r="P267">
        <v>29</v>
      </c>
      <c r="Q267">
        <v>14</v>
      </c>
      <c r="R267">
        <v>20</v>
      </c>
      <c r="S267">
        <v>16</v>
      </c>
      <c r="T267">
        <v>18</v>
      </c>
      <c r="U267">
        <v>18</v>
      </c>
      <c r="V267" t="s">
        <v>687</v>
      </c>
      <c r="W267">
        <v>13</v>
      </c>
      <c r="X267">
        <v>10000</v>
      </c>
      <c r="Y267">
        <v>0</v>
      </c>
      <c r="Z267" t="s">
        <v>50</v>
      </c>
      <c r="AA267" t="s">
        <v>50</v>
      </c>
      <c r="AB267" t="s">
        <v>50</v>
      </c>
      <c r="AC267" t="s">
        <v>50</v>
      </c>
      <c r="AD267" t="s">
        <v>50</v>
      </c>
      <c r="AE267" t="s">
        <v>50</v>
      </c>
      <c r="AF267">
        <v>2</v>
      </c>
      <c r="AG267">
        <v>9</v>
      </c>
      <c r="AH267">
        <v>2</v>
      </c>
      <c r="AI267">
        <v>5</v>
      </c>
      <c r="AJ267">
        <v>3</v>
      </c>
      <c r="AK267">
        <v>4</v>
      </c>
      <c r="AL267">
        <v>4</v>
      </c>
      <c r="AM267">
        <v>0</v>
      </c>
    </row>
    <row r="268" spans="1:39" x14ac:dyDescent="0.35">
      <c r="A268" t="s">
        <v>688</v>
      </c>
      <c r="B268" t="s">
        <v>689</v>
      </c>
      <c r="C268" t="s">
        <v>162</v>
      </c>
      <c r="D268" t="s">
        <v>690</v>
      </c>
      <c r="E268" t="s">
        <v>60</v>
      </c>
      <c r="F268" t="s">
        <v>54</v>
      </c>
      <c r="G268">
        <v>15</v>
      </c>
      <c r="H268">
        <v>2</v>
      </c>
      <c r="I268">
        <v>15</v>
      </c>
      <c r="J268">
        <v>66</v>
      </c>
      <c r="K268">
        <v>66</v>
      </c>
      <c r="L268">
        <v>72</v>
      </c>
      <c r="M268">
        <v>-6</v>
      </c>
      <c r="N268">
        <v>12</v>
      </c>
      <c r="O268">
        <v>8</v>
      </c>
      <c r="P268">
        <v>8</v>
      </c>
      <c r="Q268">
        <v>17</v>
      </c>
      <c r="R268">
        <v>13</v>
      </c>
      <c r="S268">
        <v>15</v>
      </c>
      <c r="T268">
        <v>12</v>
      </c>
      <c r="U268">
        <v>20</v>
      </c>
      <c r="V268" t="s">
        <v>691</v>
      </c>
      <c r="W268">
        <v>4</v>
      </c>
      <c r="X268">
        <v>1100</v>
      </c>
      <c r="Y268">
        <v>0</v>
      </c>
      <c r="Z268" t="s">
        <v>50</v>
      </c>
      <c r="AA268" t="s">
        <v>50</v>
      </c>
      <c r="AB268" t="s">
        <v>50</v>
      </c>
      <c r="AC268" t="s">
        <v>50</v>
      </c>
      <c r="AD268" t="s">
        <v>50</v>
      </c>
      <c r="AE268" t="s">
        <v>50</v>
      </c>
      <c r="AF268">
        <v>3</v>
      </c>
      <c r="AG268">
        <v>0</v>
      </c>
      <c r="AH268">
        <v>3</v>
      </c>
      <c r="AI268">
        <v>1</v>
      </c>
      <c r="AJ268">
        <v>2</v>
      </c>
      <c r="AK268">
        <v>1</v>
      </c>
      <c r="AL268">
        <v>5</v>
      </c>
      <c r="AM268">
        <v>0</v>
      </c>
    </row>
    <row r="269" spans="1:39" x14ac:dyDescent="0.35">
      <c r="A269" t="s">
        <v>692</v>
      </c>
      <c r="B269" t="s">
        <v>50</v>
      </c>
      <c r="C269" t="s">
        <v>106</v>
      </c>
      <c r="D269" t="s">
        <v>114</v>
      </c>
      <c r="E269" t="s">
        <v>693</v>
      </c>
      <c r="F269" t="s">
        <v>50</v>
      </c>
      <c r="G269">
        <v>12</v>
      </c>
      <c r="H269">
        <v>0</v>
      </c>
      <c r="I269">
        <v>12</v>
      </c>
      <c r="J269">
        <v>22</v>
      </c>
      <c r="K269">
        <v>22</v>
      </c>
      <c r="L269">
        <v>25</v>
      </c>
      <c r="M269">
        <v>-3</v>
      </c>
      <c r="N269">
        <v>5</v>
      </c>
      <c r="O269">
        <v>8</v>
      </c>
      <c r="P269">
        <v>5</v>
      </c>
      <c r="Q269">
        <v>15</v>
      </c>
      <c r="R269">
        <v>10</v>
      </c>
      <c r="S269">
        <v>2</v>
      </c>
      <c r="T269">
        <v>12</v>
      </c>
      <c r="U269">
        <v>4</v>
      </c>
      <c r="V269" t="s">
        <v>694</v>
      </c>
      <c r="W269">
        <v>0.5</v>
      </c>
      <c r="X269">
        <v>100</v>
      </c>
      <c r="Y269">
        <v>0</v>
      </c>
      <c r="Z269" t="s">
        <v>50</v>
      </c>
      <c r="AA269" t="s">
        <v>50</v>
      </c>
      <c r="AB269" t="s">
        <v>50</v>
      </c>
      <c r="AC269" t="s">
        <v>50</v>
      </c>
      <c r="AD269" t="s">
        <v>695</v>
      </c>
      <c r="AE269" t="s">
        <v>50</v>
      </c>
      <c r="AF269">
        <v>2</v>
      </c>
      <c r="AG269">
        <v>0</v>
      </c>
      <c r="AH269">
        <v>2</v>
      </c>
      <c r="AI269">
        <v>0</v>
      </c>
      <c r="AJ269">
        <v>0</v>
      </c>
      <c r="AK269">
        <v>1</v>
      </c>
      <c r="AL269">
        <v>0</v>
      </c>
      <c r="AM269">
        <v>0</v>
      </c>
    </row>
    <row r="270" spans="1:39" x14ac:dyDescent="0.35">
      <c r="A270" t="s">
        <v>696</v>
      </c>
      <c r="B270" t="s">
        <v>50</v>
      </c>
      <c r="C270" t="s">
        <v>106</v>
      </c>
      <c r="D270" t="s">
        <v>114</v>
      </c>
      <c r="E270" t="s">
        <v>693</v>
      </c>
      <c r="F270" t="s">
        <v>54</v>
      </c>
      <c r="G270">
        <v>12</v>
      </c>
      <c r="H270">
        <v>1</v>
      </c>
      <c r="I270">
        <v>12</v>
      </c>
      <c r="J270">
        <v>22</v>
      </c>
      <c r="K270">
        <v>22</v>
      </c>
      <c r="L270">
        <v>25</v>
      </c>
      <c r="M270">
        <v>-3</v>
      </c>
      <c r="N270">
        <v>5</v>
      </c>
      <c r="O270">
        <v>8</v>
      </c>
      <c r="P270">
        <v>3</v>
      </c>
      <c r="Q270">
        <v>13</v>
      </c>
      <c r="R270">
        <v>10</v>
      </c>
      <c r="S270">
        <v>1</v>
      </c>
      <c r="T270">
        <v>7</v>
      </c>
      <c r="U270">
        <v>1</v>
      </c>
      <c r="V270" t="s">
        <v>697</v>
      </c>
      <c r="W270">
        <v>0.5</v>
      </c>
      <c r="X270">
        <v>100</v>
      </c>
      <c r="Y270">
        <v>0</v>
      </c>
      <c r="Z270" t="s">
        <v>50</v>
      </c>
      <c r="AA270" t="s">
        <v>50</v>
      </c>
      <c r="AB270" t="s">
        <v>50</v>
      </c>
      <c r="AC270" t="s">
        <v>50</v>
      </c>
      <c r="AD270" t="s">
        <v>698</v>
      </c>
      <c r="AE270" t="s">
        <v>50</v>
      </c>
      <c r="AF270">
        <v>1</v>
      </c>
      <c r="AG270">
        <v>0</v>
      </c>
      <c r="AH270">
        <v>1</v>
      </c>
      <c r="AI270">
        <v>0</v>
      </c>
      <c r="AJ270">
        <v>0</v>
      </c>
      <c r="AK270">
        <v>0</v>
      </c>
      <c r="AL270">
        <v>0</v>
      </c>
      <c r="AM270">
        <v>0</v>
      </c>
    </row>
    <row r="271" spans="1:39" x14ac:dyDescent="0.35">
      <c r="A271" t="s">
        <v>699</v>
      </c>
      <c r="B271" t="s">
        <v>50</v>
      </c>
      <c r="C271" t="s">
        <v>106</v>
      </c>
      <c r="D271" t="s">
        <v>114</v>
      </c>
      <c r="E271" t="s">
        <v>693</v>
      </c>
      <c r="F271" t="s">
        <v>54</v>
      </c>
      <c r="G271">
        <v>12</v>
      </c>
      <c r="H271">
        <v>1</v>
      </c>
      <c r="I271">
        <v>12</v>
      </c>
      <c r="J271">
        <v>22</v>
      </c>
      <c r="K271">
        <v>22</v>
      </c>
      <c r="L271">
        <v>25</v>
      </c>
      <c r="M271">
        <v>-3</v>
      </c>
      <c r="N271">
        <v>5</v>
      </c>
      <c r="O271">
        <v>8</v>
      </c>
      <c r="P271">
        <v>3</v>
      </c>
      <c r="Q271">
        <v>13</v>
      </c>
      <c r="R271">
        <v>10</v>
      </c>
      <c r="S271">
        <v>1</v>
      </c>
      <c r="T271">
        <v>7</v>
      </c>
      <c r="U271">
        <v>1</v>
      </c>
      <c r="V271" t="s">
        <v>697</v>
      </c>
      <c r="W271">
        <v>0.5</v>
      </c>
      <c r="X271">
        <v>100</v>
      </c>
      <c r="Y271">
        <v>0</v>
      </c>
      <c r="Z271" t="s">
        <v>50</v>
      </c>
      <c r="AA271" t="s">
        <v>50</v>
      </c>
      <c r="AB271" t="s">
        <v>50</v>
      </c>
      <c r="AC271" t="s">
        <v>50</v>
      </c>
      <c r="AD271" t="s">
        <v>698</v>
      </c>
      <c r="AE271" t="s">
        <v>50</v>
      </c>
      <c r="AF271">
        <v>1</v>
      </c>
      <c r="AG271">
        <v>0</v>
      </c>
      <c r="AH271">
        <v>1</v>
      </c>
      <c r="AI271">
        <v>0</v>
      </c>
      <c r="AJ271">
        <v>0</v>
      </c>
      <c r="AK271">
        <v>0</v>
      </c>
      <c r="AL271">
        <v>0</v>
      </c>
      <c r="AM271">
        <v>0</v>
      </c>
    </row>
    <row r="272" spans="1:39" x14ac:dyDescent="0.35">
      <c r="A272" t="s">
        <v>700</v>
      </c>
      <c r="B272" t="s">
        <v>50</v>
      </c>
      <c r="C272" t="s">
        <v>106</v>
      </c>
      <c r="D272" t="s">
        <v>114</v>
      </c>
      <c r="E272" t="s">
        <v>693</v>
      </c>
      <c r="F272" t="s">
        <v>54</v>
      </c>
      <c r="G272">
        <v>12</v>
      </c>
      <c r="H272">
        <v>1</v>
      </c>
      <c r="I272">
        <v>12</v>
      </c>
      <c r="J272">
        <v>22</v>
      </c>
      <c r="K272">
        <v>22</v>
      </c>
      <c r="L272">
        <v>25</v>
      </c>
      <c r="M272">
        <v>-3</v>
      </c>
      <c r="N272">
        <v>5</v>
      </c>
      <c r="O272">
        <v>8</v>
      </c>
      <c r="P272">
        <v>3</v>
      </c>
      <c r="Q272">
        <v>13</v>
      </c>
      <c r="R272">
        <v>10</v>
      </c>
      <c r="S272">
        <v>1</v>
      </c>
      <c r="T272">
        <v>7</v>
      </c>
      <c r="U272">
        <v>1</v>
      </c>
      <c r="V272" t="s">
        <v>697</v>
      </c>
      <c r="W272">
        <v>0.5</v>
      </c>
      <c r="X272">
        <v>100</v>
      </c>
      <c r="Y272">
        <v>0</v>
      </c>
      <c r="Z272" t="s">
        <v>50</v>
      </c>
      <c r="AA272" t="s">
        <v>50</v>
      </c>
      <c r="AB272" t="s">
        <v>50</v>
      </c>
      <c r="AC272" t="s">
        <v>50</v>
      </c>
      <c r="AD272" t="s">
        <v>698</v>
      </c>
      <c r="AE272" t="s">
        <v>50</v>
      </c>
      <c r="AF272">
        <v>1</v>
      </c>
      <c r="AG272">
        <v>0</v>
      </c>
      <c r="AH272">
        <v>1</v>
      </c>
      <c r="AI272">
        <v>0</v>
      </c>
      <c r="AJ272">
        <v>0</v>
      </c>
      <c r="AK272">
        <v>0</v>
      </c>
      <c r="AL272">
        <v>0</v>
      </c>
      <c r="AM272">
        <v>0</v>
      </c>
    </row>
    <row r="273" spans="1:39" x14ac:dyDescent="0.35">
      <c r="A273" t="s">
        <v>701</v>
      </c>
      <c r="B273" t="s">
        <v>50</v>
      </c>
      <c r="C273" t="s">
        <v>106</v>
      </c>
      <c r="D273" t="s">
        <v>114</v>
      </c>
      <c r="E273" t="s">
        <v>693</v>
      </c>
      <c r="F273" t="s">
        <v>50</v>
      </c>
      <c r="G273">
        <v>14</v>
      </c>
      <c r="H273">
        <v>0</v>
      </c>
      <c r="I273">
        <v>14</v>
      </c>
      <c r="J273">
        <v>36</v>
      </c>
      <c r="K273">
        <v>36</v>
      </c>
      <c r="L273">
        <v>40</v>
      </c>
      <c r="M273">
        <v>-4</v>
      </c>
      <c r="N273">
        <v>8</v>
      </c>
      <c r="O273">
        <v>8</v>
      </c>
      <c r="P273">
        <v>8</v>
      </c>
      <c r="Q273">
        <v>18</v>
      </c>
      <c r="R273">
        <v>11</v>
      </c>
      <c r="S273">
        <v>1</v>
      </c>
      <c r="T273">
        <v>10</v>
      </c>
      <c r="U273">
        <v>3</v>
      </c>
      <c r="V273" t="s">
        <v>702</v>
      </c>
      <c r="W273">
        <v>2</v>
      </c>
      <c r="X273">
        <v>450</v>
      </c>
      <c r="Y273">
        <v>0</v>
      </c>
      <c r="Z273" t="s">
        <v>50</v>
      </c>
      <c r="AA273" t="s">
        <v>50</v>
      </c>
      <c r="AB273" t="s">
        <v>50</v>
      </c>
      <c r="AC273" t="s">
        <v>50</v>
      </c>
      <c r="AD273" t="s">
        <v>703</v>
      </c>
      <c r="AE273" t="s">
        <v>50</v>
      </c>
      <c r="AF273">
        <v>4</v>
      </c>
      <c r="AG273">
        <v>0</v>
      </c>
      <c r="AH273">
        <v>4</v>
      </c>
      <c r="AI273">
        <v>0</v>
      </c>
      <c r="AJ273">
        <v>0</v>
      </c>
      <c r="AK273">
        <v>0</v>
      </c>
      <c r="AL273">
        <v>0</v>
      </c>
      <c r="AM273">
        <v>0</v>
      </c>
    </row>
    <row r="274" spans="1:39" x14ac:dyDescent="0.35">
      <c r="A274" t="s">
        <v>704</v>
      </c>
      <c r="B274" t="s">
        <v>50</v>
      </c>
      <c r="C274" t="s">
        <v>106</v>
      </c>
      <c r="D274" t="s">
        <v>114</v>
      </c>
      <c r="E274" t="s">
        <v>693</v>
      </c>
      <c r="F274" t="s">
        <v>50</v>
      </c>
      <c r="G274">
        <v>13</v>
      </c>
      <c r="H274">
        <v>0</v>
      </c>
      <c r="I274">
        <v>13</v>
      </c>
      <c r="J274">
        <v>28</v>
      </c>
      <c r="K274">
        <v>28</v>
      </c>
      <c r="L274">
        <v>40</v>
      </c>
      <c r="M274">
        <v>-12</v>
      </c>
      <c r="N274">
        <v>8</v>
      </c>
      <c r="O274">
        <v>8</v>
      </c>
      <c r="P274">
        <v>13</v>
      </c>
      <c r="Q274">
        <v>16</v>
      </c>
      <c r="R274">
        <v>9</v>
      </c>
      <c r="S274">
        <v>1</v>
      </c>
      <c r="T274">
        <v>7</v>
      </c>
      <c r="U274">
        <v>2</v>
      </c>
      <c r="V274" t="s">
        <v>705</v>
      </c>
      <c r="W274">
        <v>1</v>
      </c>
      <c r="X274">
        <v>200</v>
      </c>
      <c r="Y274">
        <v>0</v>
      </c>
      <c r="Z274" t="s">
        <v>50</v>
      </c>
      <c r="AA274" t="s">
        <v>50</v>
      </c>
      <c r="AB274" t="s">
        <v>50</v>
      </c>
      <c r="AC274" t="s">
        <v>50</v>
      </c>
      <c r="AD274" t="s">
        <v>706</v>
      </c>
      <c r="AE274" t="s">
        <v>50</v>
      </c>
      <c r="AF274">
        <v>3</v>
      </c>
      <c r="AG274">
        <v>1</v>
      </c>
      <c r="AH274">
        <v>3</v>
      </c>
      <c r="AI274">
        <v>0</v>
      </c>
      <c r="AJ274">
        <v>0</v>
      </c>
      <c r="AK274">
        <v>0</v>
      </c>
      <c r="AL274">
        <v>0</v>
      </c>
      <c r="AM274">
        <v>0</v>
      </c>
    </row>
    <row r="275" spans="1:39" x14ac:dyDescent="0.35">
      <c r="A275" t="s">
        <v>707</v>
      </c>
      <c r="B275" t="s">
        <v>50</v>
      </c>
      <c r="C275" t="s">
        <v>106</v>
      </c>
      <c r="D275" t="s">
        <v>114</v>
      </c>
      <c r="E275" t="s">
        <v>693</v>
      </c>
      <c r="F275" t="s">
        <v>50</v>
      </c>
      <c r="G275">
        <v>10</v>
      </c>
      <c r="H275">
        <v>0</v>
      </c>
      <c r="I275">
        <v>10</v>
      </c>
      <c r="J275">
        <v>24</v>
      </c>
      <c r="K275">
        <v>24</v>
      </c>
      <c r="L275">
        <v>35</v>
      </c>
      <c r="M275">
        <v>-11</v>
      </c>
      <c r="N275">
        <v>7</v>
      </c>
      <c r="O275">
        <v>8</v>
      </c>
      <c r="P275">
        <v>9</v>
      </c>
      <c r="Q275">
        <v>11</v>
      </c>
      <c r="R275">
        <v>9</v>
      </c>
      <c r="S275">
        <v>2</v>
      </c>
      <c r="T275">
        <v>10</v>
      </c>
      <c r="U275">
        <v>3</v>
      </c>
      <c r="V275" t="s">
        <v>708</v>
      </c>
      <c r="W275">
        <v>0.25</v>
      </c>
      <c r="X275">
        <v>50</v>
      </c>
      <c r="Y275">
        <v>0</v>
      </c>
      <c r="Z275" t="s">
        <v>50</v>
      </c>
      <c r="AA275" t="s">
        <v>50</v>
      </c>
      <c r="AB275" t="s">
        <v>50</v>
      </c>
      <c r="AC275" t="s">
        <v>50</v>
      </c>
      <c r="AD275" t="s">
        <v>709</v>
      </c>
      <c r="AE275" t="s">
        <v>50</v>
      </c>
      <c r="AF275">
        <v>0</v>
      </c>
      <c r="AG275">
        <v>0</v>
      </c>
      <c r="AH275">
        <v>0</v>
      </c>
      <c r="AI275">
        <v>0</v>
      </c>
      <c r="AJ275">
        <v>0</v>
      </c>
      <c r="AK275">
        <v>0</v>
      </c>
      <c r="AL275">
        <v>0</v>
      </c>
      <c r="AM275">
        <v>0</v>
      </c>
    </row>
    <row r="276" spans="1:39" x14ac:dyDescent="0.35">
      <c r="A276" t="s">
        <v>710</v>
      </c>
      <c r="B276" t="s">
        <v>50</v>
      </c>
      <c r="C276" t="s">
        <v>106</v>
      </c>
      <c r="D276" t="s">
        <v>114</v>
      </c>
      <c r="E276" t="s">
        <v>693</v>
      </c>
      <c r="F276" t="s">
        <v>50</v>
      </c>
      <c r="G276">
        <v>12</v>
      </c>
      <c r="H276">
        <v>0</v>
      </c>
      <c r="I276">
        <v>12</v>
      </c>
      <c r="J276">
        <v>24</v>
      </c>
      <c r="K276">
        <v>24</v>
      </c>
      <c r="L276">
        <v>35</v>
      </c>
      <c r="M276">
        <v>-11</v>
      </c>
      <c r="N276">
        <v>7</v>
      </c>
      <c r="O276">
        <v>8</v>
      </c>
      <c r="P276">
        <v>6</v>
      </c>
      <c r="Q276">
        <v>14</v>
      </c>
      <c r="R276">
        <v>8</v>
      </c>
      <c r="S276">
        <v>3</v>
      </c>
      <c r="T276">
        <v>12</v>
      </c>
      <c r="U276">
        <v>6</v>
      </c>
      <c r="V276" t="s">
        <v>711</v>
      </c>
      <c r="W276">
        <v>0.25</v>
      </c>
      <c r="X276">
        <v>50</v>
      </c>
      <c r="Y276">
        <v>0</v>
      </c>
      <c r="Z276" t="s">
        <v>50</v>
      </c>
      <c r="AA276" t="s">
        <v>50</v>
      </c>
      <c r="AB276" t="s">
        <v>50</v>
      </c>
      <c r="AC276" t="s">
        <v>50</v>
      </c>
      <c r="AD276" t="s">
        <v>709</v>
      </c>
      <c r="AE276" t="s">
        <v>50</v>
      </c>
      <c r="AF276">
        <v>2</v>
      </c>
      <c r="AG276">
        <v>0</v>
      </c>
      <c r="AH276">
        <v>2</v>
      </c>
      <c r="AI276">
        <v>0</v>
      </c>
      <c r="AJ276">
        <v>0</v>
      </c>
      <c r="AK276">
        <v>1</v>
      </c>
      <c r="AL276">
        <v>0</v>
      </c>
      <c r="AM276">
        <v>0</v>
      </c>
    </row>
    <row r="277" spans="1:39" x14ac:dyDescent="0.35">
      <c r="A277" t="s">
        <v>712</v>
      </c>
      <c r="B277" t="s">
        <v>50</v>
      </c>
      <c r="C277" t="s">
        <v>106</v>
      </c>
      <c r="D277" t="s">
        <v>114</v>
      </c>
      <c r="E277" t="s">
        <v>693</v>
      </c>
      <c r="F277" t="s">
        <v>54</v>
      </c>
      <c r="G277">
        <v>12</v>
      </c>
      <c r="H277">
        <v>1</v>
      </c>
      <c r="I277">
        <v>12</v>
      </c>
      <c r="J277">
        <v>22</v>
      </c>
      <c r="K277">
        <v>22</v>
      </c>
      <c r="L277">
        <v>25</v>
      </c>
      <c r="M277">
        <v>-3</v>
      </c>
      <c r="N277">
        <v>5</v>
      </c>
      <c r="O277">
        <v>8</v>
      </c>
      <c r="P277">
        <v>3</v>
      </c>
      <c r="Q277">
        <v>13</v>
      </c>
      <c r="R277">
        <v>10</v>
      </c>
      <c r="S277">
        <v>1</v>
      </c>
      <c r="T277">
        <v>7</v>
      </c>
      <c r="U277">
        <v>1</v>
      </c>
      <c r="V277" t="s">
        <v>697</v>
      </c>
      <c r="W277">
        <v>0.5</v>
      </c>
      <c r="X277">
        <v>100</v>
      </c>
      <c r="Y277">
        <v>0</v>
      </c>
      <c r="Z277" t="s">
        <v>50</v>
      </c>
      <c r="AA277" t="s">
        <v>50</v>
      </c>
      <c r="AB277" t="s">
        <v>50</v>
      </c>
      <c r="AC277" t="s">
        <v>50</v>
      </c>
      <c r="AD277" t="s">
        <v>698</v>
      </c>
      <c r="AE277" t="s">
        <v>50</v>
      </c>
      <c r="AF277">
        <v>1</v>
      </c>
      <c r="AG277">
        <v>0</v>
      </c>
      <c r="AH277">
        <v>1</v>
      </c>
      <c r="AI277">
        <v>0</v>
      </c>
      <c r="AJ277">
        <v>0</v>
      </c>
      <c r="AK277">
        <v>0</v>
      </c>
      <c r="AL277">
        <v>0</v>
      </c>
      <c r="AM277">
        <v>0</v>
      </c>
    </row>
    <row r="278" spans="1:39" x14ac:dyDescent="0.35">
      <c r="A278" t="s">
        <v>713</v>
      </c>
      <c r="B278" t="s">
        <v>50</v>
      </c>
      <c r="C278" t="s">
        <v>106</v>
      </c>
      <c r="D278" t="s">
        <v>114</v>
      </c>
      <c r="E278" t="s">
        <v>693</v>
      </c>
      <c r="F278" t="s">
        <v>54</v>
      </c>
      <c r="G278">
        <v>12</v>
      </c>
      <c r="H278">
        <v>1</v>
      </c>
      <c r="I278">
        <v>12</v>
      </c>
      <c r="J278">
        <v>22</v>
      </c>
      <c r="K278">
        <v>22</v>
      </c>
      <c r="L278">
        <v>25</v>
      </c>
      <c r="M278">
        <v>-3</v>
      </c>
      <c r="N278">
        <v>5</v>
      </c>
      <c r="O278">
        <v>8</v>
      </c>
      <c r="P278">
        <v>3</v>
      </c>
      <c r="Q278">
        <v>13</v>
      </c>
      <c r="R278">
        <v>10</v>
      </c>
      <c r="S278">
        <v>1</v>
      </c>
      <c r="T278">
        <v>7</v>
      </c>
      <c r="U278">
        <v>1</v>
      </c>
      <c r="V278" t="s">
        <v>697</v>
      </c>
      <c r="W278">
        <v>0.5</v>
      </c>
      <c r="X278">
        <v>100</v>
      </c>
      <c r="Y278">
        <v>0</v>
      </c>
      <c r="Z278" t="s">
        <v>50</v>
      </c>
      <c r="AA278" t="s">
        <v>50</v>
      </c>
      <c r="AB278" t="s">
        <v>50</v>
      </c>
      <c r="AC278" t="s">
        <v>50</v>
      </c>
      <c r="AD278" t="s">
        <v>698</v>
      </c>
      <c r="AE278" t="s">
        <v>50</v>
      </c>
      <c r="AF278">
        <v>1</v>
      </c>
      <c r="AG278">
        <v>0</v>
      </c>
      <c r="AH278">
        <v>1</v>
      </c>
      <c r="AI278">
        <v>0</v>
      </c>
      <c r="AJ278">
        <v>0</v>
      </c>
      <c r="AK278">
        <v>0</v>
      </c>
      <c r="AL278">
        <v>0</v>
      </c>
      <c r="AM278">
        <v>0</v>
      </c>
    </row>
    <row r="279" spans="1:39" x14ac:dyDescent="0.35">
      <c r="A279" t="s">
        <v>714</v>
      </c>
      <c r="B279" t="s">
        <v>50</v>
      </c>
      <c r="C279" t="s">
        <v>106</v>
      </c>
      <c r="D279" t="s">
        <v>494</v>
      </c>
      <c r="E279" t="s">
        <v>87</v>
      </c>
      <c r="F279" t="s">
        <v>54</v>
      </c>
      <c r="G279">
        <v>25</v>
      </c>
      <c r="H279">
        <v>15</v>
      </c>
      <c r="I279">
        <v>25</v>
      </c>
      <c r="J279">
        <v>676</v>
      </c>
      <c r="K279">
        <v>676</v>
      </c>
      <c r="L279">
        <v>693</v>
      </c>
      <c r="M279">
        <v>-17</v>
      </c>
      <c r="N279">
        <v>33</v>
      </c>
      <c r="O279">
        <v>20</v>
      </c>
      <c r="P279">
        <v>30</v>
      </c>
      <c r="Q279">
        <v>11</v>
      </c>
      <c r="R279">
        <v>30</v>
      </c>
      <c r="S279">
        <v>3</v>
      </c>
      <c r="T279">
        <v>11</v>
      </c>
      <c r="U279">
        <v>11</v>
      </c>
      <c r="V279" t="s">
        <v>715</v>
      </c>
      <c r="W279">
        <v>30</v>
      </c>
      <c r="X279">
        <v>155000</v>
      </c>
      <c r="Y279">
        <v>0</v>
      </c>
      <c r="Z279" t="s">
        <v>50</v>
      </c>
      <c r="AA279" t="s">
        <v>50</v>
      </c>
      <c r="AB279" t="s">
        <v>50</v>
      </c>
      <c r="AC279" t="s">
        <v>50</v>
      </c>
      <c r="AD279" t="s">
        <v>716</v>
      </c>
      <c r="AE279" t="s">
        <v>50</v>
      </c>
      <c r="AF279">
        <v>0</v>
      </c>
      <c r="AG279">
        <v>10</v>
      </c>
      <c r="AH279">
        <v>0</v>
      </c>
      <c r="AI279">
        <v>10</v>
      </c>
      <c r="AJ279">
        <v>0</v>
      </c>
      <c r="AK279">
        <v>0</v>
      </c>
      <c r="AL279">
        <v>0</v>
      </c>
      <c r="AM279">
        <v>0</v>
      </c>
    </row>
    <row r="280" spans="1:39" x14ac:dyDescent="0.35">
      <c r="A280" t="s">
        <v>717</v>
      </c>
      <c r="B280" t="s">
        <v>50</v>
      </c>
      <c r="C280" t="s">
        <v>120</v>
      </c>
      <c r="D280" t="s">
        <v>59</v>
      </c>
      <c r="E280" t="s">
        <v>60</v>
      </c>
      <c r="F280" t="s">
        <v>146</v>
      </c>
      <c r="G280">
        <v>11</v>
      </c>
      <c r="H280">
        <v>1</v>
      </c>
      <c r="I280">
        <v>11</v>
      </c>
      <c r="J280">
        <v>32</v>
      </c>
      <c r="K280">
        <v>32</v>
      </c>
      <c r="L280">
        <v>35</v>
      </c>
      <c r="M280">
        <v>-3</v>
      </c>
      <c r="N280">
        <v>5</v>
      </c>
      <c r="O280">
        <v>8</v>
      </c>
      <c r="P280">
        <v>15</v>
      </c>
      <c r="Q280">
        <v>11</v>
      </c>
      <c r="R280">
        <v>14</v>
      </c>
      <c r="S280">
        <v>10</v>
      </c>
      <c r="T280">
        <v>10</v>
      </c>
      <c r="U280">
        <v>11</v>
      </c>
      <c r="V280" t="s">
        <v>718</v>
      </c>
      <c r="W280">
        <v>0.5</v>
      </c>
      <c r="X280">
        <v>100</v>
      </c>
      <c r="Y280">
        <v>0</v>
      </c>
      <c r="Z280" t="s">
        <v>50</v>
      </c>
      <c r="AA280" t="s">
        <v>50</v>
      </c>
      <c r="AB280" t="s">
        <v>50</v>
      </c>
      <c r="AC280" t="s">
        <v>50</v>
      </c>
      <c r="AD280" t="s">
        <v>50</v>
      </c>
      <c r="AE280" t="s">
        <v>50</v>
      </c>
      <c r="AF280">
        <v>0</v>
      </c>
      <c r="AG280">
        <v>2</v>
      </c>
      <c r="AH280">
        <v>0</v>
      </c>
      <c r="AI280">
        <v>2</v>
      </c>
      <c r="AJ280">
        <v>0</v>
      </c>
      <c r="AK280">
        <v>0</v>
      </c>
      <c r="AL280">
        <v>0</v>
      </c>
      <c r="AM280">
        <v>0</v>
      </c>
    </row>
    <row r="281" spans="1:39" x14ac:dyDescent="0.35">
      <c r="A281" t="s">
        <v>719</v>
      </c>
      <c r="B281" t="s">
        <v>50</v>
      </c>
      <c r="C281" t="s">
        <v>106</v>
      </c>
      <c r="D281" t="s">
        <v>114</v>
      </c>
      <c r="E281" t="s">
        <v>53</v>
      </c>
      <c r="F281" t="s">
        <v>50</v>
      </c>
      <c r="G281">
        <v>12</v>
      </c>
      <c r="H281">
        <v>0</v>
      </c>
      <c r="I281">
        <v>12</v>
      </c>
      <c r="J281">
        <v>37</v>
      </c>
      <c r="K281">
        <v>37</v>
      </c>
      <c r="L281">
        <v>40</v>
      </c>
      <c r="M281">
        <v>-3</v>
      </c>
      <c r="N281">
        <v>5</v>
      </c>
      <c r="O281">
        <v>10</v>
      </c>
      <c r="P281">
        <v>17</v>
      </c>
      <c r="Q281">
        <v>15</v>
      </c>
      <c r="R281">
        <v>14</v>
      </c>
      <c r="S281">
        <v>3</v>
      </c>
      <c r="T281">
        <v>12</v>
      </c>
      <c r="U281">
        <v>8</v>
      </c>
      <c r="V281" t="s">
        <v>184</v>
      </c>
      <c r="W281">
        <v>1</v>
      </c>
      <c r="X281">
        <v>200</v>
      </c>
      <c r="Y281">
        <v>0</v>
      </c>
      <c r="Z281" t="s">
        <v>50</v>
      </c>
      <c r="AA281" t="s">
        <v>50</v>
      </c>
      <c r="AB281" t="s">
        <v>50</v>
      </c>
      <c r="AC281" t="s">
        <v>50</v>
      </c>
      <c r="AD281" t="s">
        <v>50</v>
      </c>
      <c r="AE281" t="s">
        <v>50</v>
      </c>
      <c r="AF281">
        <v>2</v>
      </c>
      <c r="AG281">
        <v>3</v>
      </c>
      <c r="AH281">
        <v>2</v>
      </c>
      <c r="AI281">
        <v>2</v>
      </c>
      <c r="AJ281">
        <v>0</v>
      </c>
      <c r="AK281">
        <v>1</v>
      </c>
      <c r="AL281">
        <v>0</v>
      </c>
      <c r="AM281">
        <v>0</v>
      </c>
    </row>
    <row r="282" spans="1:39" x14ac:dyDescent="0.35">
      <c r="A282" t="s">
        <v>720</v>
      </c>
      <c r="B282" t="s">
        <v>50</v>
      </c>
      <c r="C282" t="s">
        <v>71</v>
      </c>
      <c r="D282" t="s">
        <v>124</v>
      </c>
      <c r="E282" t="s">
        <v>65</v>
      </c>
      <c r="F282" t="s">
        <v>54</v>
      </c>
      <c r="G282">
        <v>16</v>
      </c>
      <c r="H282">
        <v>6</v>
      </c>
      <c r="I282">
        <v>16</v>
      </c>
      <c r="J282">
        <v>138</v>
      </c>
      <c r="K282">
        <v>138</v>
      </c>
      <c r="L282">
        <v>144</v>
      </c>
      <c r="M282">
        <v>-6</v>
      </c>
      <c r="N282">
        <v>12</v>
      </c>
      <c r="O282">
        <v>12</v>
      </c>
      <c r="P282">
        <v>23</v>
      </c>
      <c r="Q282">
        <v>8</v>
      </c>
      <c r="R282">
        <v>21</v>
      </c>
      <c r="S282">
        <v>12</v>
      </c>
      <c r="T282">
        <v>16</v>
      </c>
      <c r="U282">
        <v>12</v>
      </c>
      <c r="V282" t="s">
        <v>721</v>
      </c>
      <c r="W282">
        <v>9</v>
      </c>
      <c r="X282">
        <v>5000</v>
      </c>
      <c r="Y282">
        <v>0</v>
      </c>
      <c r="Z282" t="s">
        <v>50</v>
      </c>
      <c r="AA282" t="s">
        <v>50</v>
      </c>
      <c r="AB282" t="s">
        <v>50</v>
      </c>
      <c r="AC282" t="s">
        <v>50</v>
      </c>
      <c r="AD282" t="s">
        <v>50</v>
      </c>
      <c r="AE282" t="s">
        <v>50</v>
      </c>
      <c r="AF282">
        <v>0</v>
      </c>
      <c r="AG282">
        <v>6</v>
      </c>
      <c r="AH282">
        <v>0</v>
      </c>
      <c r="AI282">
        <v>5</v>
      </c>
      <c r="AJ282">
        <v>1</v>
      </c>
      <c r="AK282">
        <v>3</v>
      </c>
      <c r="AL282">
        <v>1</v>
      </c>
      <c r="AM282">
        <v>0</v>
      </c>
    </row>
    <row r="283" spans="1:39" x14ac:dyDescent="0.35">
      <c r="A283" t="s">
        <v>722</v>
      </c>
      <c r="B283" t="s">
        <v>50</v>
      </c>
      <c r="C283" t="s">
        <v>58</v>
      </c>
      <c r="D283" t="s">
        <v>59</v>
      </c>
      <c r="E283" t="s">
        <v>60</v>
      </c>
      <c r="F283" t="s">
        <v>167</v>
      </c>
      <c r="G283">
        <v>12</v>
      </c>
      <c r="H283">
        <v>2</v>
      </c>
      <c r="I283">
        <v>12</v>
      </c>
      <c r="J283">
        <v>11</v>
      </c>
      <c r="K283">
        <v>11</v>
      </c>
      <c r="L283">
        <v>12</v>
      </c>
      <c r="M283">
        <v>-1</v>
      </c>
      <c r="N283">
        <v>2</v>
      </c>
      <c r="O283">
        <v>8</v>
      </c>
      <c r="P283">
        <v>13</v>
      </c>
      <c r="Q283">
        <v>11</v>
      </c>
      <c r="R283">
        <v>12</v>
      </c>
      <c r="S283">
        <v>8</v>
      </c>
      <c r="T283">
        <v>11</v>
      </c>
      <c r="U283">
        <v>8</v>
      </c>
      <c r="V283" t="s">
        <v>431</v>
      </c>
      <c r="W283">
        <v>0.125</v>
      </c>
      <c r="X283">
        <v>25</v>
      </c>
      <c r="Y283">
        <v>0</v>
      </c>
      <c r="Z283" t="s">
        <v>50</v>
      </c>
      <c r="AA283" t="s">
        <v>50</v>
      </c>
      <c r="AB283" t="s">
        <v>50</v>
      </c>
      <c r="AC283" t="s">
        <v>50</v>
      </c>
      <c r="AD283" t="s">
        <v>432</v>
      </c>
      <c r="AE283" t="s">
        <v>50</v>
      </c>
      <c r="AF283">
        <v>0</v>
      </c>
      <c r="AG283">
        <v>1</v>
      </c>
      <c r="AH283">
        <v>0</v>
      </c>
      <c r="AI283">
        <v>1</v>
      </c>
      <c r="AJ283">
        <v>0</v>
      </c>
      <c r="AK283">
        <v>0</v>
      </c>
      <c r="AL283">
        <v>0</v>
      </c>
      <c r="AM283">
        <v>0</v>
      </c>
    </row>
    <row r="284" spans="1:39" x14ac:dyDescent="0.35">
      <c r="A284" t="s">
        <v>723</v>
      </c>
      <c r="B284" t="s">
        <v>50</v>
      </c>
      <c r="C284" t="s">
        <v>106</v>
      </c>
      <c r="D284" t="s">
        <v>114</v>
      </c>
      <c r="E284" t="s">
        <v>65</v>
      </c>
      <c r="F284" t="s">
        <v>54</v>
      </c>
      <c r="G284">
        <v>13</v>
      </c>
      <c r="H284">
        <v>3</v>
      </c>
      <c r="I284">
        <v>13</v>
      </c>
      <c r="J284">
        <v>95</v>
      </c>
      <c r="K284">
        <v>95</v>
      </c>
      <c r="L284">
        <v>100</v>
      </c>
      <c r="M284">
        <v>-5</v>
      </c>
      <c r="N284">
        <v>10</v>
      </c>
      <c r="O284">
        <v>12</v>
      </c>
      <c r="P284">
        <v>22</v>
      </c>
      <c r="Q284">
        <v>9</v>
      </c>
      <c r="R284">
        <v>17</v>
      </c>
      <c r="S284">
        <v>2</v>
      </c>
      <c r="T284">
        <v>11</v>
      </c>
      <c r="U284">
        <v>5</v>
      </c>
      <c r="V284" t="s">
        <v>724</v>
      </c>
      <c r="W284">
        <v>5</v>
      </c>
      <c r="X284">
        <v>1800</v>
      </c>
      <c r="Y284">
        <v>0</v>
      </c>
      <c r="Z284" t="s">
        <v>50</v>
      </c>
      <c r="AA284" t="s">
        <v>50</v>
      </c>
      <c r="AB284" t="s">
        <v>50</v>
      </c>
      <c r="AC284" t="s">
        <v>50</v>
      </c>
      <c r="AD284" t="s">
        <v>50</v>
      </c>
      <c r="AE284" t="s">
        <v>50</v>
      </c>
      <c r="AF284">
        <v>0</v>
      </c>
      <c r="AG284">
        <v>6</v>
      </c>
      <c r="AH284">
        <v>0</v>
      </c>
      <c r="AI284">
        <v>3</v>
      </c>
      <c r="AJ284">
        <v>0</v>
      </c>
      <c r="AK284">
        <v>0</v>
      </c>
      <c r="AL284">
        <v>0</v>
      </c>
      <c r="AM284">
        <v>0</v>
      </c>
    </row>
    <row r="285" spans="1:39" x14ac:dyDescent="0.35">
      <c r="A285" t="s">
        <v>725</v>
      </c>
      <c r="B285" t="s">
        <v>50</v>
      </c>
      <c r="C285" t="s">
        <v>63</v>
      </c>
      <c r="D285" t="s">
        <v>223</v>
      </c>
      <c r="E285" t="s">
        <v>53</v>
      </c>
      <c r="F285" t="s">
        <v>54</v>
      </c>
      <c r="G285">
        <v>15</v>
      </c>
      <c r="H285">
        <v>4</v>
      </c>
      <c r="I285">
        <v>15</v>
      </c>
      <c r="J285">
        <v>84</v>
      </c>
      <c r="K285">
        <v>84</v>
      </c>
      <c r="L285">
        <v>88</v>
      </c>
      <c r="M285">
        <v>-4</v>
      </c>
      <c r="N285">
        <v>8</v>
      </c>
      <c r="O285">
        <v>10</v>
      </c>
      <c r="P285">
        <v>18</v>
      </c>
      <c r="Q285">
        <v>13</v>
      </c>
      <c r="R285">
        <v>20</v>
      </c>
      <c r="S285">
        <v>7</v>
      </c>
      <c r="T285">
        <v>9</v>
      </c>
      <c r="U285">
        <v>7</v>
      </c>
      <c r="V285" t="s">
        <v>726</v>
      </c>
      <c r="W285">
        <v>5</v>
      </c>
      <c r="X285">
        <v>1800</v>
      </c>
      <c r="Y285">
        <v>0</v>
      </c>
      <c r="Z285" t="s">
        <v>50</v>
      </c>
      <c r="AA285" t="s">
        <v>50</v>
      </c>
      <c r="AB285" t="s">
        <v>50</v>
      </c>
      <c r="AC285" t="s">
        <v>50</v>
      </c>
      <c r="AD285" t="s">
        <v>50</v>
      </c>
      <c r="AE285" t="s">
        <v>50</v>
      </c>
      <c r="AF285">
        <v>1</v>
      </c>
      <c r="AG285">
        <v>4</v>
      </c>
      <c r="AH285">
        <v>1</v>
      </c>
      <c r="AI285">
        <v>5</v>
      </c>
      <c r="AJ285">
        <v>0</v>
      </c>
      <c r="AK285">
        <v>0</v>
      </c>
      <c r="AL285">
        <v>0</v>
      </c>
      <c r="AM285">
        <v>0</v>
      </c>
    </row>
    <row r="286" spans="1:39" x14ac:dyDescent="0.35">
      <c r="A286" t="s">
        <v>727</v>
      </c>
      <c r="B286" t="s">
        <v>50</v>
      </c>
      <c r="C286" t="s">
        <v>106</v>
      </c>
      <c r="D286" t="s">
        <v>114</v>
      </c>
      <c r="E286" t="s">
        <v>65</v>
      </c>
      <c r="F286" t="s">
        <v>54</v>
      </c>
      <c r="G286">
        <v>13</v>
      </c>
      <c r="H286">
        <v>3</v>
      </c>
      <c r="I286">
        <v>13</v>
      </c>
      <c r="J286">
        <v>136</v>
      </c>
      <c r="K286">
        <v>136</v>
      </c>
      <c r="L286">
        <v>143</v>
      </c>
      <c r="M286">
        <v>-7</v>
      </c>
      <c r="N286">
        <v>13</v>
      </c>
      <c r="O286">
        <v>12</v>
      </c>
      <c r="P286">
        <v>25</v>
      </c>
      <c r="Q286">
        <v>10</v>
      </c>
      <c r="R286">
        <v>19</v>
      </c>
      <c r="S286">
        <v>2</v>
      </c>
      <c r="T286">
        <v>12</v>
      </c>
      <c r="U286">
        <v>9</v>
      </c>
      <c r="V286" t="s">
        <v>728</v>
      </c>
      <c r="W286">
        <v>8</v>
      </c>
      <c r="X286">
        <v>3900</v>
      </c>
      <c r="Y286">
        <v>0</v>
      </c>
      <c r="Z286" t="s">
        <v>50</v>
      </c>
      <c r="AA286" t="s">
        <v>50</v>
      </c>
      <c r="AB286" t="s">
        <v>50</v>
      </c>
      <c r="AC286" t="s">
        <v>50</v>
      </c>
      <c r="AD286" t="s">
        <v>729</v>
      </c>
      <c r="AE286" t="s">
        <v>50</v>
      </c>
      <c r="AF286">
        <v>0</v>
      </c>
      <c r="AG286">
        <v>7</v>
      </c>
      <c r="AH286">
        <v>0</v>
      </c>
      <c r="AI286">
        <v>4</v>
      </c>
      <c r="AJ286">
        <v>0</v>
      </c>
      <c r="AK286">
        <v>1</v>
      </c>
      <c r="AL286">
        <v>0</v>
      </c>
      <c r="AM286">
        <v>0</v>
      </c>
    </row>
    <row r="287" spans="1:39" x14ac:dyDescent="0.35">
      <c r="A287" t="s">
        <v>730</v>
      </c>
      <c r="B287" t="s">
        <v>50</v>
      </c>
      <c r="C287" t="s">
        <v>73</v>
      </c>
      <c r="D287" t="s">
        <v>234</v>
      </c>
      <c r="E287" t="s">
        <v>53</v>
      </c>
      <c r="F287" t="s">
        <v>50</v>
      </c>
      <c r="G287">
        <v>12</v>
      </c>
      <c r="H287">
        <v>0</v>
      </c>
      <c r="I287">
        <v>12</v>
      </c>
      <c r="J287">
        <v>67</v>
      </c>
      <c r="K287">
        <v>67</v>
      </c>
      <c r="L287">
        <v>72</v>
      </c>
      <c r="M287">
        <v>-5</v>
      </c>
      <c r="N287">
        <v>9</v>
      </c>
      <c r="O287">
        <v>10</v>
      </c>
      <c r="P287">
        <v>18</v>
      </c>
      <c r="Q287">
        <v>14</v>
      </c>
      <c r="R287">
        <v>15</v>
      </c>
      <c r="S287">
        <v>11</v>
      </c>
      <c r="T287">
        <v>17</v>
      </c>
      <c r="U287">
        <v>16</v>
      </c>
      <c r="V287" t="s">
        <v>731</v>
      </c>
      <c r="W287">
        <v>5</v>
      </c>
      <c r="X287">
        <v>1800</v>
      </c>
      <c r="Y287">
        <v>0</v>
      </c>
      <c r="Z287" t="s">
        <v>50</v>
      </c>
      <c r="AA287" t="s">
        <v>50</v>
      </c>
      <c r="AB287" t="s">
        <v>50</v>
      </c>
      <c r="AC287" t="s">
        <v>50</v>
      </c>
      <c r="AD287" t="s">
        <v>50</v>
      </c>
      <c r="AE287" t="s">
        <v>50</v>
      </c>
      <c r="AF287">
        <v>2</v>
      </c>
      <c r="AG287">
        <v>4</v>
      </c>
      <c r="AH287">
        <v>2</v>
      </c>
      <c r="AI287">
        <v>2</v>
      </c>
      <c r="AJ287">
        <v>0</v>
      </c>
      <c r="AK287">
        <v>3</v>
      </c>
      <c r="AL287">
        <v>3</v>
      </c>
      <c r="AM287">
        <v>0</v>
      </c>
    </row>
    <row r="288" spans="1:39" x14ac:dyDescent="0.35">
      <c r="A288" t="s">
        <v>732</v>
      </c>
      <c r="B288" t="s">
        <v>50</v>
      </c>
      <c r="C288" t="s">
        <v>51</v>
      </c>
      <c r="D288" t="s">
        <v>733</v>
      </c>
      <c r="E288" t="s">
        <v>60</v>
      </c>
      <c r="F288" t="s">
        <v>54</v>
      </c>
      <c r="G288">
        <v>16</v>
      </c>
      <c r="H288">
        <v>2</v>
      </c>
      <c r="I288">
        <v>16</v>
      </c>
      <c r="J288">
        <v>144</v>
      </c>
      <c r="K288">
        <v>144</v>
      </c>
      <c r="L288">
        <v>153</v>
      </c>
      <c r="M288">
        <v>-9</v>
      </c>
      <c r="N288">
        <v>17</v>
      </c>
      <c r="O288">
        <v>8</v>
      </c>
      <c r="P288">
        <v>18</v>
      </c>
      <c r="Q288">
        <v>18</v>
      </c>
      <c r="R288">
        <v>18</v>
      </c>
      <c r="S288">
        <v>17</v>
      </c>
      <c r="T288">
        <v>15</v>
      </c>
      <c r="U288">
        <v>18</v>
      </c>
      <c r="V288" t="s">
        <v>734</v>
      </c>
      <c r="W288">
        <v>13</v>
      </c>
      <c r="X288">
        <v>10000</v>
      </c>
      <c r="Y288">
        <v>0</v>
      </c>
      <c r="Z288" t="s">
        <v>50</v>
      </c>
      <c r="AA288" t="s">
        <v>50</v>
      </c>
      <c r="AB288" t="s">
        <v>50</v>
      </c>
      <c r="AC288" t="s">
        <v>50</v>
      </c>
      <c r="AD288" t="s">
        <v>735</v>
      </c>
      <c r="AE288" t="s">
        <v>50</v>
      </c>
      <c r="AF288">
        <v>4</v>
      </c>
      <c r="AG288">
        <v>4</v>
      </c>
      <c r="AH288">
        <v>4</v>
      </c>
      <c r="AI288">
        <v>4</v>
      </c>
      <c r="AJ288">
        <v>3</v>
      </c>
      <c r="AK288">
        <v>2</v>
      </c>
      <c r="AL288">
        <v>4</v>
      </c>
      <c r="AM288">
        <v>0</v>
      </c>
    </row>
    <row r="289" spans="1:39" x14ac:dyDescent="0.35">
      <c r="A289" t="s">
        <v>736</v>
      </c>
      <c r="B289" t="s">
        <v>50</v>
      </c>
      <c r="C289" t="s">
        <v>162</v>
      </c>
      <c r="D289" t="s">
        <v>326</v>
      </c>
      <c r="E289" t="s">
        <v>60</v>
      </c>
      <c r="F289" t="s">
        <v>54</v>
      </c>
      <c r="G289">
        <v>15</v>
      </c>
      <c r="H289">
        <v>2</v>
      </c>
      <c r="I289">
        <v>15</v>
      </c>
      <c r="J289">
        <v>82</v>
      </c>
      <c r="K289">
        <v>82</v>
      </c>
      <c r="L289">
        <v>88</v>
      </c>
      <c r="M289">
        <v>-6</v>
      </c>
      <c r="N289">
        <v>11</v>
      </c>
      <c r="O289">
        <v>8</v>
      </c>
      <c r="P289">
        <v>16</v>
      </c>
      <c r="Q289">
        <v>16</v>
      </c>
      <c r="R289">
        <v>16</v>
      </c>
      <c r="S289">
        <v>11</v>
      </c>
      <c r="T289">
        <v>10</v>
      </c>
      <c r="U289">
        <v>12</v>
      </c>
      <c r="V289" t="s">
        <v>737</v>
      </c>
      <c r="W289">
        <v>5</v>
      </c>
      <c r="X289">
        <v>1800</v>
      </c>
      <c r="Y289">
        <v>0</v>
      </c>
      <c r="Z289" t="s">
        <v>50</v>
      </c>
      <c r="AA289" t="s">
        <v>50</v>
      </c>
      <c r="AB289" t="s">
        <v>50</v>
      </c>
      <c r="AC289" t="s">
        <v>50</v>
      </c>
      <c r="AD289" t="s">
        <v>50</v>
      </c>
      <c r="AE289" t="s">
        <v>50</v>
      </c>
      <c r="AF289">
        <v>3</v>
      </c>
      <c r="AG289">
        <v>3</v>
      </c>
      <c r="AH289">
        <v>3</v>
      </c>
      <c r="AI289">
        <v>3</v>
      </c>
      <c r="AJ289">
        <v>0</v>
      </c>
      <c r="AK289">
        <v>0</v>
      </c>
      <c r="AL289">
        <v>1</v>
      </c>
      <c r="AM289">
        <v>0</v>
      </c>
    </row>
    <row r="290" spans="1:39" x14ac:dyDescent="0.35">
      <c r="A290" t="s">
        <v>738</v>
      </c>
      <c r="B290" t="s">
        <v>50</v>
      </c>
      <c r="C290" t="s">
        <v>58</v>
      </c>
      <c r="D290" t="s">
        <v>59</v>
      </c>
      <c r="E290" t="s">
        <v>60</v>
      </c>
      <c r="F290" t="s">
        <v>739</v>
      </c>
      <c r="G290">
        <v>17</v>
      </c>
      <c r="H290">
        <v>7</v>
      </c>
      <c r="I290">
        <v>17</v>
      </c>
      <c r="J290">
        <v>58</v>
      </c>
      <c r="K290">
        <v>58</v>
      </c>
      <c r="L290">
        <v>63</v>
      </c>
      <c r="M290">
        <v>-5</v>
      </c>
      <c r="N290">
        <v>9</v>
      </c>
      <c r="O290">
        <v>8</v>
      </c>
      <c r="P290">
        <v>16</v>
      </c>
      <c r="Q290">
        <v>9</v>
      </c>
      <c r="R290">
        <v>15</v>
      </c>
      <c r="S290">
        <v>18</v>
      </c>
      <c r="T290">
        <v>15</v>
      </c>
      <c r="U290">
        <v>18</v>
      </c>
      <c r="V290" t="s">
        <v>740</v>
      </c>
      <c r="W290">
        <v>3</v>
      </c>
      <c r="X290">
        <v>700</v>
      </c>
      <c r="Y290">
        <v>0</v>
      </c>
      <c r="Z290" t="s">
        <v>50</v>
      </c>
      <c r="AA290" t="s">
        <v>50</v>
      </c>
      <c r="AB290" t="s">
        <v>50</v>
      </c>
      <c r="AC290" t="s">
        <v>50</v>
      </c>
      <c r="AD290" t="s">
        <v>442</v>
      </c>
      <c r="AE290" t="s">
        <v>50</v>
      </c>
      <c r="AF290">
        <v>0</v>
      </c>
      <c r="AG290">
        <v>3</v>
      </c>
      <c r="AH290">
        <v>0</v>
      </c>
      <c r="AI290">
        <v>2</v>
      </c>
      <c r="AJ290">
        <v>4</v>
      </c>
      <c r="AK290">
        <v>2</v>
      </c>
      <c r="AL290">
        <v>4</v>
      </c>
      <c r="AM290">
        <v>0</v>
      </c>
    </row>
    <row r="291" spans="1:39" x14ac:dyDescent="0.35">
      <c r="A291" t="s">
        <v>741</v>
      </c>
      <c r="B291" t="s">
        <v>50</v>
      </c>
      <c r="C291" t="s">
        <v>106</v>
      </c>
      <c r="D291" t="s">
        <v>124</v>
      </c>
      <c r="E291" t="s">
        <v>60</v>
      </c>
      <c r="F291" t="s">
        <v>50</v>
      </c>
      <c r="G291">
        <v>5</v>
      </c>
      <c r="H291">
        <v>-5</v>
      </c>
      <c r="I291">
        <v>5</v>
      </c>
      <c r="J291">
        <v>18</v>
      </c>
      <c r="K291">
        <v>18</v>
      </c>
      <c r="L291">
        <v>20</v>
      </c>
      <c r="M291">
        <v>-2</v>
      </c>
      <c r="N291">
        <v>4</v>
      </c>
      <c r="O291">
        <v>8</v>
      </c>
      <c r="P291">
        <v>3</v>
      </c>
      <c r="Q291">
        <v>1</v>
      </c>
      <c r="R291">
        <v>10</v>
      </c>
      <c r="S291">
        <v>1</v>
      </c>
      <c r="T291">
        <v>3</v>
      </c>
      <c r="U291">
        <v>1</v>
      </c>
      <c r="V291" t="s">
        <v>50</v>
      </c>
      <c r="W291">
        <v>0.25</v>
      </c>
      <c r="X291">
        <v>50</v>
      </c>
      <c r="Y291">
        <v>0</v>
      </c>
      <c r="Z291" t="s">
        <v>50</v>
      </c>
      <c r="AA291" t="s">
        <v>50</v>
      </c>
      <c r="AB291" t="s">
        <v>50</v>
      </c>
      <c r="AC291" t="s">
        <v>50</v>
      </c>
      <c r="AD291" t="s">
        <v>742</v>
      </c>
      <c r="AE291" t="s">
        <v>50</v>
      </c>
      <c r="AF291">
        <v>0</v>
      </c>
      <c r="AG291">
        <v>0</v>
      </c>
      <c r="AH291">
        <v>0</v>
      </c>
      <c r="AI291">
        <v>0</v>
      </c>
      <c r="AJ291">
        <v>0</v>
      </c>
      <c r="AK291">
        <v>0</v>
      </c>
      <c r="AL291">
        <v>0</v>
      </c>
      <c r="AM291">
        <v>0</v>
      </c>
    </row>
    <row r="292" spans="1:39" x14ac:dyDescent="0.35">
      <c r="A292" t="s">
        <v>743</v>
      </c>
      <c r="B292" t="s">
        <v>50</v>
      </c>
      <c r="C292" t="s">
        <v>63</v>
      </c>
      <c r="D292" t="s">
        <v>141</v>
      </c>
      <c r="E292" t="s">
        <v>53</v>
      </c>
      <c r="F292" t="s">
        <v>54</v>
      </c>
      <c r="G292">
        <v>15</v>
      </c>
      <c r="H292">
        <v>3</v>
      </c>
      <c r="I292">
        <v>15</v>
      </c>
      <c r="J292">
        <v>104</v>
      </c>
      <c r="K292">
        <v>104</v>
      </c>
      <c r="L292">
        <v>110</v>
      </c>
      <c r="M292">
        <v>-6</v>
      </c>
      <c r="N292">
        <v>11</v>
      </c>
      <c r="O292">
        <v>10</v>
      </c>
      <c r="P292">
        <v>17</v>
      </c>
      <c r="Q292">
        <v>15</v>
      </c>
      <c r="R292">
        <v>18</v>
      </c>
      <c r="S292">
        <v>8</v>
      </c>
      <c r="T292">
        <v>13</v>
      </c>
      <c r="U292">
        <v>8</v>
      </c>
      <c r="V292" t="s">
        <v>744</v>
      </c>
      <c r="W292">
        <v>6</v>
      </c>
      <c r="X292">
        <v>2300</v>
      </c>
      <c r="Y292">
        <v>0</v>
      </c>
      <c r="Z292" t="s">
        <v>50</v>
      </c>
      <c r="AA292" t="s">
        <v>50</v>
      </c>
      <c r="AB292" t="s">
        <v>50</v>
      </c>
      <c r="AC292" t="s">
        <v>50</v>
      </c>
      <c r="AD292" t="s">
        <v>50</v>
      </c>
      <c r="AE292" t="s">
        <v>50</v>
      </c>
      <c r="AF292">
        <v>2</v>
      </c>
      <c r="AG292">
        <v>3</v>
      </c>
      <c r="AH292">
        <v>2</v>
      </c>
      <c r="AI292">
        <v>4</v>
      </c>
      <c r="AJ292">
        <v>0</v>
      </c>
      <c r="AK292">
        <v>1</v>
      </c>
      <c r="AL292">
        <v>0</v>
      </c>
      <c r="AM292">
        <v>0</v>
      </c>
    </row>
    <row r="293" spans="1:39" x14ac:dyDescent="0.35">
      <c r="A293" t="s">
        <v>745</v>
      </c>
      <c r="B293" t="s">
        <v>50</v>
      </c>
      <c r="C293" t="s">
        <v>106</v>
      </c>
      <c r="D293" t="s">
        <v>114</v>
      </c>
      <c r="E293" t="s">
        <v>60</v>
      </c>
      <c r="F293" t="s">
        <v>50</v>
      </c>
      <c r="G293">
        <v>10</v>
      </c>
      <c r="H293">
        <v>0</v>
      </c>
      <c r="I293">
        <v>10</v>
      </c>
      <c r="J293">
        <v>5</v>
      </c>
      <c r="K293">
        <v>5</v>
      </c>
      <c r="L293">
        <v>6</v>
      </c>
      <c r="M293">
        <v>-1</v>
      </c>
      <c r="N293">
        <v>1</v>
      </c>
      <c r="O293">
        <v>8</v>
      </c>
      <c r="P293">
        <v>7</v>
      </c>
      <c r="Q293">
        <v>10</v>
      </c>
      <c r="R293">
        <v>13</v>
      </c>
      <c r="S293">
        <v>2</v>
      </c>
      <c r="T293">
        <v>12</v>
      </c>
      <c r="U293">
        <v>4</v>
      </c>
      <c r="V293" t="s">
        <v>746</v>
      </c>
      <c r="W293">
        <v>0</v>
      </c>
      <c r="X293">
        <v>10</v>
      </c>
      <c r="Y293">
        <v>0</v>
      </c>
      <c r="Z293" t="s">
        <v>50</v>
      </c>
      <c r="AA293" t="s">
        <v>50</v>
      </c>
      <c r="AB293" t="s">
        <v>50</v>
      </c>
      <c r="AC293" t="s">
        <v>50</v>
      </c>
      <c r="AD293" t="s">
        <v>50</v>
      </c>
      <c r="AE293" t="s">
        <v>50</v>
      </c>
      <c r="AF293">
        <v>0</v>
      </c>
      <c r="AG293">
        <v>0</v>
      </c>
      <c r="AH293">
        <v>0</v>
      </c>
      <c r="AI293">
        <v>1</v>
      </c>
      <c r="AJ293">
        <v>0</v>
      </c>
      <c r="AK293">
        <v>1</v>
      </c>
      <c r="AL293">
        <v>0</v>
      </c>
      <c r="AM293">
        <v>0</v>
      </c>
    </row>
    <row r="294" spans="1:39" x14ac:dyDescent="0.35">
      <c r="A294" t="s">
        <v>747</v>
      </c>
      <c r="B294" t="s">
        <v>50</v>
      </c>
      <c r="C294" t="s">
        <v>106</v>
      </c>
      <c r="D294" t="s">
        <v>114</v>
      </c>
      <c r="E294" t="s">
        <v>53</v>
      </c>
      <c r="F294" t="s">
        <v>50</v>
      </c>
      <c r="G294">
        <v>11</v>
      </c>
      <c r="H294">
        <v>0</v>
      </c>
      <c r="I294">
        <v>11</v>
      </c>
      <c r="J294">
        <v>19</v>
      </c>
      <c r="K294">
        <v>19</v>
      </c>
      <c r="L294">
        <v>21</v>
      </c>
      <c r="M294">
        <v>-2</v>
      </c>
      <c r="N294">
        <v>3</v>
      </c>
      <c r="O294">
        <v>10</v>
      </c>
      <c r="P294">
        <v>18</v>
      </c>
      <c r="Q294">
        <v>12</v>
      </c>
      <c r="R294">
        <v>13</v>
      </c>
      <c r="S294">
        <v>2</v>
      </c>
      <c r="T294">
        <v>12</v>
      </c>
      <c r="U294">
        <v>7</v>
      </c>
      <c r="V294" t="s">
        <v>583</v>
      </c>
      <c r="W294">
        <v>0.5</v>
      </c>
      <c r="X294">
        <v>100</v>
      </c>
      <c r="Y294">
        <v>0</v>
      </c>
      <c r="Z294" t="s">
        <v>50</v>
      </c>
      <c r="AA294" t="s">
        <v>50</v>
      </c>
      <c r="AB294" t="s">
        <v>50</v>
      </c>
      <c r="AC294" t="s">
        <v>50</v>
      </c>
      <c r="AD294" t="s">
        <v>50</v>
      </c>
      <c r="AE294" t="s">
        <v>50</v>
      </c>
      <c r="AF294">
        <v>1</v>
      </c>
      <c r="AG294">
        <v>4</v>
      </c>
      <c r="AH294">
        <v>1</v>
      </c>
      <c r="AI294">
        <v>1</v>
      </c>
      <c r="AJ294">
        <v>0</v>
      </c>
      <c r="AK294">
        <v>1</v>
      </c>
      <c r="AL294">
        <v>0</v>
      </c>
      <c r="AM294">
        <v>0</v>
      </c>
    </row>
    <row r="295" spans="1:39" x14ac:dyDescent="0.35">
      <c r="A295" t="s">
        <v>748</v>
      </c>
      <c r="B295" t="s">
        <v>50</v>
      </c>
      <c r="C295" t="s">
        <v>51</v>
      </c>
      <c r="D295" t="s">
        <v>326</v>
      </c>
      <c r="E295" t="s">
        <v>53</v>
      </c>
      <c r="F295" t="s">
        <v>749</v>
      </c>
      <c r="G295">
        <v>13</v>
      </c>
      <c r="H295">
        <v>2</v>
      </c>
      <c r="I295">
        <v>13</v>
      </c>
      <c r="J295">
        <v>22</v>
      </c>
      <c r="K295">
        <v>22</v>
      </c>
      <c r="L295">
        <v>24</v>
      </c>
      <c r="M295">
        <v>-2</v>
      </c>
      <c r="N295">
        <v>3</v>
      </c>
      <c r="O295">
        <v>10</v>
      </c>
      <c r="P295">
        <v>18</v>
      </c>
      <c r="Q295">
        <v>12</v>
      </c>
      <c r="R295">
        <v>15</v>
      </c>
      <c r="S295">
        <v>2</v>
      </c>
      <c r="T295">
        <v>8</v>
      </c>
      <c r="U295">
        <v>5</v>
      </c>
      <c r="V295" t="s">
        <v>583</v>
      </c>
      <c r="W295">
        <v>0.5</v>
      </c>
      <c r="X295">
        <v>100</v>
      </c>
      <c r="Y295">
        <v>0</v>
      </c>
      <c r="Z295" t="s">
        <v>50</v>
      </c>
      <c r="AA295" t="s">
        <v>50</v>
      </c>
      <c r="AB295" t="s">
        <v>50</v>
      </c>
      <c r="AC295" t="s">
        <v>50</v>
      </c>
      <c r="AD295" t="s">
        <v>50</v>
      </c>
      <c r="AE295" t="s">
        <v>50</v>
      </c>
      <c r="AF295">
        <v>1</v>
      </c>
      <c r="AG295">
        <v>4</v>
      </c>
      <c r="AH295">
        <v>1</v>
      </c>
      <c r="AI295">
        <v>2</v>
      </c>
      <c r="AJ295">
        <v>0</v>
      </c>
      <c r="AK295">
        <v>0</v>
      </c>
      <c r="AL295">
        <v>0</v>
      </c>
      <c r="AM295">
        <v>0</v>
      </c>
    </row>
    <row r="296" spans="1:39" x14ac:dyDescent="0.35">
      <c r="A296" t="s">
        <v>750</v>
      </c>
      <c r="B296" t="s">
        <v>50</v>
      </c>
      <c r="C296" t="s">
        <v>83</v>
      </c>
      <c r="D296" t="s">
        <v>84</v>
      </c>
      <c r="E296" t="s">
        <v>53</v>
      </c>
      <c r="F296" t="s">
        <v>54</v>
      </c>
      <c r="G296">
        <v>14</v>
      </c>
      <c r="H296">
        <v>2</v>
      </c>
      <c r="I296">
        <v>14</v>
      </c>
      <c r="J296">
        <v>114</v>
      </c>
      <c r="K296">
        <v>114</v>
      </c>
      <c r="L296">
        <v>120</v>
      </c>
      <c r="M296">
        <v>-6</v>
      </c>
      <c r="N296">
        <v>12</v>
      </c>
      <c r="O296">
        <v>10</v>
      </c>
      <c r="P296">
        <v>18</v>
      </c>
      <c r="Q296">
        <v>14</v>
      </c>
      <c r="R296">
        <v>18</v>
      </c>
      <c r="S296">
        <v>5</v>
      </c>
      <c r="T296">
        <v>10</v>
      </c>
      <c r="U296">
        <v>8</v>
      </c>
      <c r="V296" t="s">
        <v>308</v>
      </c>
      <c r="W296">
        <v>5</v>
      </c>
      <c r="X296">
        <v>1800</v>
      </c>
      <c r="Y296">
        <v>0</v>
      </c>
      <c r="Z296" t="s">
        <v>50</v>
      </c>
      <c r="AA296" t="s">
        <v>50</v>
      </c>
      <c r="AB296" t="s">
        <v>50</v>
      </c>
      <c r="AC296" t="s">
        <v>50</v>
      </c>
      <c r="AD296" t="s">
        <v>50</v>
      </c>
      <c r="AE296" t="s">
        <v>50</v>
      </c>
      <c r="AF296">
        <v>2</v>
      </c>
      <c r="AG296">
        <v>4</v>
      </c>
      <c r="AH296">
        <v>2</v>
      </c>
      <c r="AI296">
        <v>4</v>
      </c>
      <c r="AJ296">
        <v>0</v>
      </c>
      <c r="AK296">
        <v>0</v>
      </c>
      <c r="AL296">
        <v>0</v>
      </c>
      <c r="AM296">
        <v>0</v>
      </c>
    </row>
    <row r="297" spans="1:39" x14ac:dyDescent="0.35">
      <c r="A297" t="s">
        <v>751</v>
      </c>
      <c r="B297" t="s">
        <v>50</v>
      </c>
      <c r="C297" t="s">
        <v>106</v>
      </c>
      <c r="D297" t="s">
        <v>114</v>
      </c>
      <c r="E297" t="s">
        <v>138</v>
      </c>
      <c r="F297" t="s">
        <v>50</v>
      </c>
      <c r="G297">
        <v>13</v>
      </c>
      <c r="H297">
        <v>0</v>
      </c>
      <c r="I297">
        <v>13</v>
      </c>
      <c r="J297">
        <v>1</v>
      </c>
      <c r="K297">
        <v>1</v>
      </c>
      <c r="L297">
        <v>3</v>
      </c>
      <c r="M297">
        <v>-2</v>
      </c>
      <c r="N297">
        <v>1</v>
      </c>
      <c r="O297">
        <v>4</v>
      </c>
      <c r="P297">
        <v>3</v>
      </c>
      <c r="Q297">
        <v>16</v>
      </c>
      <c r="R297">
        <v>8</v>
      </c>
      <c r="S297">
        <v>2</v>
      </c>
      <c r="T297">
        <v>12</v>
      </c>
      <c r="U297">
        <v>3</v>
      </c>
      <c r="V297" t="s">
        <v>608</v>
      </c>
      <c r="W297">
        <v>0</v>
      </c>
      <c r="X297">
        <v>10</v>
      </c>
      <c r="Y297">
        <v>0</v>
      </c>
      <c r="Z297" t="s">
        <v>50</v>
      </c>
      <c r="AA297" t="s">
        <v>50</v>
      </c>
      <c r="AB297" t="s">
        <v>50</v>
      </c>
      <c r="AC297" t="s">
        <v>50</v>
      </c>
      <c r="AD297" t="s">
        <v>50</v>
      </c>
      <c r="AE297" t="s">
        <v>50</v>
      </c>
      <c r="AF297">
        <v>3</v>
      </c>
      <c r="AG297">
        <v>0</v>
      </c>
      <c r="AH297">
        <v>3</v>
      </c>
      <c r="AI297">
        <v>0</v>
      </c>
      <c r="AJ297">
        <v>0</v>
      </c>
      <c r="AK297">
        <v>1</v>
      </c>
      <c r="AL297">
        <v>0</v>
      </c>
      <c r="AM297">
        <v>0</v>
      </c>
    </row>
    <row r="298" spans="1:39" x14ac:dyDescent="0.35">
      <c r="A298" t="s">
        <v>752</v>
      </c>
      <c r="B298" t="s">
        <v>50</v>
      </c>
      <c r="C298" t="s">
        <v>206</v>
      </c>
      <c r="D298" t="s">
        <v>753</v>
      </c>
      <c r="E298" t="s">
        <v>60</v>
      </c>
      <c r="F298" t="s">
        <v>754</v>
      </c>
      <c r="G298">
        <v>10</v>
      </c>
      <c r="H298">
        <v>0</v>
      </c>
      <c r="I298">
        <v>10</v>
      </c>
      <c r="J298">
        <v>135</v>
      </c>
      <c r="K298">
        <v>135</v>
      </c>
      <c r="L298">
        <v>144</v>
      </c>
      <c r="M298">
        <v>-9</v>
      </c>
      <c r="N298">
        <v>18</v>
      </c>
      <c r="O298">
        <v>8</v>
      </c>
      <c r="P298">
        <v>19</v>
      </c>
      <c r="Q298">
        <v>10</v>
      </c>
      <c r="R298">
        <v>17</v>
      </c>
      <c r="S298">
        <v>11</v>
      </c>
      <c r="T298">
        <v>12</v>
      </c>
      <c r="U298">
        <v>12</v>
      </c>
      <c r="V298" t="s">
        <v>755</v>
      </c>
      <c r="W298">
        <v>5</v>
      </c>
      <c r="X298">
        <v>1800</v>
      </c>
      <c r="Y298">
        <v>0</v>
      </c>
      <c r="Z298" t="s">
        <v>50</v>
      </c>
      <c r="AA298" t="s">
        <v>50</v>
      </c>
      <c r="AB298" t="s">
        <v>50</v>
      </c>
      <c r="AC298" t="s">
        <v>50</v>
      </c>
      <c r="AD298" t="s">
        <v>756</v>
      </c>
      <c r="AE298" t="s">
        <v>50</v>
      </c>
      <c r="AF298">
        <v>0</v>
      </c>
      <c r="AG298">
        <v>4</v>
      </c>
      <c r="AH298">
        <v>0</v>
      </c>
      <c r="AI298">
        <v>3</v>
      </c>
      <c r="AJ298">
        <v>0</v>
      </c>
      <c r="AK298">
        <v>1</v>
      </c>
      <c r="AL298">
        <v>1</v>
      </c>
      <c r="AM298">
        <v>0</v>
      </c>
    </row>
    <row r="299" spans="1:39" x14ac:dyDescent="0.35">
      <c r="A299" t="s">
        <v>757</v>
      </c>
      <c r="B299" t="s">
        <v>50</v>
      </c>
      <c r="C299" t="s">
        <v>162</v>
      </c>
      <c r="D299" t="s">
        <v>758</v>
      </c>
      <c r="E299" t="s">
        <v>60</v>
      </c>
      <c r="F299" t="s">
        <v>759</v>
      </c>
      <c r="G299">
        <v>10</v>
      </c>
      <c r="H299">
        <v>0</v>
      </c>
      <c r="I299">
        <v>10</v>
      </c>
      <c r="J299">
        <v>78</v>
      </c>
      <c r="K299">
        <v>78</v>
      </c>
      <c r="L299">
        <v>84</v>
      </c>
      <c r="M299">
        <v>-6</v>
      </c>
      <c r="N299">
        <v>12</v>
      </c>
      <c r="O299">
        <v>8</v>
      </c>
      <c r="P299">
        <v>17</v>
      </c>
      <c r="Q299">
        <v>10</v>
      </c>
      <c r="R299">
        <v>15</v>
      </c>
      <c r="S299">
        <v>10</v>
      </c>
      <c r="T299">
        <v>11</v>
      </c>
      <c r="U299">
        <v>8</v>
      </c>
      <c r="V299" t="s">
        <v>760</v>
      </c>
      <c r="W299">
        <v>4</v>
      </c>
      <c r="X299">
        <v>1100</v>
      </c>
      <c r="Y299">
        <v>0</v>
      </c>
      <c r="Z299" t="s">
        <v>50</v>
      </c>
      <c r="AA299" t="s">
        <v>50</v>
      </c>
      <c r="AB299" t="s">
        <v>50</v>
      </c>
      <c r="AC299" t="s">
        <v>50</v>
      </c>
      <c r="AD299" t="s">
        <v>761</v>
      </c>
      <c r="AE299" t="s">
        <v>50</v>
      </c>
      <c r="AF299">
        <v>0</v>
      </c>
      <c r="AG299">
        <v>3</v>
      </c>
      <c r="AH299">
        <v>0</v>
      </c>
      <c r="AI299">
        <v>2</v>
      </c>
      <c r="AJ299">
        <v>0</v>
      </c>
      <c r="AK299">
        <v>0</v>
      </c>
      <c r="AL299">
        <v>0</v>
      </c>
      <c r="AM299">
        <v>0</v>
      </c>
    </row>
    <row r="300" spans="1:39" x14ac:dyDescent="0.35">
      <c r="A300" t="s">
        <v>762</v>
      </c>
      <c r="B300" t="s">
        <v>50</v>
      </c>
      <c r="C300" t="s">
        <v>51</v>
      </c>
      <c r="D300" t="s">
        <v>758</v>
      </c>
      <c r="E300" t="s">
        <v>60</v>
      </c>
      <c r="F300" t="s">
        <v>50</v>
      </c>
      <c r="G300">
        <v>12</v>
      </c>
      <c r="H300">
        <v>0</v>
      </c>
      <c r="I300">
        <v>12</v>
      </c>
      <c r="J300">
        <v>33</v>
      </c>
      <c r="K300">
        <v>33</v>
      </c>
      <c r="L300">
        <v>36</v>
      </c>
      <c r="M300">
        <v>-3</v>
      </c>
      <c r="N300">
        <v>6</v>
      </c>
      <c r="O300">
        <v>8</v>
      </c>
      <c r="P300">
        <v>10</v>
      </c>
      <c r="Q300">
        <v>15</v>
      </c>
      <c r="R300">
        <v>12</v>
      </c>
      <c r="S300">
        <v>11</v>
      </c>
      <c r="T300">
        <v>10</v>
      </c>
      <c r="U300">
        <v>8</v>
      </c>
      <c r="V300" t="s">
        <v>763</v>
      </c>
      <c r="W300">
        <v>2</v>
      </c>
      <c r="X300">
        <v>450</v>
      </c>
      <c r="Y300">
        <v>0</v>
      </c>
      <c r="Z300" t="s">
        <v>50</v>
      </c>
      <c r="AA300" t="s">
        <v>50</v>
      </c>
      <c r="AB300" t="s">
        <v>50</v>
      </c>
      <c r="AC300" t="s">
        <v>50</v>
      </c>
      <c r="AD300" t="s">
        <v>761</v>
      </c>
      <c r="AE300" t="s">
        <v>50</v>
      </c>
      <c r="AF300">
        <v>2</v>
      </c>
      <c r="AG300">
        <v>0</v>
      </c>
      <c r="AH300">
        <v>2</v>
      </c>
      <c r="AI300">
        <v>1</v>
      </c>
      <c r="AJ300">
        <v>0</v>
      </c>
      <c r="AK300">
        <v>0</v>
      </c>
      <c r="AL300">
        <v>0</v>
      </c>
      <c r="AM300">
        <v>0</v>
      </c>
    </row>
    <row r="301" spans="1:39" x14ac:dyDescent="0.35">
      <c r="A301" t="s">
        <v>764</v>
      </c>
      <c r="B301" t="s">
        <v>50</v>
      </c>
      <c r="C301" t="s">
        <v>83</v>
      </c>
      <c r="D301" t="s">
        <v>758</v>
      </c>
      <c r="E301" t="s">
        <v>60</v>
      </c>
      <c r="F301" t="s">
        <v>50</v>
      </c>
      <c r="G301">
        <v>12</v>
      </c>
      <c r="H301">
        <v>0</v>
      </c>
      <c r="I301">
        <v>12</v>
      </c>
      <c r="J301">
        <v>120</v>
      </c>
      <c r="K301">
        <v>120</v>
      </c>
      <c r="L301">
        <v>128</v>
      </c>
      <c r="M301">
        <v>-8</v>
      </c>
      <c r="N301">
        <v>16</v>
      </c>
      <c r="O301">
        <v>8</v>
      </c>
      <c r="P301">
        <v>17</v>
      </c>
      <c r="Q301">
        <v>15</v>
      </c>
      <c r="R301">
        <v>16</v>
      </c>
      <c r="S301">
        <v>10</v>
      </c>
      <c r="T301">
        <v>13</v>
      </c>
      <c r="U301">
        <v>11</v>
      </c>
      <c r="V301" t="s">
        <v>765</v>
      </c>
      <c r="W301">
        <v>4</v>
      </c>
      <c r="X301">
        <v>1100</v>
      </c>
      <c r="Z301" t="s">
        <v>50</v>
      </c>
      <c r="AA301" t="s">
        <v>50</v>
      </c>
      <c r="AB301" t="s">
        <v>50</v>
      </c>
      <c r="AC301" t="s">
        <v>50</v>
      </c>
      <c r="AD301" t="s">
        <v>761</v>
      </c>
      <c r="AE301" t="s">
        <v>50</v>
      </c>
      <c r="AF301">
        <v>2</v>
      </c>
      <c r="AG301">
        <v>3</v>
      </c>
      <c r="AH301">
        <v>2</v>
      </c>
      <c r="AI301">
        <v>3</v>
      </c>
      <c r="AJ301">
        <v>0</v>
      </c>
      <c r="AK301">
        <v>1</v>
      </c>
      <c r="AL301">
        <v>0</v>
      </c>
      <c r="AM301">
        <v>0</v>
      </c>
    </row>
    <row r="302" spans="1:39" x14ac:dyDescent="0.35">
      <c r="A302" t="s">
        <v>766</v>
      </c>
      <c r="B302" t="s">
        <v>50</v>
      </c>
      <c r="C302" t="s">
        <v>63</v>
      </c>
      <c r="D302" t="s">
        <v>758</v>
      </c>
      <c r="E302" t="s">
        <v>60</v>
      </c>
      <c r="F302" t="s">
        <v>767</v>
      </c>
      <c r="G302">
        <v>11</v>
      </c>
      <c r="H302">
        <v>0</v>
      </c>
      <c r="I302">
        <v>11</v>
      </c>
      <c r="J302">
        <v>58</v>
      </c>
      <c r="K302">
        <v>58</v>
      </c>
      <c r="L302">
        <v>63</v>
      </c>
      <c r="M302">
        <v>-5</v>
      </c>
      <c r="N302">
        <v>9</v>
      </c>
      <c r="O302">
        <v>8</v>
      </c>
      <c r="P302">
        <v>15</v>
      </c>
      <c r="Q302">
        <v>13</v>
      </c>
      <c r="R302">
        <v>14</v>
      </c>
      <c r="S302">
        <v>10</v>
      </c>
      <c r="T302">
        <v>11</v>
      </c>
      <c r="U302">
        <v>10</v>
      </c>
      <c r="V302" t="s">
        <v>300</v>
      </c>
      <c r="W302">
        <v>3</v>
      </c>
      <c r="X302">
        <v>700</v>
      </c>
      <c r="Z302" t="s">
        <v>50</v>
      </c>
      <c r="AA302" t="s">
        <v>50</v>
      </c>
      <c r="AB302" t="s">
        <v>50</v>
      </c>
      <c r="AC302" t="s">
        <v>50</v>
      </c>
      <c r="AD302" t="s">
        <v>761</v>
      </c>
      <c r="AE302" t="s">
        <v>50</v>
      </c>
      <c r="AF302">
        <v>1</v>
      </c>
      <c r="AG302">
        <v>2</v>
      </c>
      <c r="AH302">
        <v>1</v>
      </c>
      <c r="AI302">
        <v>2</v>
      </c>
      <c r="AJ302">
        <v>0</v>
      </c>
      <c r="AK302">
        <v>0</v>
      </c>
      <c r="AL302">
        <v>0</v>
      </c>
      <c r="AM302">
        <v>0</v>
      </c>
    </row>
    <row r="303" spans="1:39" x14ac:dyDescent="0.35">
      <c r="A303" t="s">
        <v>768</v>
      </c>
      <c r="B303" t="s">
        <v>50</v>
      </c>
      <c r="C303" t="s">
        <v>63</v>
      </c>
      <c r="D303" t="s">
        <v>64</v>
      </c>
      <c r="E303" t="s">
        <v>60</v>
      </c>
      <c r="F303" t="s">
        <v>54</v>
      </c>
      <c r="G303">
        <v>16</v>
      </c>
      <c r="H303">
        <v>6</v>
      </c>
      <c r="I303">
        <v>16</v>
      </c>
      <c r="J303">
        <v>32</v>
      </c>
      <c r="K303">
        <v>32</v>
      </c>
      <c r="L303">
        <v>35</v>
      </c>
      <c r="M303">
        <v>-3</v>
      </c>
      <c r="N303">
        <v>5</v>
      </c>
      <c r="O303">
        <v>8</v>
      </c>
      <c r="P303">
        <v>14</v>
      </c>
      <c r="Q303">
        <v>10</v>
      </c>
      <c r="R303">
        <v>14</v>
      </c>
      <c r="S303">
        <v>5</v>
      </c>
      <c r="T303">
        <v>10</v>
      </c>
      <c r="U303">
        <v>11</v>
      </c>
      <c r="V303" t="s">
        <v>172</v>
      </c>
      <c r="W303">
        <v>2</v>
      </c>
      <c r="X303">
        <v>450</v>
      </c>
      <c r="Y303">
        <v>0</v>
      </c>
      <c r="Z303" t="s">
        <v>50</v>
      </c>
      <c r="AA303" t="s">
        <v>50</v>
      </c>
      <c r="AB303" t="s">
        <v>50</v>
      </c>
      <c r="AC303" t="s">
        <v>50</v>
      </c>
      <c r="AD303" t="s">
        <v>476</v>
      </c>
      <c r="AE303" t="s">
        <v>50</v>
      </c>
      <c r="AF303">
        <v>0</v>
      </c>
      <c r="AG303">
        <v>2</v>
      </c>
      <c r="AH303">
        <v>0</v>
      </c>
      <c r="AI303">
        <v>2</v>
      </c>
      <c r="AJ303">
        <v>0</v>
      </c>
      <c r="AK303">
        <v>0</v>
      </c>
      <c r="AL303">
        <v>0</v>
      </c>
      <c r="AM303">
        <v>0</v>
      </c>
    </row>
    <row r="304" spans="1:39" x14ac:dyDescent="0.35">
      <c r="A304" t="s">
        <v>769</v>
      </c>
      <c r="B304" t="s">
        <v>50</v>
      </c>
      <c r="C304" t="s">
        <v>162</v>
      </c>
      <c r="D304" t="s">
        <v>326</v>
      </c>
      <c r="E304" t="s">
        <v>60</v>
      </c>
      <c r="F304" t="s">
        <v>121</v>
      </c>
      <c r="G304">
        <v>14</v>
      </c>
      <c r="H304">
        <v>2</v>
      </c>
      <c r="I304">
        <v>14</v>
      </c>
      <c r="J304">
        <v>45</v>
      </c>
      <c r="K304">
        <v>45</v>
      </c>
      <c r="L304">
        <v>48</v>
      </c>
      <c r="M304">
        <v>-3</v>
      </c>
      <c r="N304">
        <v>6</v>
      </c>
      <c r="O304">
        <v>8</v>
      </c>
      <c r="P304">
        <v>15</v>
      </c>
      <c r="Q304">
        <v>14</v>
      </c>
      <c r="R304">
        <v>16</v>
      </c>
      <c r="S304">
        <v>10</v>
      </c>
      <c r="T304">
        <v>13</v>
      </c>
      <c r="U304">
        <v>15</v>
      </c>
      <c r="V304" t="s">
        <v>770</v>
      </c>
      <c r="W304">
        <v>3</v>
      </c>
      <c r="X304">
        <v>700</v>
      </c>
      <c r="Y304">
        <v>0</v>
      </c>
      <c r="Z304" t="s">
        <v>50</v>
      </c>
      <c r="AA304" t="s">
        <v>50</v>
      </c>
      <c r="AB304" t="s">
        <v>50</v>
      </c>
      <c r="AC304" t="s">
        <v>50</v>
      </c>
      <c r="AD304" t="s">
        <v>771</v>
      </c>
      <c r="AE304" t="s">
        <v>50</v>
      </c>
      <c r="AF304">
        <v>2</v>
      </c>
      <c r="AG304">
        <v>2</v>
      </c>
      <c r="AH304">
        <v>2</v>
      </c>
      <c r="AI304">
        <v>3</v>
      </c>
      <c r="AJ304">
        <v>0</v>
      </c>
      <c r="AK304">
        <v>1</v>
      </c>
      <c r="AL304">
        <v>2</v>
      </c>
      <c r="AM304">
        <v>0</v>
      </c>
    </row>
    <row r="305" spans="1:39" x14ac:dyDescent="0.35">
      <c r="A305" t="s">
        <v>772</v>
      </c>
      <c r="B305" t="s">
        <v>50</v>
      </c>
      <c r="C305" t="s">
        <v>63</v>
      </c>
      <c r="D305" t="s">
        <v>326</v>
      </c>
      <c r="E305" t="s">
        <v>138</v>
      </c>
      <c r="F305" t="s">
        <v>50</v>
      </c>
      <c r="G305">
        <v>19</v>
      </c>
      <c r="H305">
        <v>0</v>
      </c>
      <c r="I305">
        <v>19</v>
      </c>
      <c r="J305">
        <v>22</v>
      </c>
      <c r="K305">
        <v>22</v>
      </c>
      <c r="L305">
        <v>27</v>
      </c>
      <c r="M305">
        <v>-5</v>
      </c>
      <c r="N305">
        <v>9</v>
      </c>
      <c r="O305">
        <v>4</v>
      </c>
      <c r="P305">
        <v>1</v>
      </c>
      <c r="Q305">
        <v>28</v>
      </c>
      <c r="R305">
        <v>10</v>
      </c>
      <c r="S305">
        <v>13</v>
      </c>
      <c r="T305">
        <v>14</v>
      </c>
      <c r="U305">
        <v>11</v>
      </c>
      <c r="V305" t="s">
        <v>773</v>
      </c>
      <c r="W305">
        <v>2</v>
      </c>
      <c r="X305">
        <v>450</v>
      </c>
      <c r="Y305">
        <v>0</v>
      </c>
      <c r="Z305" t="s">
        <v>50</v>
      </c>
      <c r="AA305" t="s">
        <v>50</v>
      </c>
      <c r="AB305" t="s">
        <v>50</v>
      </c>
      <c r="AC305" t="s">
        <v>50</v>
      </c>
      <c r="AD305" t="s">
        <v>50</v>
      </c>
      <c r="AE305" t="s">
        <v>50</v>
      </c>
      <c r="AF305">
        <v>9</v>
      </c>
      <c r="AG305">
        <v>0</v>
      </c>
      <c r="AH305">
        <v>9</v>
      </c>
      <c r="AI305">
        <v>0</v>
      </c>
      <c r="AJ305">
        <v>1</v>
      </c>
      <c r="AK305">
        <v>2</v>
      </c>
      <c r="AL305">
        <v>0</v>
      </c>
      <c r="AM305">
        <v>0</v>
      </c>
    </row>
    <row r="306" spans="1:39" x14ac:dyDescent="0.35">
      <c r="A306" t="s">
        <v>774</v>
      </c>
      <c r="B306" t="s">
        <v>50</v>
      </c>
      <c r="C306" t="s">
        <v>162</v>
      </c>
      <c r="D306" t="s">
        <v>103</v>
      </c>
      <c r="E306" t="s">
        <v>53</v>
      </c>
      <c r="F306" t="s">
        <v>54</v>
      </c>
      <c r="G306">
        <v>13</v>
      </c>
      <c r="H306">
        <v>2</v>
      </c>
      <c r="I306">
        <v>13</v>
      </c>
      <c r="J306">
        <v>75</v>
      </c>
      <c r="K306">
        <v>75</v>
      </c>
      <c r="L306">
        <v>80</v>
      </c>
      <c r="M306">
        <v>-5</v>
      </c>
      <c r="N306">
        <v>10</v>
      </c>
      <c r="O306">
        <v>10</v>
      </c>
      <c r="P306">
        <v>18</v>
      </c>
      <c r="Q306">
        <v>13</v>
      </c>
      <c r="R306">
        <v>14</v>
      </c>
      <c r="S306">
        <v>7</v>
      </c>
      <c r="T306">
        <v>12</v>
      </c>
      <c r="U306">
        <v>8</v>
      </c>
      <c r="V306" t="s">
        <v>775</v>
      </c>
      <c r="W306">
        <v>3</v>
      </c>
      <c r="X306">
        <v>700</v>
      </c>
      <c r="Y306">
        <v>0</v>
      </c>
      <c r="Z306" t="s">
        <v>50</v>
      </c>
      <c r="AA306" t="s">
        <v>50</v>
      </c>
      <c r="AB306" t="s">
        <v>50</v>
      </c>
      <c r="AC306" t="s">
        <v>50</v>
      </c>
      <c r="AD306" t="s">
        <v>776</v>
      </c>
      <c r="AE306" t="s">
        <v>50</v>
      </c>
      <c r="AF306">
        <v>1</v>
      </c>
      <c r="AG306">
        <v>4</v>
      </c>
      <c r="AH306">
        <v>1</v>
      </c>
      <c r="AI306">
        <v>2</v>
      </c>
      <c r="AJ306">
        <v>0</v>
      </c>
      <c r="AK306">
        <v>1</v>
      </c>
      <c r="AL306">
        <v>0</v>
      </c>
      <c r="AM306">
        <v>0</v>
      </c>
    </row>
    <row r="307" spans="1:39" x14ac:dyDescent="0.35">
      <c r="A307" t="s">
        <v>777</v>
      </c>
      <c r="B307" t="s">
        <v>50</v>
      </c>
      <c r="C307" t="s">
        <v>106</v>
      </c>
      <c r="D307" t="s">
        <v>114</v>
      </c>
      <c r="E307" t="s">
        <v>60</v>
      </c>
      <c r="F307" t="s">
        <v>54</v>
      </c>
      <c r="G307">
        <v>13</v>
      </c>
      <c r="H307">
        <v>1</v>
      </c>
      <c r="I307">
        <v>13</v>
      </c>
      <c r="J307">
        <v>11</v>
      </c>
      <c r="K307">
        <v>11</v>
      </c>
      <c r="L307">
        <v>12</v>
      </c>
      <c r="M307">
        <v>-1</v>
      </c>
      <c r="N307">
        <v>2</v>
      </c>
      <c r="O307">
        <v>8</v>
      </c>
      <c r="P307">
        <v>12</v>
      </c>
      <c r="Q307">
        <v>15</v>
      </c>
      <c r="R307">
        <v>12</v>
      </c>
      <c r="S307">
        <v>3</v>
      </c>
      <c r="T307">
        <v>12</v>
      </c>
      <c r="U307">
        <v>6</v>
      </c>
      <c r="V307" t="s">
        <v>778</v>
      </c>
      <c r="W307">
        <v>0.25</v>
      </c>
      <c r="X307">
        <v>50</v>
      </c>
      <c r="Y307">
        <v>0</v>
      </c>
      <c r="Z307" t="s">
        <v>50</v>
      </c>
      <c r="AA307" t="s">
        <v>50</v>
      </c>
      <c r="AB307" t="s">
        <v>50</v>
      </c>
      <c r="AC307" t="s">
        <v>50</v>
      </c>
      <c r="AD307" t="s">
        <v>525</v>
      </c>
      <c r="AE307" t="s">
        <v>50</v>
      </c>
      <c r="AF307">
        <v>2</v>
      </c>
      <c r="AG307">
        <v>1</v>
      </c>
      <c r="AH307">
        <v>2</v>
      </c>
      <c r="AI307">
        <v>1</v>
      </c>
      <c r="AJ307">
        <v>0</v>
      </c>
      <c r="AK307">
        <v>1</v>
      </c>
      <c r="AL307">
        <v>0</v>
      </c>
      <c r="AM307">
        <v>0</v>
      </c>
    </row>
    <row r="308" spans="1:39" x14ac:dyDescent="0.35">
      <c r="A308" t="s">
        <v>779</v>
      </c>
      <c r="B308" t="s">
        <v>50</v>
      </c>
      <c r="C308" t="s">
        <v>162</v>
      </c>
      <c r="D308" t="s">
        <v>103</v>
      </c>
      <c r="E308" t="s">
        <v>53</v>
      </c>
      <c r="F308" t="s">
        <v>54</v>
      </c>
      <c r="G308">
        <v>13</v>
      </c>
      <c r="H308">
        <v>2</v>
      </c>
      <c r="I308">
        <v>13</v>
      </c>
      <c r="J308">
        <v>26</v>
      </c>
      <c r="K308">
        <v>26</v>
      </c>
      <c r="L308">
        <v>28</v>
      </c>
      <c r="M308">
        <v>-2</v>
      </c>
      <c r="N308">
        <v>4</v>
      </c>
      <c r="O308">
        <v>10</v>
      </c>
      <c r="P308">
        <v>16</v>
      </c>
      <c r="Q308">
        <v>13</v>
      </c>
      <c r="R308">
        <v>13</v>
      </c>
      <c r="S308">
        <v>7</v>
      </c>
      <c r="T308">
        <v>11</v>
      </c>
      <c r="U308">
        <v>8</v>
      </c>
      <c r="V308" t="s">
        <v>111</v>
      </c>
      <c r="W308">
        <v>0.5</v>
      </c>
      <c r="X308">
        <v>100</v>
      </c>
      <c r="Y308">
        <v>0</v>
      </c>
      <c r="Z308" t="s">
        <v>50</v>
      </c>
      <c r="AA308" t="s">
        <v>50</v>
      </c>
      <c r="AB308" t="s">
        <v>50</v>
      </c>
      <c r="AC308" t="s">
        <v>50</v>
      </c>
      <c r="AD308" t="s">
        <v>254</v>
      </c>
      <c r="AE308" t="s">
        <v>50</v>
      </c>
      <c r="AF308">
        <v>1</v>
      </c>
      <c r="AG308">
        <v>3</v>
      </c>
      <c r="AH308">
        <v>1</v>
      </c>
      <c r="AI308">
        <v>1</v>
      </c>
      <c r="AJ308">
        <v>0</v>
      </c>
      <c r="AK308">
        <v>0</v>
      </c>
      <c r="AL308">
        <v>0</v>
      </c>
      <c r="AM308">
        <v>0</v>
      </c>
    </row>
    <row r="309" spans="1:39" x14ac:dyDescent="0.35">
      <c r="A309" t="s">
        <v>780</v>
      </c>
      <c r="B309" t="s">
        <v>50</v>
      </c>
      <c r="C309" t="s">
        <v>162</v>
      </c>
      <c r="D309" t="s">
        <v>326</v>
      </c>
      <c r="E309" t="s">
        <v>60</v>
      </c>
      <c r="F309" t="s">
        <v>50</v>
      </c>
      <c r="G309">
        <v>13</v>
      </c>
      <c r="H309">
        <v>0</v>
      </c>
      <c r="I309">
        <v>13</v>
      </c>
      <c r="J309">
        <v>67</v>
      </c>
      <c r="K309">
        <v>67</v>
      </c>
      <c r="L309">
        <v>72</v>
      </c>
      <c r="M309">
        <v>-5</v>
      </c>
      <c r="N309">
        <v>9</v>
      </c>
      <c r="O309">
        <v>8</v>
      </c>
      <c r="P309">
        <v>6</v>
      </c>
      <c r="Q309">
        <v>16</v>
      </c>
      <c r="R309">
        <v>16</v>
      </c>
      <c r="S309">
        <v>12</v>
      </c>
      <c r="T309">
        <v>14</v>
      </c>
      <c r="U309">
        <v>15</v>
      </c>
      <c r="V309" t="s">
        <v>781</v>
      </c>
      <c r="W309">
        <v>5</v>
      </c>
      <c r="X309">
        <v>1800</v>
      </c>
      <c r="Y309">
        <v>0</v>
      </c>
      <c r="Z309" t="s">
        <v>50</v>
      </c>
      <c r="AA309" t="s">
        <v>50</v>
      </c>
      <c r="AB309" t="s">
        <v>50</v>
      </c>
      <c r="AC309" t="s">
        <v>50</v>
      </c>
      <c r="AD309" t="s">
        <v>782</v>
      </c>
      <c r="AE309" t="s">
        <v>50</v>
      </c>
      <c r="AF309">
        <v>3</v>
      </c>
      <c r="AG309">
        <v>0</v>
      </c>
      <c r="AH309">
        <v>3</v>
      </c>
      <c r="AI309">
        <v>3</v>
      </c>
      <c r="AJ309">
        <v>1</v>
      </c>
      <c r="AK309">
        <v>2</v>
      </c>
      <c r="AL309">
        <v>2</v>
      </c>
      <c r="AM309">
        <v>0</v>
      </c>
    </row>
    <row r="310" spans="1:39" x14ac:dyDescent="0.35">
      <c r="A310" t="s">
        <v>783</v>
      </c>
      <c r="B310" t="s">
        <v>50</v>
      </c>
      <c r="C310" t="s">
        <v>106</v>
      </c>
      <c r="D310" t="s">
        <v>64</v>
      </c>
      <c r="E310" t="s">
        <v>53</v>
      </c>
      <c r="F310" t="s">
        <v>54</v>
      </c>
      <c r="G310">
        <v>13</v>
      </c>
      <c r="H310">
        <v>3</v>
      </c>
      <c r="I310">
        <v>13</v>
      </c>
      <c r="J310">
        <v>110</v>
      </c>
      <c r="K310">
        <v>110</v>
      </c>
      <c r="L310">
        <v>117</v>
      </c>
      <c r="M310">
        <v>-7</v>
      </c>
      <c r="N310">
        <v>13</v>
      </c>
      <c r="O310">
        <v>10</v>
      </c>
      <c r="P310">
        <v>19</v>
      </c>
      <c r="Q310">
        <v>10</v>
      </c>
      <c r="R310">
        <v>16</v>
      </c>
      <c r="S310">
        <v>5</v>
      </c>
      <c r="T310">
        <v>12</v>
      </c>
      <c r="U310">
        <v>6</v>
      </c>
      <c r="V310" t="s">
        <v>784</v>
      </c>
      <c r="W310">
        <v>6</v>
      </c>
      <c r="X310">
        <v>2300</v>
      </c>
      <c r="Y310">
        <v>0</v>
      </c>
      <c r="Z310" t="s">
        <v>50</v>
      </c>
      <c r="AA310" t="s">
        <v>50</v>
      </c>
      <c r="AB310" t="s">
        <v>50</v>
      </c>
      <c r="AC310" t="s">
        <v>50</v>
      </c>
      <c r="AD310" t="s">
        <v>785</v>
      </c>
      <c r="AE310" t="s">
        <v>50</v>
      </c>
      <c r="AF310">
        <v>0</v>
      </c>
      <c r="AG310">
        <v>4</v>
      </c>
      <c r="AH310">
        <v>0</v>
      </c>
      <c r="AI310">
        <v>3</v>
      </c>
      <c r="AJ310">
        <v>0</v>
      </c>
      <c r="AK310">
        <v>1</v>
      </c>
      <c r="AL310">
        <v>0</v>
      </c>
      <c r="AM310">
        <v>0</v>
      </c>
    </row>
    <row r="311" spans="1:39" x14ac:dyDescent="0.35">
      <c r="A311" t="s">
        <v>786</v>
      </c>
      <c r="B311" t="s">
        <v>50</v>
      </c>
      <c r="C311" t="s">
        <v>83</v>
      </c>
      <c r="D311" t="s">
        <v>84</v>
      </c>
      <c r="E311" t="s">
        <v>60</v>
      </c>
      <c r="F311" t="s">
        <v>54</v>
      </c>
      <c r="G311">
        <v>19</v>
      </c>
      <c r="H311">
        <v>9</v>
      </c>
      <c r="I311">
        <v>19</v>
      </c>
      <c r="J311">
        <v>73</v>
      </c>
      <c r="K311">
        <v>73</v>
      </c>
      <c r="L311">
        <v>77</v>
      </c>
      <c r="M311">
        <v>-4</v>
      </c>
      <c r="N311">
        <v>7</v>
      </c>
      <c r="O311">
        <v>8</v>
      </c>
      <c r="P311">
        <v>17</v>
      </c>
      <c r="Q311">
        <v>10</v>
      </c>
      <c r="R311">
        <v>22</v>
      </c>
      <c r="S311">
        <v>11</v>
      </c>
      <c r="T311">
        <v>10</v>
      </c>
      <c r="U311">
        <v>11</v>
      </c>
      <c r="V311" t="s">
        <v>787</v>
      </c>
      <c r="W311">
        <v>5</v>
      </c>
      <c r="X311">
        <v>1800</v>
      </c>
      <c r="Y311">
        <v>0</v>
      </c>
      <c r="Z311" t="s">
        <v>50</v>
      </c>
      <c r="AA311" t="s">
        <v>50</v>
      </c>
      <c r="AB311" t="s">
        <v>50</v>
      </c>
      <c r="AC311" t="s">
        <v>50</v>
      </c>
      <c r="AD311" t="s">
        <v>50</v>
      </c>
      <c r="AE311" t="s">
        <v>50</v>
      </c>
      <c r="AF311">
        <v>0</v>
      </c>
      <c r="AG311">
        <v>3</v>
      </c>
      <c r="AH311">
        <v>0</v>
      </c>
      <c r="AI311">
        <v>6</v>
      </c>
      <c r="AJ311">
        <v>0</v>
      </c>
      <c r="AK311">
        <v>0</v>
      </c>
      <c r="AL311">
        <v>0</v>
      </c>
      <c r="AM311">
        <v>0</v>
      </c>
    </row>
    <row r="312" spans="1:39" x14ac:dyDescent="0.35">
      <c r="A312" t="s">
        <v>788</v>
      </c>
      <c r="B312" t="s">
        <v>50</v>
      </c>
      <c r="C312" t="s">
        <v>63</v>
      </c>
      <c r="D312" t="s">
        <v>64</v>
      </c>
      <c r="E312" t="s">
        <v>53</v>
      </c>
      <c r="F312" t="s">
        <v>54</v>
      </c>
      <c r="G312">
        <v>18</v>
      </c>
      <c r="H312">
        <v>6</v>
      </c>
      <c r="I312">
        <v>18</v>
      </c>
      <c r="J312">
        <v>127</v>
      </c>
      <c r="K312">
        <v>127</v>
      </c>
      <c r="L312">
        <v>135</v>
      </c>
      <c r="M312">
        <v>-8</v>
      </c>
      <c r="N312">
        <v>15</v>
      </c>
      <c r="O312">
        <v>10</v>
      </c>
      <c r="P312">
        <v>19</v>
      </c>
      <c r="Q312">
        <v>14</v>
      </c>
      <c r="R312">
        <v>17</v>
      </c>
      <c r="S312">
        <v>12</v>
      </c>
      <c r="T312">
        <v>11</v>
      </c>
      <c r="U312">
        <v>15</v>
      </c>
      <c r="V312" t="s">
        <v>451</v>
      </c>
      <c r="W312">
        <v>7</v>
      </c>
      <c r="X312">
        <v>2900</v>
      </c>
      <c r="Y312">
        <v>0</v>
      </c>
      <c r="Z312" t="s">
        <v>50</v>
      </c>
      <c r="AA312" t="s">
        <v>50</v>
      </c>
      <c r="AB312" t="s">
        <v>50</v>
      </c>
      <c r="AC312" t="s">
        <v>50</v>
      </c>
      <c r="AD312" t="s">
        <v>164</v>
      </c>
      <c r="AE312" t="s">
        <v>50</v>
      </c>
      <c r="AF312">
        <v>2</v>
      </c>
      <c r="AG312">
        <v>4</v>
      </c>
      <c r="AH312">
        <v>2</v>
      </c>
      <c r="AI312">
        <v>3</v>
      </c>
      <c r="AJ312">
        <v>1</v>
      </c>
      <c r="AK312">
        <v>0</v>
      </c>
      <c r="AL312">
        <v>2</v>
      </c>
      <c r="AM312">
        <v>0</v>
      </c>
    </row>
    <row r="313" spans="1:39" x14ac:dyDescent="0.35">
      <c r="A313" t="s">
        <v>789</v>
      </c>
      <c r="B313" t="s">
        <v>50</v>
      </c>
      <c r="C313" t="s">
        <v>51</v>
      </c>
      <c r="D313" t="s">
        <v>64</v>
      </c>
      <c r="E313" t="s">
        <v>53</v>
      </c>
      <c r="F313" t="s">
        <v>54</v>
      </c>
      <c r="G313">
        <v>18</v>
      </c>
      <c r="H313">
        <v>8</v>
      </c>
      <c r="I313">
        <v>18</v>
      </c>
      <c r="J313">
        <v>152</v>
      </c>
      <c r="K313">
        <v>152</v>
      </c>
      <c r="L313">
        <v>160</v>
      </c>
      <c r="M313">
        <v>-8</v>
      </c>
      <c r="N313">
        <v>16</v>
      </c>
      <c r="O313">
        <v>10</v>
      </c>
      <c r="P313">
        <v>21</v>
      </c>
      <c r="Q313">
        <v>10</v>
      </c>
      <c r="R313">
        <v>19</v>
      </c>
      <c r="S313">
        <v>14</v>
      </c>
      <c r="T313">
        <v>13</v>
      </c>
      <c r="U313">
        <v>17</v>
      </c>
      <c r="V313" t="s">
        <v>790</v>
      </c>
      <c r="W313">
        <v>9</v>
      </c>
      <c r="X313">
        <v>5000</v>
      </c>
      <c r="Y313">
        <v>0</v>
      </c>
      <c r="Z313" t="s">
        <v>50</v>
      </c>
      <c r="AA313" t="s">
        <v>50</v>
      </c>
      <c r="AB313" t="s">
        <v>50</v>
      </c>
      <c r="AC313" t="s">
        <v>50</v>
      </c>
      <c r="AD313" t="s">
        <v>164</v>
      </c>
      <c r="AE313" t="s">
        <v>50</v>
      </c>
      <c r="AF313">
        <v>0</v>
      </c>
      <c r="AG313">
        <v>5</v>
      </c>
      <c r="AH313">
        <v>0</v>
      </c>
      <c r="AI313">
        <v>4</v>
      </c>
      <c r="AJ313">
        <v>2</v>
      </c>
      <c r="AK313">
        <v>1</v>
      </c>
      <c r="AL313">
        <v>3</v>
      </c>
      <c r="AM313">
        <v>0</v>
      </c>
    </row>
    <row r="314" spans="1:39" x14ac:dyDescent="0.35">
      <c r="A314" t="s">
        <v>791</v>
      </c>
      <c r="B314" t="s">
        <v>50</v>
      </c>
      <c r="C314" t="s">
        <v>71</v>
      </c>
      <c r="D314" t="s">
        <v>64</v>
      </c>
      <c r="E314" t="s">
        <v>53</v>
      </c>
      <c r="F314" t="s">
        <v>54</v>
      </c>
      <c r="G314">
        <v>17</v>
      </c>
      <c r="H314">
        <v>7</v>
      </c>
      <c r="I314">
        <v>17</v>
      </c>
      <c r="J314">
        <v>110</v>
      </c>
      <c r="K314">
        <v>110</v>
      </c>
      <c r="L314">
        <v>117</v>
      </c>
      <c r="M314">
        <v>-7</v>
      </c>
      <c r="N314">
        <v>13</v>
      </c>
      <c r="O314">
        <v>10</v>
      </c>
      <c r="P314">
        <v>19</v>
      </c>
      <c r="Q314">
        <v>10</v>
      </c>
      <c r="R314">
        <v>17</v>
      </c>
      <c r="S314">
        <v>12</v>
      </c>
      <c r="T314">
        <v>11</v>
      </c>
      <c r="U314">
        <v>15</v>
      </c>
      <c r="V314" t="s">
        <v>451</v>
      </c>
      <c r="W314">
        <v>6</v>
      </c>
      <c r="X314">
        <v>2300</v>
      </c>
      <c r="Y314">
        <v>0</v>
      </c>
      <c r="Z314" t="s">
        <v>50</v>
      </c>
      <c r="AA314" t="s">
        <v>50</v>
      </c>
      <c r="AB314" t="s">
        <v>50</v>
      </c>
      <c r="AC314" t="s">
        <v>50</v>
      </c>
      <c r="AD314" t="s">
        <v>164</v>
      </c>
      <c r="AE314" t="s">
        <v>50</v>
      </c>
      <c r="AF314">
        <v>0</v>
      </c>
      <c r="AG314">
        <v>4</v>
      </c>
      <c r="AH314">
        <v>0</v>
      </c>
      <c r="AI314">
        <v>3</v>
      </c>
      <c r="AJ314">
        <v>1</v>
      </c>
      <c r="AK314">
        <v>0</v>
      </c>
      <c r="AL314">
        <v>2</v>
      </c>
      <c r="AM314">
        <v>0</v>
      </c>
    </row>
    <row r="315" spans="1:39" x14ac:dyDescent="0.35">
      <c r="A315" t="s">
        <v>792</v>
      </c>
      <c r="B315" t="s">
        <v>50</v>
      </c>
      <c r="C315" t="s">
        <v>73</v>
      </c>
      <c r="D315" t="s">
        <v>64</v>
      </c>
      <c r="E315" t="s">
        <v>53</v>
      </c>
      <c r="F315" t="s">
        <v>54</v>
      </c>
      <c r="G315">
        <v>18</v>
      </c>
      <c r="H315">
        <v>8</v>
      </c>
      <c r="I315">
        <v>18</v>
      </c>
      <c r="J315">
        <v>142</v>
      </c>
      <c r="K315">
        <v>142</v>
      </c>
      <c r="L315">
        <v>150</v>
      </c>
      <c r="M315">
        <v>-8</v>
      </c>
      <c r="N315">
        <v>15</v>
      </c>
      <c r="O315">
        <v>10</v>
      </c>
      <c r="P315">
        <v>21</v>
      </c>
      <c r="Q315">
        <v>10</v>
      </c>
      <c r="R315">
        <v>19</v>
      </c>
      <c r="S315">
        <v>14</v>
      </c>
      <c r="T315">
        <v>13</v>
      </c>
      <c r="U315">
        <v>17</v>
      </c>
      <c r="V315" t="s">
        <v>793</v>
      </c>
      <c r="W315">
        <v>8</v>
      </c>
      <c r="X315">
        <v>3900</v>
      </c>
      <c r="Y315">
        <v>0</v>
      </c>
      <c r="Z315" t="s">
        <v>50</v>
      </c>
      <c r="AA315" t="s">
        <v>50</v>
      </c>
      <c r="AB315" t="s">
        <v>50</v>
      </c>
      <c r="AC315" t="s">
        <v>50</v>
      </c>
      <c r="AD315" t="s">
        <v>164</v>
      </c>
      <c r="AE315" t="s">
        <v>50</v>
      </c>
      <c r="AF315">
        <v>0</v>
      </c>
      <c r="AG315">
        <v>5</v>
      </c>
      <c r="AH315">
        <v>0</v>
      </c>
      <c r="AI315">
        <v>4</v>
      </c>
      <c r="AJ315">
        <v>2</v>
      </c>
      <c r="AK315">
        <v>1</v>
      </c>
      <c r="AL315">
        <v>3</v>
      </c>
      <c r="AM315">
        <v>0</v>
      </c>
    </row>
    <row r="316" spans="1:39" x14ac:dyDescent="0.35">
      <c r="A316" t="s">
        <v>794</v>
      </c>
      <c r="B316" t="s">
        <v>50</v>
      </c>
      <c r="C316" t="s">
        <v>71</v>
      </c>
      <c r="D316" t="s">
        <v>64</v>
      </c>
      <c r="E316" t="s">
        <v>53</v>
      </c>
      <c r="F316" t="s">
        <v>54</v>
      </c>
      <c r="G316">
        <v>17</v>
      </c>
      <c r="H316">
        <v>6</v>
      </c>
      <c r="I316">
        <v>17</v>
      </c>
      <c r="J316">
        <v>119</v>
      </c>
      <c r="K316">
        <v>119</v>
      </c>
      <c r="L316">
        <v>126</v>
      </c>
      <c r="M316">
        <v>-7</v>
      </c>
      <c r="N316">
        <v>14</v>
      </c>
      <c r="O316">
        <v>10</v>
      </c>
      <c r="P316">
        <v>19</v>
      </c>
      <c r="Q316">
        <v>12</v>
      </c>
      <c r="R316">
        <v>17</v>
      </c>
      <c r="S316">
        <v>16</v>
      </c>
      <c r="T316">
        <v>13</v>
      </c>
      <c r="U316">
        <v>15</v>
      </c>
      <c r="V316" t="s">
        <v>451</v>
      </c>
      <c r="W316">
        <v>7</v>
      </c>
      <c r="X316">
        <v>2900</v>
      </c>
      <c r="Y316">
        <v>0</v>
      </c>
      <c r="Z316" t="s">
        <v>50</v>
      </c>
      <c r="AA316" t="s">
        <v>50</v>
      </c>
      <c r="AB316" t="s">
        <v>50</v>
      </c>
      <c r="AC316" t="s">
        <v>50</v>
      </c>
      <c r="AD316" t="s">
        <v>164</v>
      </c>
      <c r="AE316" t="s">
        <v>50</v>
      </c>
      <c r="AF316">
        <v>1</v>
      </c>
      <c r="AG316">
        <v>4</v>
      </c>
      <c r="AH316">
        <v>1</v>
      </c>
      <c r="AI316">
        <v>3</v>
      </c>
      <c r="AJ316">
        <v>3</v>
      </c>
      <c r="AK316">
        <v>1</v>
      </c>
      <c r="AL316">
        <v>2</v>
      </c>
      <c r="AM316">
        <v>0</v>
      </c>
    </row>
    <row r="317" spans="1:39" x14ac:dyDescent="0.35">
      <c r="A317" t="s">
        <v>795</v>
      </c>
      <c r="B317" t="s">
        <v>50</v>
      </c>
      <c r="C317" t="s">
        <v>73</v>
      </c>
      <c r="D317" t="s">
        <v>64</v>
      </c>
      <c r="E317" t="s">
        <v>53</v>
      </c>
      <c r="F317" t="s">
        <v>54</v>
      </c>
      <c r="G317">
        <v>18</v>
      </c>
      <c r="H317">
        <v>6</v>
      </c>
      <c r="I317">
        <v>18</v>
      </c>
      <c r="J317">
        <v>178</v>
      </c>
      <c r="K317">
        <v>178</v>
      </c>
      <c r="L317">
        <v>187</v>
      </c>
      <c r="M317">
        <v>-9</v>
      </c>
      <c r="N317">
        <v>17</v>
      </c>
      <c r="O317">
        <v>10</v>
      </c>
      <c r="P317">
        <v>23</v>
      </c>
      <c r="Q317">
        <v>14</v>
      </c>
      <c r="R317">
        <v>21</v>
      </c>
      <c r="S317">
        <v>16</v>
      </c>
      <c r="T317">
        <v>13</v>
      </c>
      <c r="U317">
        <v>20</v>
      </c>
      <c r="V317" t="s">
        <v>796</v>
      </c>
      <c r="W317">
        <v>10</v>
      </c>
      <c r="X317">
        <v>5900</v>
      </c>
      <c r="Y317">
        <v>0</v>
      </c>
      <c r="Z317" t="s">
        <v>50</v>
      </c>
      <c r="AA317" t="s">
        <v>50</v>
      </c>
      <c r="AB317" t="s">
        <v>50</v>
      </c>
      <c r="AC317" t="s">
        <v>50</v>
      </c>
      <c r="AD317" t="s">
        <v>164</v>
      </c>
      <c r="AE317" t="s">
        <v>50</v>
      </c>
      <c r="AF317">
        <v>2</v>
      </c>
      <c r="AG317">
        <v>6</v>
      </c>
      <c r="AH317">
        <v>2</v>
      </c>
      <c r="AI317">
        <v>5</v>
      </c>
      <c r="AJ317">
        <v>3</v>
      </c>
      <c r="AK317">
        <v>1</v>
      </c>
      <c r="AL317">
        <v>5</v>
      </c>
      <c r="AM317">
        <v>0</v>
      </c>
    </row>
    <row r="318" spans="1:39" x14ac:dyDescent="0.35">
      <c r="A318" t="s">
        <v>797</v>
      </c>
      <c r="B318" t="s">
        <v>50</v>
      </c>
      <c r="C318" t="s">
        <v>51</v>
      </c>
      <c r="D318" t="s">
        <v>64</v>
      </c>
      <c r="E318" t="s">
        <v>53</v>
      </c>
      <c r="F318" t="s">
        <v>54</v>
      </c>
      <c r="G318">
        <v>18</v>
      </c>
      <c r="H318">
        <v>7</v>
      </c>
      <c r="I318">
        <v>18</v>
      </c>
      <c r="J318">
        <v>136</v>
      </c>
      <c r="K318">
        <v>136</v>
      </c>
      <c r="L318">
        <v>144</v>
      </c>
      <c r="M318">
        <v>-8</v>
      </c>
      <c r="N318">
        <v>16</v>
      </c>
      <c r="O318">
        <v>10</v>
      </c>
      <c r="P318">
        <v>19</v>
      </c>
      <c r="Q318">
        <v>12</v>
      </c>
      <c r="R318">
        <v>17</v>
      </c>
      <c r="S318">
        <v>16</v>
      </c>
      <c r="T318">
        <v>13</v>
      </c>
      <c r="U318">
        <v>15</v>
      </c>
      <c r="V318" t="s">
        <v>451</v>
      </c>
      <c r="W318">
        <v>8</v>
      </c>
      <c r="X318">
        <v>3900</v>
      </c>
      <c r="Y318">
        <v>0</v>
      </c>
      <c r="Z318" t="s">
        <v>50</v>
      </c>
      <c r="AA318" t="s">
        <v>50</v>
      </c>
      <c r="AB318" t="s">
        <v>50</v>
      </c>
      <c r="AC318" t="s">
        <v>50</v>
      </c>
      <c r="AD318" t="s">
        <v>164</v>
      </c>
      <c r="AE318" t="s">
        <v>50</v>
      </c>
      <c r="AF318">
        <v>1</v>
      </c>
      <c r="AG318">
        <v>4</v>
      </c>
      <c r="AH318">
        <v>1</v>
      </c>
      <c r="AI318">
        <v>3</v>
      </c>
      <c r="AJ318">
        <v>3</v>
      </c>
      <c r="AK318">
        <v>1</v>
      </c>
      <c r="AL318">
        <v>2</v>
      </c>
      <c r="AM318">
        <v>0</v>
      </c>
    </row>
    <row r="319" spans="1:39" x14ac:dyDescent="0.35">
      <c r="A319" t="s">
        <v>798</v>
      </c>
      <c r="B319" t="s">
        <v>50</v>
      </c>
      <c r="C319" t="s">
        <v>63</v>
      </c>
      <c r="D319" t="s">
        <v>64</v>
      </c>
      <c r="E319" t="s">
        <v>53</v>
      </c>
      <c r="F319" t="s">
        <v>54</v>
      </c>
      <c r="G319">
        <v>18</v>
      </c>
      <c r="H319">
        <v>8</v>
      </c>
      <c r="I319">
        <v>18</v>
      </c>
      <c r="J319">
        <v>178</v>
      </c>
      <c r="K319">
        <v>178</v>
      </c>
      <c r="L319">
        <v>187</v>
      </c>
      <c r="M319">
        <v>-9</v>
      </c>
      <c r="N319">
        <v>17</v>
      </c>
      <c r="O319">
        <v>10</v>
      </c>
      <c r="P319">
        <v>23</v>
      </c>
      <c r="Q319">
        <v>10</v>
      </c>
      <c r="R319">
        <v>21</v>
      </c>
      <c r="S319">
        <v>14</v>
      </c>
      <c r="T319">
        <v>11</v>
      </c>
      <c r="U319">
        <v>19</v>
      </c>
      <c r="V319" t="s">
        <v>796</v>
      </c>
      <c r="W319">
        <v>10</v>
      </c>
      <c r="X319">
        <v>5900</v>
      </c>
      <c r="Y319">
        <v>0</v>
      </c>
      <c r="Z319" t="s">
        <v>50</v>
      </c>
      <c r="AA319" t="s">
        <v>50</v>
      </c>
      <c r="AB319" t="s">
        <v>50</v>
      </c>
      <c r="AC319" t="s">
        <v>50</v>
      </c>
      <c r="AD319" t="s">
        <v>164</v>
      </c>
      <c r="AE319" t="s">
        <v>50</v>
      </c>
      <c r="AF319">
        <v>0</v>
      </c>
      <c r="AG319">
        <v>6</v>
      </c>
      <c r="AH319">
        <v>0</v>
      </c>
      <c r="AI319">
        <v>5</v>
      </c>
      <c r="AJ319">
        <v>2</v>
      </c>
      <c r="AK319">
        <v>0</v>
      </c>
      <c r="AL319">
        <v>4</v>
      </c>
      <c r="AM319">
        <v>0</v>
      </c>
    </row>
    <row r="320" spans="1:39" x14ac:dyDescent="0.35">
      <c r="A320" t="s">
        <v>799</v>
      </c>
      <c r="B320" t="s">
        <v>50</v>
      </c>
      <c r="C320" t="s">
        <v>73</v>
      </c>
      <c r="D320" t="s">
        <v>64</v>
      </c>
      <c r="E320" t="s">
        <v>53</v>
      </c>
      <c r="F320" t="s">
        <v>54</v>
      </c>
      <c r="G320">
        <v>18</v>
      </c>
      <c r="H320">
        <v>8</v>
      </c>
      <c r="I320">
        <v>18</v>
      </c>
      <c r="J320">
        <v>168</v>
      </c>
      <c r="K320">
        <v>168</v>
      </c>
      <c r="L320">
        <v>176</v>
      </c>
      <c r="M320">
        <v>-8</v>
      </c>
      <c r="N320">
        <v>16</v>
      </c>
      <c r="O320">
        <v>10</v>
      </c>
      <c r="P320">
        <v>23</v>
      </c>
      <c r="Q320">
        <v>10</v>
      </c>
      <c r="R320">
        <v>21</v>
      </c>
      <c r="S320">
        <v>14</v>
      </c>
      <c r="T320">
        <v>11</v>
      </c>
      <c r="U320">
        <v>19</v>
      </c>
      <c r="V320" t="s">
        <v>796</v>
      </c>
      <c r="W320">
        <v>9</v>
      </c>
      <c r="X320">
        <v>5000</v>
      </c>
      <c r="Y320">
        <v>0</v>
      </c>
      <c r="Z320" t="s">
        <v>50</v>
      </c>
      <c r="AA320" t="s">
        <v>50</v>
      </c>
      <c r="AB320" t="s">
        <v>50</v>
      </c>
      <c r="AC320" t="s">
        <v>50</v>
      </c>
      <c r="AD320" t="s">
        <v>164</v>
      </c>
      <c r="AE320" t="s">
        <v>50</v>
      </c>
      <c r="AF320">
        <v>0</v>
      </c>
      <c r="AG320">
        <v>6</v>
      </c>
      <c r="AH320">
        <v>0</v>
      </c>
      <c r="AI320">
        <v>5</v>
      </c>
      <c r="AJ320">
        <v>2</v>
      </c>
      <c r="AK320">
        <v>0</v>
      </c>
      <c r="AL320">
        <v>4</v>
      </c>
      <c r="AM320">
        <v>0</v>
      </c>
    </row>
    <row r="321" spans="1:39" x14ac:dyDescent="0.35">
      <c r="A321" t="s">
        <v>800</v>
      </c>
      <c r="B321" t="s">
        <v>50</v>
      </c>
      <c r="C321" t="s">
        <v>63</v>
      </c>
      <c r="D321" t="s">
        <v>64</v>
      </c>
      <c r="E321" t="s">
        <v>53</v>
      </c>
      <c r="F321" t="s">
        <v>54</v>
      </c>
      <c r="G321">
        <v>17</v>
      </c>
      <c r="H321">
        <v>7</v>
      </c>
      <c r="I321">
        <v>17</v>
      </c>
      <c r="J321">
        <v>133</v>
      </c>
      <c r="K321">
        <v>133</v>
      </c>
      <c r="L321">
        <v>140</v>
      </c>
      <c r="M321">
        <v>-7</v>
      </c>
      <c r="N321">
        <v>14</v>
      </c>
      <c r="O321">
        <v>10</v>
      </c>
      <c r="P321">
        <v>18</v>
      </c>
      <c r="Q321">
        <v>10</v>
      </c>
      <c r="R321">
        <v>18</v>
      </c>
      <c r="S321">
        <v>6</v>
      </c>
      <c r="T321">
        <v>11</v>
      </c>
      <c r="U321">
        <v>12</v>
      </c>
      <c r="V321" t="s">
        <v>451</v>
      </c>
      <c r="W321">
        <v>6</v>
      </c>
      <c r="X321">
        <v>2300</v>
      </c>
      <c r="Y321">
        <v>0</v>
      </c>
      <c r="Z321" t="s">
        <v>50</v>
      </c>
      <c r="AA321" t="s">
        <v>50</v>
      </c>
      <c r="AB321" t="s">
        <v>50</v>
      </c>
      <c r="AC321" t="s">
        <v>50</v>
      </c>
      <c r="AD321" t="s">
        <v>164</v>
      </c>
      <c r="AE321" t="s">
        <v>50</v>
      </c>
      <c r="AF321">
        <v>0</v>
      </c>
      <c r="AG321">
        <v>4</v>
      </c>
      <c r="AH321">
        <v>0</v>
      </c>
      <c r="AI321">
        <v>4</v>
      </c>
      <c r="AJ321">
        <v>0</v>
      </c>
      <c r="AK321">
        <v>0</v>
      </c>
      <c r="AL321">
        <v>1</v>
      </c>
      <c r="AM321">
        <v>0</v>
      </c>
    </row>
    <row r="322" spans="1:39" x14ac:dyDescent="0.35">
      <c r="A322" t="s">
        <v>801</v>
      </c>
      <c r="B322" t="s">
        <v>50</v>
      </c>
      <c r="C322" t="s">
        <v>162</v>
      </c>
      <c r="D322" t="s">
        <v>326</v>
      </c>
      <c r="E322" t="s">
        <v>60</v>
      </c>
      <c r="F322" t="s">
        <v>50</v>
      </c>
      <c r="G322">
        <v>8</v>
      </c>
      <c r="H322">
        <v>-2</v>
      </c>
      <c r="I322">
        <v>8</v>
      </c>
      <c r="J322">
        <v>22</v>
      </c>
      <c r="K322">
        <v>22</v>
      </c>
      <c r="L322">
        <v>24</v>
      </c>
      <c r="M322">
        <v>-2</v>
      </c>
      <c r="N322">
        <v>3</v>
      </c>
      <c r="O322">
        <v>8</v>
      </c>
      <c r="P322">
        <v>13</v>
      </c>
      <c r="Q322">
        <v>6</v>
      </c>
      <c r="R322">
        <v>16</v>
      </c>
      <c r="S322">
        <v>3</v>
      </c>
      <c r="T322">
        <v>6</v>
      </c>
      <c r="U322">
        <v>5</v>
      </c>
      <c r="V322" t="s">
        <v>802</v>
      </c>
      <c r="W322">
        <v>0.25</v>
      </c>
      <c r="X322">
        <v>50</v>
      </c>
      <c r="Y322">
        <v>0</v>
      </c>
      <c r="Z322" t="s">
        <v>50</v>
      </c>
      <c r="AA322" t="s">
        <v>50</v>
      </c>
      <c r="AB322" t="s">
        <v>50</v>
      </c>
      <c r="AC322" t="s">
        <v>50</v>
      </c>
      <c r="AD322" t="s">
        <v>50</v>
      </c>
      <c r="AE322" t="s">
        <v>50</v>
      </c>
      <c r="AF322">
        <v>0</v>
      </c>
      <c r="AG322">
        <v>1</v>
      </c>
      <c r="AH322">
        <v>0</v>
      </c>
      <c r="AI322">
        <v>3</v>
      </c>
      <c r="AJ322">
        <v>0</v>
      </c>
      <c r="AK322">
        <v>0</v>
      </c>
      <c r="AL322">
        <v>0</v>
      </c>
      <c r="AM322">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A5A9B-ED5C-4F88-917D-E3E1A0450EA6}">
  <sheetPr codeName="Sheet1"/>
  <dimension ref="A1:AN41"/>
  <sheetViews>
    <sheetView zoomScale="123" workbookViewId="0">
      <selection activeCell="A6" sqref="A6"/>
    </sheetView>
  </sheetViews>
  <sheetFormatPr defaultRowHeight="14.5" x14ac:dyDescent="0.35"/>
  <cols>
    <col min="1" max="1" width="79.90625" customWidth="1"/>
    <col min="3" max="3" width="12.7265625" customWidth="1"/>
    <col min="4" max="4" width="13" customWidth="1"/>
    <col min="5" max="5" width="10.36328125" customWidth="1"/>
  </cols>
  <sheetData>
    <row r="1" spans="1:5" ht="34.5" x14ac:dyDescent="0.8">
      <c r="A1" s="10" t="s">
        <v>825</v>
      </c>
    </row>
    <row r="2" spans="1:5" x14ac:dyDescent="0.35">
      <c r="A2" s="11" t="s">
        <v>827</v>
      </c>
    </row>
    <row r="3" spans="1:5" ht="29" x14ac:dyDescent="0.35">
      <c r="A3" s="11" t="s">
        <v>826</v>
      </c>
    </row>
    <row r="5" spans="1:5" x14ac:dyDescent="0.35">
      <c r="A5" t="s">
        <v>828</v>
      </c>
    </row>
    <row r="6" spans="1:5" x14ac:dyDescent="0.35">
      <c r="A6" s="12" t="str" cm="1">
        <f t="array" ref="A6">_xlfn._xlws.PY(0,0)</f>
        <v xml:space="preserve">
    Python: 3.12.4 
    numpy: 1.26.4
    pandas: 2.2.2
    scikit-learn: 1.4.2
    Available CPUs: 1
</v>
      </c>
    </row>
    <row r="8" spans="1:5" s="13" customFormat="1" ht="20" thickBot="1" x14ac:dyDescent="0.5">
      <c r="A8" s="13" t="s">
        <v>829</v>
      </c>
    </row>
    <row r="9" spans="1:5" ht="15" thickTop="1" x14ac:dyDescent="0.35">
      <c r="A9" t="str" cm="1">
        <f t="array" ref="A9">_xlfn._xlws.PY(1,0)</f>
        <v>Importing Python Packages</v>
      </c>
      <c r="D9" t="s">
        <v>830</v>
      </c>
    </row>
    <row r="10" spans="1:5" x14ac:dyDescent="0.35">
      <c r="A10" t="str" cm="1">
        <f t="array" ref="A10">_xlfn._xlws.PY(2,0)</f>
        <v>stats names: ['str', 'dex', 'con', 'int', 'wis', 'char']</v>
      </c>
      <c r="D10" t="s">
        <v>831</v>
      </c>
      <c r="E10" t="s">
        <v>832</v>
      </c>
    </row>
    <row r="11" spans="1:5" x14ac:dyDescent="0.35">
      <c r="A11" t="str" cm="1" vm="1">
        <f t="array" ref="A11">_xlfn._xlws.PY(3,1,Table2[#All])</f>
        <v># mod_val df</v>
      </c>
      <c r="D11">
        <v>3</v>
      </c>
      <c r="E11">
        <v>-4</v>
      </c>
    </row>
    <row r="12" spans="1:5" x14ac:dyDescent="0.35">
      <c r="A12" t="str" cm="1" vm="2">
        <f t="array" ref="A12">_xlfn._xlws.PY(4,1)</f>
        <v># def roll_dice(size:int, num:int)</v>
      </c>
      <c r="D12">
        <v>4</v>
      </c>
      <c r="E12">
        <v>-3</v>
      </c>
    </row>
    <row r="13" spans="1:5" x14ac:dyDescent="0.35">
      <c r="A13" t="str" cm="1" vm="3">
        <f t="array" ref="A13">_xlfn._xlws.PY(5,1)</f>
        <v># def random_stat(): rolls 4d6 and sums top 3</v>
      </c>
      <c r="D13">
        <v>5</v>
      </c>
      <c r="E13">
        <v>-3</v>
      </c>
    </row>
    <row r="14" spans="1:5" x14ac:dyDescent="0.35">
      <c r="A14" t="str" cm="1" vm="4">
        <f t="array" ref="A14">_xlfn._xlws.PY(6,1)</f>
        <v># def roll_character_stats(): dict of labeled stats</v>
      </c>
      <c r="D14">
        <v>6</v>
      </c>
      <c r="E14">
        <v>-2</v>
      </c>
    </row>
    <row r="15" spans="1:5" ht="14.5" customHeight="1" x14ac:dyDescent="0.35">
      <c r="A15" s="14" t="str" cm="1" vm="5">
        <f t="array" ref="A15">_xlfn._xlws.PY(7,1)</f>
        <v># def roll_party(num players): makes a stats df with modifiers</v>
      </c>
      <c r="D15">
        <v>7</v>
      </c>
      <c r="E15">
        <v>-2</v>
      </c>
    </row>
    <row r="16" spans="1:5" x14ac:dyDescent="0.35">
      <c r="A16" t="e" cm="1" vm="6">
        <f t="array" ref="A16">_xlfn._xlws.PY(8,1,_xlfn.PQSOURCE("411a2ea7-9ee2-41f1-859c-93824c811dc0"))</f>
        <v>#VALUE!</v>
      </c>
      <c r="D16">
        <v>8</v>
      </c>
      <c r="E16">
        <v>-1</v>
      </c>
    </row>
    <row r="17" spans="1:12" x14ac:dyDescent="0.35">
      <c r="D17">
        <v>9</v>
      </c>
      <c r="E17">
        <v>-1</v>
      </c>
    </row>
    <row r="18" spans="1:12" x14ac:dyDescent="0.35">
      <c r="D18">
        <v>10</v>
      </c>
      <c r="E18">
        <v>0</v>
      </c>
    </row>
    <row r="19" spans="1:12" x14ac:dyDescent="0.35">
      <c r="A19" t="str" cm="1" vm="7">
        <f t="array" ref="A19">_xlfn._xlws.PY(9,1)</f>
        <v># def mod_value(points): lookup helper</v>
      </c>
      <c r="D19">
        <v>11</v>
      </c>
      <c r="E19">
        <v>0</v>
      </c>
    </row>
    <row r="20" spans="1:12" x14ac:dyDescent="0.35">
      <c r="D20">
        <v>12</v>
      </c>
      <c r="E20">
        <v>1</v>
      </c>
    </row>
    <row r="21" spans="1:12" x14ac:dyDescent="0.35">
      <c r="D21">
        <v>13</v>
      </c>
      <c r="E21">
        <v>1</v>
      </c>
    </row>
    <row r="22" spans="1:12" x14ac:dyDescent="0.35">
      <c r="D22">
        <v>14</v>
      </c>
      <c r="E22">
        <v>2</v>
      </c>
    </row>
    <row r="23" spans="1:12" x14ac:dyDescent="0.35">
      <c r="D23">
        <v>15</v>
      </c>
      <c r="E23">
        <v>2</v>
      </c>
    </row>
    <row r="24" spans="1:12" x14ac:dyDescent="0.35">
      <c r="D24">
        <v>16</v>
      </c>
      <c r="E24">
        <v>3</v>
      </c>
    </row>
    <row r="25" spans="1:12" x14ac:dyDescent="0.35">
      <c r="D25">
        <v>17</v>
      </c>
      <c r="E25">
        <v>3</v>
      </c>
    </row>
    <row r="26" spans="1:12" x14ac:dyDescent="0.35">
      <c r="D26">
        <v>18</v>
      </c>
      <c r="E26">
        <v>4</v>
      </c>
    </row>
    <row r="31" spans="1:12" x14ac:dyDescent="0.35">
      <c r="A31" t="str" cm="1">
        <f t="array" ref="A31:L35">_xlfn._xlws.PY(10,0)</f>
        <v>str</v>
      </c>
      <c r="B31" t="str">
        <v>dex</v>
      </c>
      <c r="C31" t="str">
        <v>con</v>
      </c>
      <c r="D31" t="str">
        <v>int</v>
      </c>
      <c r="E31" t="str">
        <v>wis</v>
      </c>
      <c r="F31" t="str">
        <v>char</v>
      </c>
      <c r="G31" t="str">
        <v>str_mod</v>
      </c>
      <c r="H31" t="str">
        <v>dex_mod</v>
      </c>
      <c r="I31" t="str">
        <v>con_mod</v>
      </c>
      <c r="J31" t="str">
        <v>int_mod</v>
      </c>
      <c r="K31" t="str">
        <v>wis_mod</v>
      </c>
      <c r="L31" t="str">
        <v>char_mod</v>
      </c>
    </row>
    <row r="32" spans="1:12" x14ac:dyDescent="0.35">
      <c r="A32">
        <v>10</v>
      </c>
      <c r="B32">
        <v>12</v>
      </c>
      <c r="C32">
        <v>11</v>
      </c>
      <c r="D32">
        <v>9</v>
      </c>
      <c r="E32">
        <v>12</v>
      </c>
      <c r="F32">
        <v>9</v>
      </c>
      <c r="G32">
        <v>0</v>
      </c>
      <c r="H32">
        <v>1</v>
      </c>
      <c r="I32">
        <v>0</v>
      </c>
      <c r="J32">
        <v>-1</v>
      </c>
      <c r="K32">
        <v>1</v>
      </c>
      <c r="L32">
        <v>-1</v>
      </c>
    </row>
    <row r="33" spans="1:40" x14ac:dyDescent="0.35">
      <c r="A33">
        <v>14</v>
      </c>
      <c r="B33">
        <v>17</v>
      </c>
      <c r="C33">
        <v>12</v>
      </c>
      <c r="D33">
        <v>12</v>
      </c>
      <c r="E33">
        <v>13</v>
      </c>
      <c r="F33">
        <v>10</v>
      </c>
      <c r="G33">
        <v>2</v>
      </c>
      <c r="H33">
        <v>3</v>
      </c>
      <c r="I33">
        <v>1</v>
      </c>
      <c r="J33">
        <v>1</v>
      </c>
      <c r="K33">
        <v>1</v>
      </c>
      <c r="L33">
        <v>0</v>
      </c>
    </row>
    <row r="34" spans="1:40" x14ac:dyDescent="0.35">
      <c r="A34">
        <v>18</v>
      </c>
      <c r="B34">
        <v>14</v>
      </c>
      <c r="C34">
        <v>13</v>
      </c>
      <c r="D34">
        <v>13</v>
      </c>
      <c r="E34">
        <v>14</v>
      </c>
      <c r="F34">
        <v>7</v>
      </c>
      <c r="G34">
        <v>4</v>
      </c>
      <c r="H34">
        <v>2</v>
      </c>
      <c r="I34">
        <v>1</v>
      </c>
      <c r="J34">
        <v>1</v>
      </c>
      <c r="K34">
        <v>2</v>
      </c>
      <c r="L34">
        <v>-2</v>
      </c>
    </row>
    <row r="35" spans="1:40" x14ac:dyDescent="0.35">
      <c r="A35">
        <v>10</v>
      </c>
      <c r="B35">
        <v>14</v>
      </c>
      <c r="C35">
        <v>14</v>
      </c>
      <c r="D35">
        <v>15</v>
      </c>
      <c r="E35">
        <v>10</v>
      </c>
      <c r="F35">
        <v>11</v>
      </c>
      <c r="G35">
        <v>0</v>
      </c>
      <c r="H35">
        <v>2</v>
      </c>
      <c r="I35">
        <v>2</v>
      </c>
      <c r="J35">
        <v>2</v>
      </c>
      <c r="K35">
        <v>0</v>
      </c>
      <c r="L35">
        <v>0</v>
      </c>
    </row>
    <row r="37" spans="1:40" x14ac:dyDescent="0.35">
      <c r="A37" s="15" t="s">
        <v>833</v>
      </c>
    </row>
    <row r="38" spans="1:40" x14ac:dyDescent="0.35">
      <c r="A38" t="str" cm="1">
        <f t="array" ref="A38:AN41">_xlfn._xlws.PY(11,0)</f>
        <v/>
      </c>
      <c r="B38" t="str">
        <v>name</v>
      </c>
      <c r="C38" t="str">
        <v>alt</v>
      </c>
      <c r="D38" t="str">
        <v>alignment</v>
      </c>
      <c r="E38" t="str">
        <v>type</v>
      </c>
      <c r="F38" t="str">
        <v>size</v>
      </c>
      <c r="G38" t="str">
        <v>armour_name</v>
      </c>
      <c r="H38" t="str">
        <v>stated_ac</v>
      </c>
      <c r="I38" t="str">
        <v>armor_bonus</v>
      </c>
      <c r="J38" t="str">
        <v>ac</v>
      </c>
      <c r="K38" t="str">
        <v>stated_hp</v>
      </c>
      <c r="L38" t="str">
        <v>hp</v>
      </c>
      <c r="M38" t="str">
        <v>expected_hp</v>
      </c>
      <c r="N38" t="str">
        <v>hp_fudge</v>
      </c>
      <c r="O38" t="str">
        <v>level</v>
      </c>
      <c r="P38" t="str">
        <v>hd</v>
      </c>
      <c r="Q38" t="str">
        <v>Str</v>
      </c>
      <c r="R38" t="str">
        <v>Dex</v>
      </c>
      <c r="S38" t="str">
        <v>Con</v>
      </c>
      <c r="T38" t="str">
        <v>Int</v>
      </c>
      <c r="U38" t="str">
        <v>Wis</v>
      </c>
      <c r="V38" t="str">
        <v>Cha</v>
      </c>
      <c r="W38" t="str">
        <v>attack_parameters</v>
      </c>
      <c r="X38" t="str">
        <v>CR</v>
      </c>
      <c r="Y38" t="str">
        <v>xp</v>
      </c>
      <c r="Z38" t="str">
        <v>regen</v>
      </c>
      <c r="AA38" t="str">
        <v>healing_spells</v>
      </c>
      <c r="AB38" t="str">
        <v>healing_dice</v>
      </c>
      <c r="AC38" t="str">
        <v>healing_bonus</v>
      </c>
      <c r="AD38" t="str">
        <v>sc_ability</v>
      </c>
      <c r="AE38" t="str">
        <v>log</v>
      </c>
      <c r="AF38" t="str">
        <v>proficiency</v>
      </c>
      <c r="AG38" t="str">
        <v>initiative_bonus</v>
      </c>
      <c r="AH38" t="str">
        <v>AB_Str</v>
      </c>
      <c r="AI38" t="str">
        <v>AB_Dex</v>
      </c>
      <c r="AJ38" t="str">
        <v>AB_Con</v>
      </c>
      <c r="AK38" t="str">
        <v>AB_Int</v>
      </c>
      <c r="AL38" t="str">
        <v>AB_Wis</v>
      </c>
      <c r="AM38" t="str">
        <v>AB_Cha</v>
      </c>
      <c r="AN38" t="str">
        <v>Target</v>
      </c>
    </row>
    <row r="39" spans="1:40" x14ac:dyDescent="0.35">
      <c r="A39">
        <v>134</v>
      </c>
      <c r="B39" t="str">
        <v>giant toad</v>
      </c>
      <c r="C39" t="str">
        <v/>
      </c>
      <c r="D39" t="str">
        <v xml:space="preserve">unaligned </v>
      </c>
      <c r="E39" t="str">
        <v>beast</v>
      </c>
      <c r="F39" t="str">
        <v>large</v>
      </c>
      <c r="G39" t="str">
        <v/>
      </c>
      <c r="H39">
        <v>11</v>
      </c>
      <c r="I39">
        <v>0</v>
      </c>
      <c r="J39">
        <v>11</v>
      </c>
      <c r="K39">
        <v>39</v>
      </c>
      <c r="L39">
        <v>39</v>
      </c>
      <c r="M39">
        <v>42</v>
      </c>
      <c r="N39">
        <v>-3</v>
      </c>
      <c r="O39">
        <v>6</v>
      </c>
      <c r="P39">
        <v>10</v>
      </c>
      <c r="Q39">
        <v>15</v>
      </c>
      <c r="R39">
        <v>13</v>
      </c>
      <c r="S39">
        <v>13</v>
      </c>
      <c r="T39">
        <v>2</v>
      </c>
      <c r="U39">
        <v>10</v>
      </c>
      <c r="V39">
        <v>3</v>
      </c>
      <c r="W39" t="str">
        <v>[["bite", 4, 2, 10]]</v>
      </c>
      <c r="X39">
        <v>1</v>
      </c>
      <c r="Y39">
        <v>200</v>
      </c>
      <c r="Z39">
        <v>0</v>
      </c>
      <c r="AA39" t="str">
        <v/>
      </c>
      <c r="AB39" t="str">
        <v/>
      </c>
      <c r="AC39" t="str">
        <v/>
      </c>
      <c r="AD39" t="str">
        <v/>
      </c>
      <c r="AE39" t="str">
        <v>plus 5 (1d10) poison damage, The target is grappled (escape DC 13). Until this grapple ends, the target is restrained, and the toad can�t bite another target.</v>
      </c>
      <c r="AF39" t="str">
        <v/>
      </c>
      <c r="AG39">
        <v>1</v>
      </c>
      <c r="AH39">
        <v>2</v>
      </c>
      <c r="AI39">
        <v>1</v>
      </c>
      <c r="AJ39">
        <v>1</v>
      </c>
      <c r="AK39">
        <v>0</v>
      </c>
      <c r="AL39">
        <v>0</v>
      </c>
      <c r="AM39">
        <v>0</v>
      </c>
      <c r="AN39">
        <v>0</v>
      </c>
    </row>
    <row r="40" spans="1:40" x14ac:dyDescent="0.35">
      <c r="A40">
        <v>276</v>
      </c>
      <c r="B40" t="str">
        <v>swarm of wasps.</v>
      </c>
      <c r="C40" t="str">
        <v/>
      </c>
      <c r="D40" t="str">
        <v xml:space="preserve">unaligned </v>
      </c>
      <c r="E40" t="str">
        <v>beast</v>
      </c>
      <c r="F40" t="str">
        <v>medium swarm of tiny</v>
      </c>
      <c r="G40" t="str">
        <v>natural armor</v>
      </c>
      <c r="H40">
        <v>12</v>
      </c>
      <c r="I40">
        <v>1</v>
      </c>
      <c r="J40">
        <v>12</v>
      </c>
      <c r="K40">
        <v>22</v>
      </c>
      <c r="L40">
        <v>22</v>
      </c>
      <c r="M40">
        <v>25</v>
      </c>
      <c r="N40">
        <v>-3</v>
      </c>
      <c r="O40">
        <v>5</v>
      </c>
      <c r="P40">
        <v>8</v>
      </c>
      <c r="Q40">
        <v>3</v>
      </c>
      <c r="R40">
        <v>13</v>
      </c>
      <c r="S40">
        <v>10</v>
      </c>
      <c r="T40">
        <v>1</v>
      </c>
      <c r="U40">
        <v>7</v>
      </c>
      <c r="V40">
        <v>1</v>
      </c>
      <c r="W40" t="str">
        <v>[["bites", 3, 0, 4, 4, 4, 4]]</v>
      </c>
      <c r="X40">
        <v>0.5</v>
      </c>
      <c r="Y40">
        <v>100</v>
      </c>
      <c r="Z40">
        <v>0</v>
      </c>
      <c r="AA40" t="str">
        <v/>
      </c>
      <c r="AB40" t="str">
        <v/>
      </c>
      <c r="AC40" t="str">
        <v/>
      </c>
      <c r="AD40" t="str">
        <v/>
      </c>
      <c r="AE40" t="str">
        <v>or 5 (2d4) piercing damage if the swarm has half of its hit points or fewer.</v>
      </c>
      <c r="AF40" t="str">
        <v/>
      </c>
      <c r="AG40">
        <v>1</v>
      </c>
      <c r="AH40">
        <v>0</v>
      </c>
      <c r="AI40">
        <v>1</v>
      </c>
      <c r="AJ40">
        <v>0</v>
      </c>
      <c r="AK40">
        <v>0</v>
      </c>
      <c r="AL40">
        <v>0</v>
      </c>
      <c r="AM40">
        <v>0</v>
      </c>
      <c r="AN40">
        <v>0</v>
      </c>
    </row>
    <row r="41" spans="1:40" x14ac:dyDescent="0.35">
      <c r="A41">
        <v>81</v>
      </c>
      <c r="B41" t="str">
        <v>doppelganger</v>
      </c>
      <c r="C41" t="str">
        <v/>
      </c>
      <c r="D41" t="str">
        <v xml:space="preserve">neutral </v>
      </c>
      <c r="E41" t="str">
        <v>monstrosity (shapechanger)</v>
      </c>
      <c r="F41" t="str">
        <v>medium</v>
      </c>
      <c r="G41" t="str">
        <v/>
      </c>
      <c r="H41">
        <v>14</v>
      </c>
      <c r="I41">
        <v>0</v>
      </c>
      <c r="J41">
        <v>14</v>
      </c>
      <c r="K41">
        <v>52</v>
      </c>
      <c r="L41">
        <v>52</v>
      </c>
      <c r="M41">
        <v>56</v>
      </c>
      <c r="N41">
        <v>-4</v>
      </c>
      <c r="O41">
        <v>8</v>
      </c>
      <c r="P41">
        <v>8</v>
      </c>
      <c r="Q41">
        <v>11</v>
      </c>
      <c r="R41">
        <v>18</v>
      </c>
      <c r="S41">
        <v>14</v>
      </c>
      <c r="T41">
        <v>11</v>
      </c>
      <c r="U41">
        <v>12</v>
      </c>
      <c r="V41">
        <v>14</v>
      </c>
      <c r="W41" t="str">
        <v>[["slam", 6, 4, 6], ["slam", 6, 4, 6]]</v>
      </c>
      <c r="X41">
        <v>3</v>
      </c>
      <c r="Y41">
        <v>700</v>
      </c>
      <c r="Z41">
        <v>0</v>
      </c>
      <c r="AA41" t="str">
        <v/>
      </c>
      <c r="AB41" t="str">
        <v/>
      </c>
      <c r="AC41" t="str">
        <v/>
      </c>
      <c r="AD41" t="str">
        <v/>
      </c>
      <c r="AE41" t="str">
        <v/>
      </c>
      <c r="AF41" t="str">
        <v/>
      </c>
      <c r="AG41">
        <v>4</v>
      </c>
      <c r="AH41">
        <v>0</v>
      </c>
      <c r="AI41">
        <v>4</v>
      </c>
      <c r="AJ41">
        <v>2</v>
      </c>
      <c r="AK41">
        <v>0</v>
      </c>
      <c r="AL41">
        <v>1</v>
      </c>
      <c r="AM41">
        <v>2</v>
      </c>
      <c r="AN4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92209-48C5-4DB4-B53A-D76BAE06DA5D}">
  <sheetPr codeName="Sheet2"/>
  <dimension ref="A1:I27"/>
  <sheetViews>
    <sheetView workbookViewId="0">
      <selection activeCell="B2" sqref="B2"/>
    </sheetView>
  </sheetViews>
  <sheetFormatPr defaultRowHeight="14.5" x14ac:dyDescent="0.35"/>
  <cols>
    <col min="1" max="1" width="24.81640625" customWidth="1"/>
    <col min="2" max="2" width="14.26953125" customWidth="1"/>
    <col min="3" max="3" width="11.90625" customWidth="1"/>
    <col min="4" max="4" width="11.81640625" customWidth="1"/>
    <col min="5" max="5" width="11.36328125" customWidth="1"/>
    <col min="6" max="7" width="11.90625" customWidth="1"/>
    <col min="8" max="8" width="12" customWidth="1"/>
    <col min="9" max="9" width="20" customWidth="1"/>
  </cols>
  <sheetData>
    <row r="1" spans="1:9" ht="35" customHeight="1" thickBot="1" x14ac:dyDescent="0.75">
      <c r="A1" s="1" t="s">
        <v>1</v>
      </c>
      <c r="B1" s="1" t="s">
        <v>0</v>
      </c>
      <c r="C1" s="1" t="s">
        <v>2</v>
      </c>
      <c r="D1" s="1" t="s">
        <v>3</v>
      </c>
      <c r="E1" s="1" t="s">
        <v>4</v>
      </c>
      <c r="F1" s="1" t="s">
        <v>5</v>
      </c>
      <c r="G1" s="1" t="s">
        <v>6</v>
      </c>
      <c r="H1" s="1" t="s">
        <v>7</v>
      </c>
      <c r="I1" s="1" t="s">
        <v>9</v>
      </c>
    </row>
    <row r="2" spans="1:9" ht="34.5" customHeight="1" thickTop="1" thickBot="1" x14ac:dyDescent="0.75">
      <c r="A2" s="2" t="s">
        <v>10</v>
      </c>
      <c r="B2" s="3"/>
      <c r="C2" s="3">
        <v>2</v>
      </c>
      <c r="D2" s="3">
        <v>1</v>
      </c>
      <c r="E2" s="3">
        <v>1</v>
      </c>
      <c r="F2" s="3"/>
      <c r="G2" s="3"/>
      <c r="H2" s="3"/>
      <c r="I2" s="2">
        <f>SUM(B2:H2)</f>
        <v>4</v>
      </c>
    </row>
    <row r="3" spans="1:9" ht="31.5" thickTop="1" x14ac:dyDescent="0.7">
      <c r="A3" s="4" t="s">
        <v>8</v>
      </c>
      <c r="B3" s="4" t="str" cm="1">
        <f t="array" ref="B3">_xlfn._xlws.PY(12,0,B2)</f>
        <v/>
      </c>
      <c r="C3" s="4" cm="1">
        <f t="array" ref="C3:C4">_xlfn._xlws.PY(13,0,C2)</f>
        <v>2</v>
      </c>
      <c r="D3" s="4" cm="1">
        <f t="array" ref="D3">_xlfn._xlws.PY(14,0,D2)</f>
        <v>4</v>
      </c>
      <c r="E3" s="4" cm="1">
        <f t="array" ref="E3">_xlfn._xlws.PY(15,0,E2)</f>
        <v>6</v>
      </c>
      <c r="F3" s="4" t="str" cm="1">
        <f t="array" ref="F3">_xlfn._xlws.PY(16,0,F2)</f>
        <v/>
      </c>
      <c r="G3" s="4" t="str" cm="1">
        <f t="array" ref="G3">_xlfn._xlws.PY(17,0,G2)</f>
        <v/>
      </c>
      <c r="H3" s="4" t="str" cm="1">
        <f t="array" ref="H3">_xlfn._xlws.PY(18,0,H2)</f>
        <v/>
      </c>
      <c r="I3" s="4"/>
    </row>
    <row r="4" spans="1:9" ht="31" x14ac:dyDescent="0.7">
      <c r="A4" s="4"/>
      <c r="B4" s="4"/>
      <c r="C4" s="4">
        <v>1</v>
      </c>
      <c r="D4" s="4"/>
      <c r="E4" s="4"/>
      <c r="F4" s="4"/>
      <c r="G4" s="4"/>
      <c r="H4" s="4"/>
      <c r="I4" s="4"/>
    </row>
    <row r="5" spans="1:9" ht="31" x14ac:dyDescent="0.7">
      <c r="A5" s="4"/>
      <c r="B5" s="4"/>
      <c r="C5" s="4"/>
      <c r="D5" s="4"/>
      <c r="E5" s="4"/>
      <c r="F5" s="4"/>
      <c r="G5" s="4"/>
      <c r="H5" s="4"/>
      <c r="I5" s="4"/>
    </row>
    <row r="6" spans="1:9" ht="31" x14ac:dyDescent="0.7">
      <c r="A6" s="4"/>
      <c r="B6" s="4"/>
      <c r="C6" s="4"/>
      <c r="D6" s="4"/>
      <c r="E6" s="4"/>
      <c r="F6" s="4"/>
      <c r="G6" s="4"/>
      <c r="H6" s="4"/>
      <c r="I6" s="4"/>
    </row>
    <row r="7" spans="1:9" ht="27.5" customHeight="1" x14ac:dyDescent="0.7">
      <c r="A7" s="4"/>
      <c r="B7" s="4"/>
      <c r="C7" s="4"/>
      <c r="D7" s="4"/>
      <c r="E7" s="4"/>
      <c r="F7" s="4"/>
      <c r="G7" s="4"/>
      <c r="H7" s="4"/>
      <c r="I7" s="4"/>
    </row>
    <row r="8" spans="1:9" ht="31" x14ac:dyDescent="0.7">
      <c r="A8" s="4"/>
      <c r="B8" s="4"/>
      <c r="C8" s="4"/>
      <c r="D8" s="4"/>
      <c r="E8" s="4"/>
      <c r="F8" s="4"/>
      <c r="G8" s="4"/>
      <c r="H8" s="4"/>
      <c r="I8" s="4"/>
    </row>
    <row r="9" spans="1:9" ht="31" x14ac:dyDescent="0.7">
      <c r="A9" s="4"/>
      <c r="B9" s="4"/>
      <c r="C9" s="4"/>
      <c r="D9" s="4"/>
      <c r="E9" s="4"/>
      <c r="F9" s="4"/>
      <c r="G9" s="4"/>
      <c r="H9" s="4"/>
      <c r="I9" s="4"/>
    </row>
    <row r="10" spans="1:9" ht="31" x14ac:dyDescent="0.7">
      <c r="A10" s="4"/>
      <c r="B10" s="4"/>
      <c r="C10" s="4"/>
      <c r="D10" s="4"/>
      <c r="E10" s="4"/>
      <c r="F10" s="4"/>
      <c r="G10" s="4"/>
      <c r="H10" s="4"/>
      <c r="I10" s="4"/>
    </row>
    <row r="11" spans="1:9" ht="31" x14ac:dyDescent="0.7">
      <c r="A11" s="4"/>
      <c r="B11" s="4"/>
      <c r="C11" s="4"/>
      <c r="D11" s="4"/>
      <c r="E11" s="4"/>
      <c r="F11" s="4"/>
      <c r="G11" s="4"/>
      <c r="H11" s="4"/>
      <c r="I11" s="4"/>
    </row>
    <row r="12" spans="1:9" ht="31" x14ac:dyDescent="0.7">
      <c r="A12" s="4"/>
      <c r="B12" s="4"/>
      <c r="C12" s="4"/>
      <c r="D12" s="4"/>
      <c r="E12" s="4"/>
      <c r="F12" s="4"/>
      <c r="G12" s="4"/>
      <c r="H12" s="4"/>
      <c r="I12" s="4"/>
    </row>
    <row r="13" spans="1:9" ht="31" x14ac:dyDescent="0.7">
      <c r="A13" s="4"/>
      <c r="B13" s="4"/>
      <c r="C13" s="4"/>
      <c r="D13" s="4"/>
      <c r="E13" s="4"/>
      <c r="F13" s="4"/>
      <c r="G13" s="4"/>
      <c r="H13" s="4"/>
      <c r="I13" s="4"/>
    </row>
    <row r="14" spans="1:9" ht="31" x14ac:dyDescent="0.7">
      <c r="A14" s="4"/>
      <c r="B14" s="4"/>
      <c r="C14" s="4"/>
      <c r="D14" s="4"/>
      <c r="E14" s="4"/>
      <c r="F14" s="4"/>
      <c r="G14" s="4"/>
      <c r="H14" s="4"/>
      <c r="I14" s="4"/>
    </row>
    <row r="15" spans="1:9" ht="31" x14ac:dyDescent="0.7">
      <c r="A15" s="4"/>
      <c r="B15" s="4"/>
      <c r="C15" s="4"/>
      <c r="D15" s="4"/>
      <c r="E15" s="4"/>
      <c r="F15" s="4"/>
      <c r="G15" s="4"/>
      <c r="H15" s="4"/>
      <c r="I15" s="4"/>
    </row>
    <row r="16" spans="1:9" ht="31" x14ac:dyDescent="0.7">
      <c r="A16" s="4"/>
      <c r="B16" s="4"/>
      <c r="C16" s="4"/>
      <c r="D16" s="4"/>
      <c r="E16" s="4"/>
      <c r="F16" s="4"/>
      <c r="G16" s="4"/>
      <c r="H16" s="4"/>
      <c r="I16" s="4"/>
    </row>
    <row r="17" spans="1:9" ht="31" x14ac:dyDescent="0.7">
      <c r="A17" s="4"/>
      <c r="B17" s="4"/>
      <c r="C17" s="4"/>
      <c r="D17" s="4"/>
      <c r="E17" s="4"/>
      <c r="F17" s="4"/>
      <c r="G17" s="4"/>
      <c r="H17" s="4"/>
      <c r="I17" s="4"/>
    </row>
    <row r="18" spans="1:9" ht="31" x14ac:dyDescent="0.7">
      <c r="A18" s="4"/>
      <c r="B18" s="4"/>
      <c r="C18" s="4"/>
      <c r="D18" s="4"/>
      <c r="E18" s="4"/>
      <c r="F18" s="4"/>
      <c r="G18" s="4"/>
      <c r="H18" s="4"/>
      <c r="I18" s="4"/>
    </row>
    <row r="19" spans="1:9" ht="31" x14ac:dyDescent="0.7">
      <c r="A19" s="4"/>
      <c r="B19" s="4"/>
      <c r="C19" s="4"/>
      <c r="D19" s="4"/>
      <c r="E19" s="4"/>
      <c r="F19" s="4"/>
      <c r="G19" s="4"/>
      <c r="H19" s="4"/>
      <c r="I19" s="4"/>
    </row>
    <row r="20" spans="1:9" ht="31" x14ac:dyDescent="0.7">
      <c r="A20" s="4"/>
      <c r="B20" s="4"/>
      <c r="C20" s="4"/>
      <c r="D20" s="4"/>
      <c r="E20" s="4"/>
      <c r="F20" s="4"/>
      <c r="G20" s="4"/>
      <c r="H20" s="4"/>
      <c r="I20" s="4"/>
    </row>
    <row r="21" spans="1:9" ht="31" x14ac:dyDescent="0.7">
      <c r="A21" s="4"/>
      <c r="B21" s="4"/>
      <c r="C21" s="4"/>
      <c r="D21" s="4"/>
      <c r="E21" s="4"/>
      <c r="F21" s="4"/>
      <c r="G21" s="4"/>
      <c r="H21" s="4"/>
      <c r="I21" s="4"/>
    </row>
    <row r="22" spans="1:9" ht="31" x14ac:dyDescent="0.7">
      <c r="A22" s="4"/>
      <c r="B22" s="4"/>
      <c r="C22" s="4"/>
      <c r="D22" s="4"/>
      <c r="E22" s="4"/>
      <c r="F22" s="4"/>
      <c r="G22" s="4"/>
      <c r="H22" s="4"/>
      <c r="I22" s="4"/>
    </row>
    <row r="23" spans="1:9" ht="31" x14ac:dyDescent="0.7">
      <c r="A23" s="4"/>
      <c r="B23" s="4"/>
      <c r="C23" s="4"/>
      <c r="D23" s="4"/>
      <c r="E23" s="4"/>
      <c r="F23" s="4"/>
      <c r="G23" s="4"/>
      <c r="H23" s="4"/>
      <c r="I23" s="4"/>
    </row>
    <row r="24" spans="1:9" ht="31" x14ac:dyDescent="0.7">
      <c r="A24" s="4"/>
      <c r="B24" s="4"/>
      <c r="C24" s="4"/>
      <c r="D24" s="4"/>
      <c r="E24" s="4"/>
      <c r="F24" s="4"/>
      <c r="G24" s="4"/>
      <c r="H24" s="4"/>
      <c r="I24" s="4"/>
    </row>
    <row r="25" spans="1:9" ht="31" x14ac:dyDescent="0.7">
      <c r="A25" s="4"/>
      <c r="B25" s="4"/>
      <c r="C25" s="4"/>
      <c r="D25" s="4"/>
      <c r="E25" s="4"/>
      <c r="F25" s="4"/>
      <c r="G25" s="4"/>
      <c r="H25" s="4"/>
      <c r="I25" s="4"/>
    </row>
    <row r="26" spans="1:9" ht="31" x14ac:dyDescent="0.7">
      <c r="A26" s="4"/>
      <c r="B26" s="4"/>
      <c r="C26" s="4"/>
      <c r="D26" s="4"/>
      <c r="E26" s="4"/>
      <c r="F26" s="4"/>
      <c r="G26" s="4"/>
      <c r="H26" s="4"/>
      <c r="I26" s="4"/>
    </row>
    <row r="27" spans="1:9" ht="31" x14ac:dyDescent="0.7">
      <c r="A27" s="4"/>
      <c r="B27" s="4"/>
      <c r="C27" s="4"/>
      <c r="D27" s="4"/>
      <c r="E27" s="4"/>
      <c r="F27" s="4"/>
      <c r="G27" s="4"/>
      <c r="H27" s="4"/>
      <c r="I27" s="4"/>
    </row>
  </sheetData>
  <dataValidations count="2">
    <dataValidation type="whole" allowBlank="1" showInputMessage="1" showErrorMessage="1" sqref="B8" xr:uid="{8C3B9F8F-C1FC-43A1-9AD7-AD84032FFE02}">
      <formula1>0</formula1>
      <formula2>100</formula2>
    </dataValidation>
    <dataValidation type="whole" operator="lessThan" allowBlank="1" showInputMessage="1" showErrorMessage="1" sqref="B2" xr:uid="{E6790454-F42F-4F58-8FD6-B825AA8B17EF}">
      <formula1>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2288E-2CAF-4713-A217-071F1BA249AC}">
  <sheetPr codeName="Sheet7"/>
  <dimension ref="A1:B9"/>
  <sheetViews>
    <sheetView zoomScale="76" workbookViewId="0">
      <selection activeCell="A3" sqref="A3"/>
    </sheetView>
  </sheetViews>
  <sheetFormatPr defaultRowHeight="14.5" x14ac:dyDescent="0.35"/>
  <cols>
    <col min="1" max="1" width="33.6328125" customWidth="1"/>
  </cols>
  <sheetData>
    <row r="1" spans="1:2" s="16" customFormat="1" ht="17.5" thickBot="1" x14ac:dyDescent="0.45">
      <c r="A1" s="16" t="s">
        <v>834</v>
      </c>
    </row>
    <row r="2" spans="1:2" ht="15" thickTop="1" x14ac:dyDescent="0.35"/>
    <row r="3" spans="1:2" x14ac:dyDescent="0.35">
      <c r="A3" t="str" cm="1" vm="8">
        <f t="array" ref="A3">_xlfn._xlws.PY(19,1,_xlfn.PQSOURCE("411a2ea7-9ee2-41f1-859c-93824c811dc0"),_xlfn.PQSOURCE("411a2ea7-9ee2-41f1-859c-93824c811dc0"))</f>
        <v xml:space="preserve">
    321 samples
    4 features
    2 target
</v>
      </c>
    </row>
    <row r="4" spans="1:2" x14ac:dyDescent="0.35">
      <c r="A4" s="14" t="str" cm="1" vm="9">
        <f t="array" ref="A4">_xlfn._xlws.PY(20,1)</f>
        <v># def feature_plot</v>
      </c>
    </row>
    <row r="5" spans="1:2" x14ac:dyDescent="0.35">
      <c r="A5" t="e" cm="1" vm="10">
        <f t="array" ref="A5">_xlfn._xlws.PY(21,1)</f>
        <v>#VALUE!</v>
      </c>
      <c r="B5" t="e" cm="1" vm="11">
        <f t="array" ref="B5">_FV(A5,"image")</f>
        <v>#VALUE!</v>
      </c>
    </row>
    <row r="6" spans="1:2" x14ac:dyDescent="0.35">
      <c r="A6" s="9"/>
    </row>
    <row r="9" spans="1:2" ht="13.5" customHeight="1"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EEE9D-9D7A-43A0-95BD-559081B21FE0}">
  <sheetPr codeName="Sheet4"/>
  <dimension ref="A4:AL10"/>
  <sheetViews>
    <sheetView workbookViewId="0">
      <selection activeCell="A12" sqref="A12"/>
    </sheetView>
  </sheetViews>
  <sheetFormatPr defaultRowHeight="14.5" x14ac:dyDescent="0.35"/>
  <cols>
    <col min="1" max="1" width="18.453125" customWidth="1"/>
    <col min="2" max="2" width="10.453125" customWidth="1"/>
    <col min="3" max="3" width="9.453125" customWidth="1"/>
  </cols>
  <sheetData>
    <row r="4" spans="1:38" x14ac:dyDescent="0.35">
      <c r="A4" t="s">
        <v>11</v>
      </c>
      <c r="B4" t="s">
        <v>12</v>
      </c>
      <c r="C4" t="s">
        <v>13</v>
      </c>
      <c r="D4" t="s">
        <v>14</v>
      </c>
      <c r="E4" t="s">
        <v>15</v>
      </c>
      <c r="F4" t="s">
        <v>16</v>
      </c>
      <c r="G4" t="s">
        <v>17</v>
      </c>
      <c r="H4" t="s">
        <v>18</v>
      </c>
      <c r="I4" t="s">
        <v>19</v>
      </c>
      <c r="J4" t="s">
        <v>20</v>
      </c>
      <c r="K4" t="s">
        <v>21</v>
      </c>
      <c r="L4" t="s">
        <v>22</v>
      </c>
      <c r="M4" t="s">
        <v>23</v>
      </c>
      <c r="N4" t="s">
        <v>24</v>
      </c>
      <c r="O4" t="s">
        <v>25</v>
      </c>
      <c r="P4" t="s">
        <v>26</v>
      </c>
      <c r="Q4" t="s">
        <v>27</v>
      </c>
      <c r="R4" t="s">
        <v>28</v>
      </c>
      <c r="S4" t="s">
        <v>29</v>
      </c>
      <c r="T4" t="s">
        <v>30</v>
      </c>
      <c r="U4" t="s">
        <v>31</v>
      </c>
      <c r="V4" t="s">
        <v>32</v>
      </c>
      <c r="W4" t="s">
        <v>33</v>
      </c>
      <c r="X4" t="s">
        <v>34</v>
      </c>
      <c r="Y4" t="s">
        <v>35</v>
      </c>
      <c r="Z4" t="s">
        <v>36</v>
      </c>
      <c r="AA4" t="s">
        <v>37</v>
      </c>
      <c r="AB4" t="s">
        <v>38</v>
      </c>
      <c r="AC4" t="s">
        <v>39</v>
      </c>
      <c r="AD4" t="s">
        <v>40</v>
      </c>
      <c r="AE4" t="s">
        <v>41</v>
      </c>
      <c r="AF4" t="s">
        <v>42</v>
      </c>
      <c r="AG4" t="s">
        <v>43</v>
      </c>
      <c r="AH4" t="s">
        <v>44</v>
      </c>
      <c r="AI4" t="s">
        <v>45</v>
      </c>
      <c r="AJ4" t="s">
        <v>46</v>
      </c>
      <c r="AK4" t="s">
        <v>47</v>
      </c>
      <c r="AL4" t="s">
        <v>48</v>
      </c>
    </row>
    <row r="5" spans="1:38" x14ac:dyDescent="0.35">
      <c r="A5" t="s">
        <v>818</v>
      </c>
    </row>
    <row r="6" spans="1:38" x14ac:dyDescent="0.35">
      <c r="A6" t="s">
        <v>819</v>
      </c>
    </row>
    <row r="7" spans="1:38" x14ac:dyDescent="0.35">
      <c r="A7" t="s">
        <v>820</v>
      </c>
    </row>
    <row r="8" spans="1:38" x14ac:dyDescent="0.35">
      <c r="A8" t="s">
        <v>821</v>
      </c>
    </row>
    <row r="9" spans="1:38" x14ac:dyDescent="0.35">
      <c r="A9" t="s">
        <v>822</v>
      </c>
    </row>
    <row r="10" spans="1:38" x14ac:dyDescent="0.35">
      <c r="A10" t="s">
        <v>823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968F7-1390-44D7-84C1-3EFF31351C79}">
  <sheetPr codeName="Sheet8"/>
  <dimension ref="A1:J41"/>
  <sheetViews>
    <sheetView tabSelected="1" workbookViewId="0">
      <selection activeCell="H13" sqref="H13"/>
    </sheetView>
  </sheetViews>
  <sheetFormatPr defaultRowHeight="14.5" x14ac:dyDescent="0.35"/>
  <sheetData>
    <row r="1" spans="2:6" x14ac:dyDescent="0.35">
      <c r="B1" t="e" cm="1" vm="12">
        <f t="array" ref="B1">_xlfn._xlws.PY(22,1,'PLAYER VIEW'!$B$2:$F$9)</f>
        <v>#VALUE!</v>
      </c>
    </row>
    <row r="2" spans="2:6" x14ac:dyDescent="0.35">
      <c r="B2" s="8" t="s">
        <v>804</v>
      </c>
      <c r="C2" s="8" t="s">
        <v>803</v>
      </c>
      <c r="D2" s="8" t="s">
        <v>817</v>
      </c>
      <c r="E2" s="8" t="s">
        <v>816</v>
      </c>
      <c r="F2" s="8" t="s">
        <v>815</v>
      </c>
    </row>
    <row r="3" spans="2:6" x14ac:dyDescent="0.35">
      <c r="B3" s="7">
        <v>19</v>
      </c>
      <c r="C3" s="7" t="s">
        <v>814</v>
      </c>
      <c r="D3" s="7">
        <v>12</v>
      </c>
      <c r="E3" s="7">
        <v>12</v>
      </c>
      <c r="F3" s="7" t="s">
        <v>813</v>
      </c>
    </row>
    <row r="4" spans="2:6" x14ac:dyDescent="0.35">
      <c r="B4">
        <v>18</v>
      </c>
      <c r="C4" t="s">
        <v>812</v>
      </c>
      <c r="D4">
        <v>20</v>
      </c>
      <c r="E4">
        <v>15</v>
      </c>
      <c r="F4" t="s">
        <v>805</v>
      </c>
    </row>
    <row r="5" spans="2:6" x14ac:dyDescent="0.35">
      <c r="B5" s="6">
        <v>15</v>
      </c>
      <c r="C5" s="6" t="s">
        <v>811</v>
      </c>
      <c r="D5" s="6">
        <v>14</v>
      </c>
      <c r="E5" s="6">
        <v>10</v>
      </c>
      <c r="F5" s="6" t="s">
        <v>808</v>
      </c>
    </row>
    <row r="6" spans="2:6" x14ac:dyDescent="0.35">
      <c r="B6">
        <v>15</v>
      </c>
      <c r="C6" t="s">
        <v>810</v>
      </c>
      <c r="D6">
        <v>12</v>
      </c>
      <c r="E6">
        <v>18</v>
      </c>
      <c r="F6" t="s">
        <v>805</v>
      </c>
    </row>
    <row r="7" spans="2:6" x14ac:dyDescent="0.35">
      <c r="B7" s="6">
        <v>12</v>
      </c>
      <c r="C7" s="6" t="s">
        <v>809</v>
      </c>
      <c r="D7" s="6">
        <v>18</v>
      </c>
      <c r="E7" s="6">
        <v>6</v>
      </c>
      <c r="F7" s="6" t="s">
        <v>808</v>
      </c>
    </row>
    <row r="8" spans="2:6" x14ac:dyDescent="0.35">
      <c r="B8">
        <v>8</v>
      </c>
      <c r="C8" t="s">
        <v>807</v>
      </c>
      <c r="D8">
        <v>22</v>
      </c>
      <c r="E8">
        <v>12</v>
      </c>
      <c r="F8" t="s">
        <v>805</v>
      </c>
    </row>
    <row r="9" spans="2:6" x14ac:dyDescent="0.35">
      <c r="B9" s="5">
        <v>6</v>
      </c>
      <c r="C9" s="5" t="s">
        <v>806</v>
      </c>
      <c r="D9" s="5">
        <v>20</v>
      </c>
      <c r="E9" s="5">
        <v>25</v>
      </c>
      <c r="F9" s="5" t="s">
        <v>805</v>
      </c>
    </row>
    <row r="25" spans="1:10" x14ac:dyDescent="0.35">
      <c r="A25" t="str" cm="1">
        <f t="array" ref="A25:F29">_xlfn._xlws.PY(23,0)</f>
        <v/>
      </c>
      <c r="B25" t="str">
        <v>Initiative</v>
      </c>
      <c r="C25" t="str">
        <v>Name</v>
      </c>
      <c r="D25" t="str">
        <v>HP</v>
      </c>
      <c r="E25" t="str">
        <v>AC</v>
      </c>
      <c r="F25" t="str">
        <v>Type</v>
      </c>
      <c r="G25" t="str" cm="1">
        <f t="array" ref="G25:J32">_xlfn._xlws.PY(24,0)</f>
        <v>Initiative</v>
      </c>
      <c r="H25" t="str">
        <v>Name</v>
      </c>
      <c r="I25" t="str">
        <v>HP</v>
      </c>
      <c r="J25" t="str">
        <v>AC</v>
      </c>
    </row>
    <row r="26" spans="1:10" x14ac:dyDescent="0.35">
      <c r="A26">
        <v>1</v>
      </c>
      <c r="B26">
        <v>18</v>
      </c>
      <c r="C26" t="str">
        <v>Ranger</v>
      </c>
      <c r="D26">
        <v>20</v>
      </c>
      <c r="E26">
        <v>15</v>
      </c>
      <c r="F26" t="str">
        <v>Player</v>
      </c>
      <c r="G26" t="str">
        <v>Hidden</v>
      </c>
      <c r="H26" t="str">
        <v>Hidden</v>
      </c>
      <c r="I26" t="str">
        <v>Hidden</v>
      </c>
      <c r="J26" t="str">
        <v>Hidden</v>
      </c>
    </row>
    <row r="27" spans="1:10" x14ac:dyDescent="0.35">
      <c r="A27">
        <v>3</v>
      </c>
      <c r="B27">
        <v>15</v>
      </c>
      <c r="C27" t="str">
        <v>Warrior</v>
      </c>
      <c r="D27">
        <v>12</v>
      </c>
      <c r="E27">
        <v>18</v>
      </c>
      <c r="F27" t="str">
        <v>Player</v>
      </c>
      <c r="G27">
        <v>18</v>
      </c>
      <c r="H27" t="str">
        <v>Ranger</v>
      </c>
      <c r="I27">
        <v>20</v>
      </c>
      <c r="J27">
        <v>15</v>
      </c>
    </row>
    <row r="28" spans="1:10" x14ac:dyDescent="0.35">
      <c r="A28">
        <v>5</v>
      </c>
      <c r="B28">
        <v>8</v>
      </c>
      <c r="C28" t="str">
        <v>Cleric</v>
      </c>
      <c r="D28">
        <v>22</v>
      </c>
      <c r="E28">
        <v>12</v>
      </c>
      <c r="F28" t="str">
        <v>Player</v>
      </c>
      <c r="G28" t="str">
        <v>Hidden</v>
      </c>
      <c r="H28" t="str">
        <v>Hidden</v>
      </c>
      <c r="I28" t="str">
        <v>Hidden</v>
      </c>
      <c r="J28" t="str">
        <v>Hidden</v>
      </c>
    </row>
    <row r="29" spans="1:10" x14ac:dyDescent="0.35">
      <c r="A29">
        <v>6</v>
      </c>
      <c r="B29">
        <v>6</v>
      </c>
      <c r="C29" t="str">
        <v>Troll</v>
      </c>
      <c r="D29">
        <v>20</v>
      </c>
      <c r="E29">
        <v>25</v>
      </c>
      <c r="F29" t="str">
        <v>Player</v>
      </c>
      <c r="G29">
        <v>15</v>
      </c>
      <c r="H29" t="str">
        <v>Warrior</v>
      </c>
      <c r="I29">
        <v>12</v>
      </c>
      <c r="J29">
        <v>18</v>
      </c>
    </row>
    <row r="30" spans="1:10" x14ac:dyDescent="0.35">
      <c r="G30" t="str">
        <v>Hidden</v>
      </c>
      <c r="H30" t="str">
        <v>Hidden</v>
      </c>
      <c r="I30" t="str">
        <v>Hidden</v>
      </c>
      <c r="J30" t="str">
        <v>Hidden</v>
      </c>
    </row>
    <row r="31" spans="1:10" x14ac:dyDescent="0.35">
      <c r="G31">
        <v>8</v>
      </c>
      <c r="H31" t="str">
        <v>Cleric</v>
      </c>
      <c r="I31">
        <v>22</v>
      </c>
      <c r="J31">
        <v>12</v>
      </c>
    </row>
    <row r="32" spans="1:10" x14ac:dyDescent="0.35">
      <c r="G32">
        <v>6</v>
      </c>
      <c r="H32" t="str">
        <v>Troll</v>
      </c>
      <c r="I32">
        <v>20</v>
      </c>
      <c r="J32">
        <v>25</v>
      </c>
    </row>
    <row r="34" spans="1:5" x14ac:dyDescent="0.35">
      <c r="A34" t="str" cm="1">
        <f t="array" ref="A34:E41">_xlfn._xlws.PY(25,0)</f>
        <v>Initiative</v>
      </c>
      <c r="B34" t="str">
        <v>Name</v>
      </c>
      <c r="C34" t="str">
        <v>HP</v>
      </c>
      <c r="D34" t="str">
        <v>AC</v>
      </c>
      <c r="E34" t="str">
        <v>Type</v>
      </c>
    </row>
    <row r="35" spans="1:5" x14ac:dyDescent="0.35">
      <c r="A35">
        <v>19</v>
      </c>
      <c r="B35" t="str">
        <v>Bard</v>
      </c>
      <c r="C35">
        <v>12</v>
      </c>
      <c r="D35">
        <v>12</v>
      </c>
      <c r="E35" t="str">
        <v>NPC</v>
      </c>
    </row>
    <row r="36" spans="1:5" x14ac:dyDescent="0.35">
      <c r="A36">
        <v>18</v>
      </c>
      <c r="B36" t="str">
        <v>Ranger</v>
      </c>
      <c r="C36">
        <v>20</v>
      </c>
      <c r="D36">
        <v>15</v>
      </c>
      <c r="E36" t="str">
        <v>Player</v>
      </c>
    </row>
    <row r="37" spans="1:5" x14ac:dyDescent="0.35">
      <c r="A37">
        <v>15</v>
      </c>
      <c r="B37" t="str">
        <v>Druid</v>
      </c>
      <c r="C37">
        <v>14</v>
      </c>
      <c r="D37">
        <v>10</v>
      </c>
      <c r="E37" t="str">
        <v>Monster</v>
      </c>
    </row>
    <row r="38" spans="1:5" x14ac:dyDescent="0.35">
      <c r="A38">
        <v>15</v>
      </c>
      <c r="B38" t="str">
        <v>Warrior</v>
      </c>
      <c r="C38">
        <v>12</v>
      </c>
      <c r="D38">
        <v>18</v>
      </c>
      <c r="E38" t="str">
        <v>Player</v>
      </c>
    </row>
    <row r="39" spans="1:5" x14ac:dyDescent="0.35">
      <c r="A39">
        <v>12</v>
      </c>
      <c r="B39" t="str">
        <v>Wizard</v>
      </c>
      <c r="C39">
        <v>18</v>
      </c>
      <c r="D39">
        <v>6</v>
      </c>
      <c r="E39" t="str">
        <v>Monster</v>
      </c>
    </row>
    <row r="40" spans="1:5" x14ac:dyDescent="0.35">
      <c r="A40">
        <v>8</v>
      </c>
      <c r="B40" t="str">
        <v>Cleric</v>
      </c>
      <c r="C40">
        <v>22</v>
      </c>
      <c r="D40">
        <v>12</v>
      </c>
      <c r="E40" t="str">
        <v>Player</v>
      </c>
    </row>
    <row r="41" spans="1:5" x14ac:dyDescent="0.35">
      <c r="A41">
        <v>6</v>
      </c>
      <c r="B41" t="str">
        <v>Troll</v>
      </c>
      <c r="C41">
        <v>20</v>
      </c>
      <c r="D41">
        <v>25</v>
      </c>
      <c r="E41" t="str">
        <v>Player</v>
      </c>
    </row>
  </sheetData>
  <conditionalFormatting sqref="A34:E41">
    <cfRule type="cellIs" dxfId="2" priority="1" operator="equal">
      <formula>$E$35</formula>
    </cfRule>
    <cfRule type="cellIs" dxfId="1" priority="2" operator="equal">
      <formula>$E$38</formula>
    </cfRule>
  </conditionalFormatting>
  <conditionalFormatting sqref="E35:E41">
    <cfRule type="cellIs" dxfId="0" priority="3" operator="equal">
      <formula>$E$37</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06A5F8-3DDE-491A-9101-D60F25F33CC9}">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Beastiary</vt:lpstr>
      <vt:lpstr>START</vt:lpstr>
      <vt:lpstr>Dice tray</vt:lpstr>
      <vt:lpstr>Monster Math</vt:lpstr>
      <vt:lpstr>Party</vt:lpstr>
      <vt:lpstr>PLAYER 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Kaiser</dc:creator>
  <cp:lastModifiedBy>Sarah Kaiser (She/They PYTHON)</cp:lastModifiedBy>
  <dcterms:created xsi:type="dcterms:W3CDTF">2023-08-16T18:54:04Z</dcterms:created>
  <dcterms:modified xsi:type="dcterms:W3CDTF">2025-07-07T19:36:59Z</dcterms:modified>
</cp:coreProperties>
</file>