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Sheet1!$A$3:$R$3</definedName>
  </definedNames>
  <calcPr calcId="125725"/>
</workbook>
</file>

<file path=xl/calcChain.xml><?xml version="1.0" encoding="utf-8"?>
<calcChain xmlns="http://schemas.openxmlformats.org/spreadsheetml/2006/main">
  <c r="Q5" i="1"/>
  <c r="Q6"/>
  <c r="R6" s="1"/>
  <c r="Q7"/>
  <c r="Q8"/>
  <c r="R8" s="1"/>
  <c r="Q9"/>
  <c r="Q10"/>
  <c r="Q11"/>
  <c r="R11" s="1"/>
  <c r="Q12"/>
  <c r="R12" s="1"/>
  <c r="Q13"/>
  <c r="R13" s="1"/>
  <c r="Q14"/>
  <c r="Q15"/>
  <c r="Q16"/>
  <c r="Q17"/>
  <c r="R17" s="1"/>
  <c r="Q18"/>
  <c r="Q19"/>
  <c r="Q20"/>
  <c r="Q21"/>
  <c r="Q22"/>
  <c r="R22" s="1"/>
  <c r="Q23"/>
  <c r="R23" s="1"/>
  <c r="Q24"/>
  <c r="R24" s="1"/>
  <c r="Q25"/>
  <c r="R25" s="1"/>
  <c r="Q26"/>
  <c r="R26" s="1"/>
  <c r="Q27"/>
  <c r="Q28"/>
  <c r="R28" s="1"/>
  <c r="Q29"/>
  <c r="Q30"/>
  <c r="Q31"/>
  <c r="Q32"/>
  <c r="Q33"/>
  <c r="R33" s="1"/>
  <c r="Q34"/>
  <c r="Q35"/>
  <c r="R35" s="1"/>
  <c r="Q36"/>
  <c r="Q37"/>
  <c r="Q38"/>
  <c r="R38" s="1"/>
  <c r="Q39"/>
  <c r="Q40"/>
  <c r="Q41"/>
  <c r="Q42"/>
  <c r="R42" s="1"/>
  <c r="Q43"/>
  <c r="R43" s="1"/>
  <c r="Q44"/>
  <c r="R44" s="1"/>
  <c r="Q45"/>
  <c r="R45" s="1"/>
  <c r="Q4"/>
  <c r="R4" s="1"/>
  <c r="P43"/>
  <c r="P42"/>
  <c r="P41"/>
  <c r="R41" s="1"/>
  <c r="P39"/>
  <c r="P38"/>
  <c r="P37"/>
  <c r="R37" s="1"/>
  <c r="P36"/>
  <c r="P35"/>
  <c r="P34"/>
  <c r="P33"/>
  <c r="P32"/>
  <c r="P31"/>
  <c r="P30"/>
  <c r="P29"/>
  <c r="R29" s="1"/>
  <c r="P28"/>
  <c r="P27"/>
  <c r="P26"/>
  <c r="P25"/>
  <c r="P24"/>
  <c r="P23"/>
  <c r="P22"/>
  <c r="P21"/>
  <c r="R21" s="1"/>
  <c r="P20"/>
  <c r="P19"/>
  <c r="P18"/>
  <c r="P17"/>
  <c r="P16"/>
  <c r="P15"/>
  <c r="P14"/>
  <c r="P13"/>
  <c r="P12"/>
  <c r="P11"/>
  <c r="P10"/>
  <c r="P9"/>
  <c r="R9" s="1"/>
  <c r="P8"/>
  <c r="P7"/>
  <c r="P6"/>
  <c r="P5"/>
  <c r="R5" s="1"/>
  <c r="P4"/>
  <c r="O44"/>
  <c r="N45"/>
  <c r="P45" s="1"/>
  <c r="J45"/>
  <c r="L45"/>
  <c r="M45" s="1"/>
  <c r="N44"/>
  <c r="P44" s="1"/>
  <c r="N40"/>
  <c r="P40" s="1"/>
  <c r="J44"/>
  <c r="L44"/>
  <c r="M44" s="1"/>
  <c r="R36" l="1"/>
  <c r="R32"/>
  <c r="R20"/>
  <c r="R16"/>
  <c r="R34"/>
  <c r="R30"/>
  <c r="R18"/>
  <c r="R14"/>
  <c r="R10"/>
  <c r="R39"/>
  <c r="R31"/>
  <c r="R27"/>
  <c r="R19"/>
  <c r="R15"/>
  <c r="R7"/>
  <c r="R40"/>
  <c r="L43"/>
  <c r="M43" s="1"/>
  <c r="L42"/>
  <c r="M42" s="1"/>
  <c r="L41"/>
  <c r="M41" s="1"/>
  <c r="L40"/>
  <c r="M40" s="1"/>
  <c r="L39"/>
  <c r="M39" s="1"/>
  <c r="L38"/>
  <c r="M38" s="1"/>
  <c r="L37"/>
  <c r="M37" s="1"/>
  <c r="L36"/>
  <c r="M36" s="1"/>
  <c r="L35"/>
  <c r="M35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J22"/>
  <c r="J5"/>
  <c r="J6"/>
  <c r="J7"/>
  <c r="J8"/>
  <c r="J9"/>
  <c r="J10"/>
  <c r="J11"/>
  <c r="J12"/>
  <c r="J13"/>
  <c r="J23"/>
  <c r="J14"/>
  <c r="J24"/>
  <c r="J25"/>
  <c r="J26"/>
  <c r="J27"/>
  <c r="J28"/>
  <c r="J15"/>
  <c r="J29"/>
  <c r="J19"/>
  <c r="J30"/>
  <c r="J40"/>
  <c r="J38"/>
  <c r="J31"/>
  <c r="J32"/>
  <c r="J39"/>
  <c r="J33"/>
  <c r="J20"/>
  <c r="J34"/>
  <c r="J35"/>
  <c r="J36"/>
  <c r="J37"/>
  <c r="J21"/>
  <c r="J16"/>
  <c r="J42"/>
  <c r="J43"/>
  <c r="J17"/>
  <c r="J41"/>
  <c r="J18"/>
  <c r="J4"/>
</calcChain>
</file>

<file path=xl/sharedStrings.xml><?xml version="1.0" encoding="utf-8"?>
<sst xmlns="http://schemas.openxmlformats.org/spreadsheetml/2006/main" count="204" uniqueCount="118">
  <si>
    <t xml:space="preserve">10002    </t>
  </si>
  <si>
    <t xml:space="preserve">10008    </t>
  </si>
  <si>
    <t xml:space="preserve">10011    </t>
  </si>
  <si>
    <t xml:space="preserve">10014    </t>
  </si>
  <si>
    <t xml:space="preserve">10015    </t>
  </si>
  <si>
    <t xml:space="preserve">10016    </t>
  </si>
  <si>
    <t xml:space="preserve">10018    </t>
  </si>
  <si>
    <t xml:space="preserve">10019    </t>
  </si>
  <si>
    <t xml:space="preserve">10020    </t>
  </si>
  <si>
    <t>10021   </t>
  </si>
  <si>
    <t xml:space="preserve">10023    </t>
  </si>
  <si>
    <t xml:space="preserve">10025    </t>
  </si>
  <si>
    <t xml:space="preserve">10026    </t>
  </si>
  <si>
    <t xml:space="preserve">10027    </t>
  </si>
  <si>
    <t xml:space="preserve">10028    </t>
  </si>
  <si>
    <t xml:space="preserve">10030    </t>
  </si>
  <si>
    <t xml:space="preserve">10031    </t>
  </si>
  <si>
    <t xml:space="preserve">10035    </t>
  </si>
  <si>
    <t xml:space="preserve">10036    </t>
  </si>
  <si>
    <t>10040   </t>
  </si>
  <si>
    <t xml:space="preserve">10050    </t>
  </si>
  <si>
    <t>10051   </t>
  </si>
  <si>
    <t xml:space="preserve">10053    </t>
  </si>
  <si>
    <t xml:space="preserve">10055    </t>
  </si>
  <si>
    <t xml:space="preserve">10056    </t>
  </si>
  <si>
    <t xml:space="preserve">10057    </t>
  </si>
  <si>
    <t xml:space="preserve">10058    </t>
  </si>
  <si>
    <t>10061   </t>
  </si>
  <si>
    <t>10062   </t>
  </si>
  <si>
    <t xml:space="preserve">10065    </t>
  </si>
  <si>
    <t xml:space="preserve">10066    </t>
  </si>
  <si>
    <t xml:space="preserve">10067    </t>
  </si>
  <si>
    <t xml:space="preserve">10068    </t>
  </si>
  <si>
    <t xml:space="preserve">10070    </t>
  </si>
  <si>
    <t xml:space="preserve">10072    </t>
  </si>
  <si>
    <t xml:space="preserve">10073    </t>
  </si>
  <si>
    <t xml:space="preserve">10074    </t>
  </si>
  <si>
    <t xml:space="preserve">10076    </t>
  </si>
  <si>
    <t xml:space="preserve">10079    </t>
  </si>
  <si>
    <t>Code</t>
  </si>
  <si>
    <t>Name</t>
  </si>
  <si>
    <t>Client Type</t>
  </si>
  <si>
    <t>Salon Reseller</t>
  </si>
  <si>
    <t>Eligible for Commission</t>
  </si>
  <si>
    <t>Introducer</t>
  </si>
  <si>
    <t>Subscription Client</t>
  </si>
  <si>
    <t>Volume Discounts</t>
  </si>
  <si>
    <t>Nettie Moffatt</t>
  </si>
  <si>
    <t>N</t>
  </si>
  <si>
    <t>Charny Booysen</t>
  </si>
  <si>
    <t>Almandre F Trust</t>
  </si>
  <si>
    <t>Distributor</t>
  </si>
  <si>
    <t>Petrus Mahlangu</t>
  </si>
  <si>
    <t>Reseller</t>
  </si>
  <si>
    <t>Y</t>
  </si>
  <si>
    <t>Johanna Selemela</t>
  </si>
  <si>
    <t>Simon Chuene</t>
  </si>
  <si>
    <t>Elsabe Meyer</t>
  </si>
  <si>
    <t>Anzu Wessels</t>
  </si>
  <si>
    <t>Stefan Oosthuizen</t>
  </si>
  <si>
    <t>Sonja van Rooyen</t>
  </si>
  <si>
    <t>Werner Harington</t>
  </si>
  <si>
    <t xml:space="preserve">Leandri J v Rensburg </t>
  </si>
  <si>
    <t>Lorato Modise</t>
  </si>
  <si>
    <t>Elma Schalkwyk</t>
  </si>
  <si>
    <t>Exclusive Hair Wonderboom</t>
  </si>
  <si>
    <t>Exclusive Hair Kollonade</t>
  </si>
  <si>
    <t>Exclusive Hair Soshanguve</t>
  </si>
  <si>
    <t>Sei Bella Aesthetic Body Sculpting (Edms) Bpk</t>
  </si>
  <si>
    <t>Linda Bouwer</t>
  </si>
  <si>
    <t>Area Distributor</t>
  </si>
  <si>
    <t>Denise Celliers</t>
  </si>
  <si>
    <t>Joyce Banda</t>
  </si>
  <si>
    <t>Jannemari Fourie</t>
  </si>
  <si>
    <t>Ina vd Westhuizen</t>
  </si>
  <si>
    <t>Janey Beatty</t>
  </si>
  <si>
    <t>Christine Nel</t>
  </si>
  <si>
    <t>Rishuley Crafford</t>
  </si>
  <si>
    <t>Rensia Blignaut</t>
  </si>
  <si>
    <t>Marry Malesa</t>
  </si>
  <si>
    <t>Pierre Pitzer</t>
  </si>
  <si>
    <t>Charmain V Tonder</t>
  </si>
  <si>
    <t>Jacqueline Gonsalves</t>
  </si>
  <si>
    <t>Kenny Kietzman</t>
  </si>
  <si>
    <t>Natasha Keeve</t>
  </si>
  <si>
    <t>Rudolf Lamola</t>
  </si>
  <si>
    <t>George Lamola</t>
  </si>
  <si>
    <t>Christine Ntsomi</t>
  </si>
  <si>
    <t>Phyllis Pienaar</t>
  </si>
  <si>
    <t>Clifton Hattingh</t>
  </si>
  <si>
    <t>Cash Walk In</t>
  </si>
  <si>
    <t>Anneri du Preez</t>
  </si>
  <si>
    <t>Sales System</t>
  </si>
  <si>
    <t>Pastel</t>
  </si>
  <si>
    <t>Difference</t>
  </si>
  <si>
    <t>Rectified on Novus System</t>
  </si>
  <si>
    <t>Check on Novus system, invoice of 04/02/2016. At view orders it shows the amount as R600, when you print the invoice the amount is R660?? Rectified other invoices on Novus system</t>
  </si>
  <si>
    <t>Your figures are wrong. I checked on the Novus system and the R2475 is correct</t>
  </si>
  <si>
    <t>Rectified on Novus System. Cancelled the R825 Invoice</t>
  </si>
  <si>
    <t>Rectified on Novus System. Added another invoice</t>
  </si>
  <si>
    <t>Rectified on Novus System. Issued a credit note one one invoice</t>
  </si>
  <si>
    <t>Notes</t>
  </si>
  <si>
    <t>Effected a credit note on R75 invoice</t>
  </si>
  <si>
    <t>Effected a credit note on invoice for R24</t>
  </si>
  <si>
    <t>Rectified on Novus system</t>
  </si>
  <si>
    <t>Volume Discounts Catagory</t>
  </si>
  <si>
    <t>L1</t>
  </si>
  <si>
    <t>10055, 10058</t>
  </si>
  <si>
    <t>Corrie Harington</t>
  </si>
  <si>
    <t>10053, 10076</t>
  </si>
  <si>
    <t>L2</t>
  </si>
  <si>
    <t>L1 Rebates</t>
  </si>
  <si>
    <t>L2 Rebates</t>
  </si>
  <si>
    <t>Allen Harington Jnr</t>
  </si>
  <si>
    <t xml:space="preserve">10050, </t>
  </si>
  <si>
    <t>Total Rebates</t>
  </si>
  <si>
    <t>Qualifying Criteria Minimum R500 own purchases</t>
  </si>
  <si>
    <t>Rebates Payable</t>
  </si>
</sst>
</file>

<file path=xl/styles.xml><?xml version="1.0" encoding="utf-8"?>
<styleSheet xmlns="http://schemas.openxmlformats.org/spreadsheetml/2006/main">
  <numFmts count="1">
    <numFmt numFmtId="168" formatCode="&quot;R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8" fontId="0" fillId="0" borderId="2" xfId="0" applyNumberFormat="1" applyBorder="1"/>
    <xf numFmtId="168" fontId="0" fillId="2" borderId="2" xfId="0" applyNumberFormat="1" applyFill="1" applyBorder="1"/>
    <xf numFmtId="168" fontId="0" fillId="0" borderId="2" xfId="0" applyNumberFormat="1" applyBorder="1" applyAlignment="1">
      <alignment wrapText="1"/>
    </xf>
    <xf numFmtId="0" fontId="0" fillId="0" borderId="2" xfId="0" applyBorder="1" applyAlignment="1">
      <alignment horizontal="left"/>
    </xf>
    <xf numFmtId="168" fontId="0" fillId="3" borderId="2" xfId="0" applyNumberFormat="1" applyFill="1" applyBorder="1"/>
    <xf numFmtId="0" fontId="3" fillId="0" borderId="2" xfId="0" applyFont="1" applyBorder="1"/>
    <xf numFmtId="0" fontId="2" fillId="0" borderId="2" xfId="0" applyFont="1" applyBorder="1"/>
    <xf numFmtId="3" fontId="0" fillId="0" borderId="2" xfId="0" applyNumberFormat="1" applyBorder="1"/>
    <xf numFmtId="0" fontId="0" fillId="0" borderId="3" xfId="0" applyBorder="1"/>
    <xf numFmtId="0" fontId="0" fillId="0" borderId="3" xfId="0" applyBorder="1" applyAlignment="1">
      <alignment horizontal="center"/>
    </xf>
    <xf numFmtId="168" fontId="0" fillId="0" borderId="3" xfId="0" applyNumberFormat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4" borderId="4" xfId="0" applyFont="1" applyFill="1" applyBorder="1" applyAlignment="1">
      <alignment horizontal="center"/>
    </xf>
    <xf numFmtId="168" fontId="1" fillId="4" borderId="4" xfId="0" applyNumberFormat="1" applyFont="1" applyFill="1" applyBorder="1"/>
    <xf numFmtId="0" fontId="1" fillId="4" borderId="4" xfId="0" applyFont="1" applyFill="1" applyBorder="1" applyAlignment="1">
      <alignment wrapText="1"/>
    </xf>
    <xf numFmtId="168" fontId="1" fillId="4" borderId="4" xfId="0" applyNumberFormat="1" applyFont="1" applyFill="1" applyBorder="1" applyAlignment="1">
      <alignment wrapText="1"/>
    </xf>
    <xf numFmtId="0" fontId="0" fillId="0" borderId="3" xfId="0" applyBorder="1" applyAlignment="1">
      <alignment wrapText="1"/>
    </xf>
    <xf numFmtId="168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44" sqref="U44"/>
    </sheetView>
  </sheetViews>
  <sheetFormatPr defaultRowHeight="15"/>
  <cols>
    <col min="2" max="2" width="45.5703125" bestFit="1" customWidth="1"/>
    <col min="3" max="3" width="10.28515625" bestFit="1" customWidth="1"/>
    <col min="4" max="4" width="18" bestFit="1" customWidth="1"/>
    <col min="5" max="6" width="18" customWidth="1"/>
    <col min="7" max="7" width="22.28515625" style="2" bestFit="1" customWidth="1"/>
    <col min="8" max="8" width="9.7109375" style="1" bestFit="1" customWidth="1"/>
    <col min="9" max="9" width="9.7109375" style="1" customWidth="1"/>
    <col min="10" max="10" width="10.42578125" style="1" bestFit="1" customWidth="1"/>
    <col min="11" max="11" width="38.5703125" style="1" customWidth="1"/>
    <col min="12" max="12" width="17.28515625" bestFit="1" customWidth="1"/>
    <col min="13" max="13" width="17.28515625" style="1" bestFit="1" customWidth="1"/>
    <col min="14" max="14" width="9.7109375" bestFit="1" customWidth="1"/>
    <col min="15" max="15" width="10.42578125" style="1" bestFit="1" customWidth="1"/>
    <col min="16" max="16" width="9.140625" style="1"/>
    <col min="17" max="17" width="13.42578125" customWidth="1"/>
    <col min="18" max="18" width="9.140625" style="1"/>
  </cols>
  <sheetData>
    <row r="2" spans="1:18" ht="15.75" thickBot="1"/>
    <row r="3" spans="1:18" ht="75.75" thickBot="1">
      <c r="A3" s="16" t="s">
        <v>39</v>
      </c>
      <c r="B3" s="17" t="s">
        <v>40</v>
      </c>
      <c r="C3" s="17" t="s">
        <v>44</v>
      </c>
      <c r="D3" s="17" t="s">
        <v>41</v>
      </c>
      <c r="E3" s="17" t="s">
        <v>106</v>
      </c>
      <c r="F3" s="17" t="s">
        <v>110</v>
      </c>
      <c r="G3" s="18" t="s">
        <v>43</v>
      </c>
      <c r="H3" s="19" t="s">
        <v>92</v>
      </c>
      <c r="I3" s="19" t="s">
        <v>93</v>
      </c>
      <c r="J3" s="19" t="s">
        <v>94</v>
      </c>
      <c r="K3" s="19" t="s">
        <v>101</v>
      </c>
      <c r="L3" s="20" t="s">
        <v>105</v>
      </c>
      <c r="M3" s="19" t="s">
        <v>46</v>
      </c>
      <c r="N3" s="19" t="s">
        <v>111</v>
      </c>
      <c r="O3" s="19" t="s">
        <v>112</v>
      </c>
      <c r="P3" s="21" t="s">
        <v>115</v>
      </c>
      <c r="Q3" s="21" t="s">
        <v>116</v>
      </c>
      <c r="R3" s="21" t="s">
        <v>117</v>
      </c>
    </row>
    <row r="4" spans="1:18">
      <c r="A4" s="13" t="s">
        <v>0</v>
      </c>
      <c r="B4" s="13" t="s">
        <v>47</v>
      </c>
      <c r="C4" s="22">
        <v>10001</v>
      </c>
      <c r="D4" s="13" t="s">
        <v>45</v>
      </c>
      <c r="E4" s="13"/>
      <c r="F4" s="13"/>
      <c r="G4" s="14" t="s">
        <v>48</v>
      </c>
      <c r="H4" s="15">
        <v>130</v>
      </c>
      <c r="I4" s="15">
        <v>130</v>
      </c>
      <c r="J4" s="15">
        <f>I4-H4</f>
        <v>0</v>
      </c>
      <c r="K4" s="15"/>
      <c r="L4" s="13">
        <f>IF(G4="N",0,1)</f>
        <v>0</v>
      </c>
      <c r="M4" s="15">
        <f>IF(L4=0,0,IF(L4&gt;0,I4*0%,IF(I4&gt;3000,I4*7.5%,IF(I4&gt;7500,I4*12.5%,IF(I4&gt;15000,I4*17.5%,IF(I4&gt;25000,I4*22.5%))))))</f>
        <v>0</v>
      </c>
      <c r="N4" s="13"/>
      <c r="O4" s="15"/>
      <c r="P4" s="15">
        <f>SUM(N4:O4)</f>
        <v>0</v>
      </c>
      <c r="Q4" s="14" t="str">
        <f>IF(I4&gt;500,"YES", "NO")</f>
        <v>NO</v>
      </c>
      <c r="R4" s="15">
        <f>IF(Q4="YES",P4,0)</f>
        <v>0</v>
      </c>
    </row>
    <row r="5" spans="1:18">
      <c r="A5" s="3" t="s">
        <v>2</v>
      </c>
      <c r="B5" s="3" t="s">
        <v>50</v>
      </c>
      <c r="C5" s="3">
        <v>10001</v>
      </c>
      <c r="D5" s="3" t="s">
        <v>51</v>
      </c>
      <c r="E5" s="3"/>
      <c r="F5" s="3"/>
      <c r="G5" s="4" t="s">
        <v>48</v>
      </c>
      <c r="H5" s="5">
        <v>4183</v>
      </c>
      <c r="I5" s="5">
        <v>4183</v>
      </c>
      <c r="J5" s="5">
        <f>I5-H5</f>
        <v>0</v>
      </c>
      <c r="K5" s="5"/>
      <c r="L5" s="3">
        <f>IF(G5="N",0,1)</f>
        <v>0</v>
      </c>
      <c r="M5" s="5">
        <f>IF(L5=0,0,IF(L5&gt;0,I5*0%,IF(I5&gt;3000,I5*7.5%,IF(I5&gt;7500,I5*12.5%,IF(I5&gt;15000,I5*17.5%,IF(I5&gt;25000,I5*22.5%))))))</f>
        <v>0</v>
      </c>
      <c r="N5" s="3"/>
      <c r="O5" s="5"/>
      <c r="P5" s="5">
        <f>SUM(N5:O5)</f>
        <v>0</v>
      </c>
      <c r="Q5" s="4" t="str">
        <f>IF(I5&gt;500,"YES", "NO")</f>
        <v>YES</v>
      </c>
      <c r="R5" s="5">
        <f>IF(Q5="YES",P5,0)</f>
        <v>0</v>
      </c>
    </row>
    <row r="6" spans="1:18">
      <c r="A6" s="3" t="s">
        <v>3</v>
      </c>
      <c r="B6" s="3" t="s">
        <v>52</v>
      </c>
      <c r="C6" s="3">
        <v>10001</v>
      </c>
      <c r="D6" s="3" t="s">
        <v>53</v>
      </c>
      <c r="E6" s="3"/>
      <c r="F6" s="3"/>
      <c r="G6" s="4" t="s">
        <v>54</v>
      </c>
      <c r="H6" s="5">
        <v>75</v>
      </c>
      <c r="I6" s="5">
        <v>75</v>
      </c>
      <c r="J6" s="5">
        <f>I6-H6</f>
        <v>0</v>
      </c>
      <c r="K6" s="5"/>
      <c r="L6" s="3">
        <f>IF(G6="N",0,1)</f>
        <v>1</v>
      </c>
      <c r="M6" s="5">
        <f>IF(L6=0,0,IF(L6&gt;0,I6*0%,IF(I6&gt;3000,I6*7.5%,IF(I6&gt;7500,I6*12.5%,IF(I6&gt;15000,I6*17.5%,IF(I6&gt;25000,I6*22.5%))))))</f>
        <v>0</v>
      </c>
      <c r="N6" s="3"/>
      <c r="O6" s="5"/>
      <c r="P6" s="5">
        <f>SUM(N6:O6)</f>
        <v>0</v>
      </c>
      <c r="Q6" s="4" t="str">
        <f>IF(I6&gt;500,"YES", "NO")</f>
        <v>NO</v>
      </c>
      <c r="R6" s="5">
        <f>IF(Q6="YES",P6,0)</f>
        <v>0</v>
      </c>
    </row>
    <row r="7" spans="1:18">
      <c r="A7" s="3" t="s">
        <v>4</v>
      </c>
      <c r="B7" s="3" t="s">
        <v>55</v>
      </c>
      <c r="C7" s="3">
        <v>10001</v>
      </c>
      <c r="D7" s="3" t="s">
        <v>53</v>
      </c>
      <c r="E7" s="3"/>
      <c r="F7" s="3"/>
      <c r="G7" s="4" t="s">
        <v>54</v>
      </c>
      <c r="H7" s="5">
        <v>999</v>
      </c>
      <c r="I7" s="5">
        <v>1011</v>
      </c>
      <c r="J7" s="5">
        <f>I7-H7</f>
        <v>12</v>
      </c>
      <c r="K7" s="5" t="s">
        <v>104</v>
      </c>
      <c r="L7" s="3">
        <f>IF(G7="N",0,1)</f>
        <v>1</v>
      </c>
      <c r="M7" s="5">
        <f>IF(L7=0,0,IF(L7&gt;0,I7*0%,IF(I7&gt;3000,I7*7.5%,IF(I7&gt;7500,I7*12.5%,IF(I7&gt;15000,I7*17.5%,IF(I7&gt;25000,I7*22.5%))))))</f>
        <v>0</v>
      </c>
      <c r="N7" s="3"/>
      <c r="O7" s="5"/>
      <c r="P7" s="5">
        <f>SUM(N7:O7)</f>
        <v>0</v>
      </c>
      <c r="Q7" s="4" t="str">
        <f>IF(I7&gt;500,"YES", "NO")</f>
        <v>YES</v>
      </c>
      <c r="R7" s="5">
        <f>IF(Q7="YES",P7,0)</f>
        <v>0</v>
      </c>
    </row>
    <row r="8" spans="1:18" ht="82.5" customHeight="1">
      <c r="A8" s="3" t="s">
        <v>5</v>
      </c>
      <c r="B8" s="3" t="s">
        <v>56</v>
      </c>
      <c r="C8" s="3">
        <v>10001</v>
      </c>
      <c r="D8" s="3" t="s">
        <v>53</v>
      </c>
      <c r="E8" s="3"/>
      <c r="F8" s="3"/>
      <c r="G8" s="4" t="s">
        <v>54</v>
      </c>
      <c r="H8" s="5">
        <v>348</v>
      </c>
      <c r="I8" s="5">
        <v>348</v>
      </c>
      <c r="J8" s="5">
        <f>I8-H8</f>
        <v>0</v>
      </c>
      <c r="K8" s="5"/>
      <c r="L8" s="3">
        <f>IF(G8="N",0,1)</f>
        <v>1</v>
      </c>
      <c r="M8" s="5">
        <f>IF(L8=0,0,IF(L8&gt;0,I8*0%,IF(I8&gt;3000,I8*7.5%,IF(I8&gt;7500,I8*12.5%,IF(I8&gt;15000,I8*17.5%,IF(I8&gt;25000,I8*22.5%))))))</f>
        <v>0</v>
      </c>
      <c r="N8" s="3"/>
      <c r="O8" s="5"/>
      <c r="P8" s="5">
        <f>SUM(N8:O8)</f>
        <v>0</v>
      </c>
      <c r="Q8" s="4" t="str">
        <f>IF(I8&gt;500,"YES", "NO")</f>
        <v>NO</v>
      </c>
      <c r="R8" s="5">
        <f>IF(Q8="YES",P8,0)</f>
        <v>0</v>
      </c>
    </row>
    <row r="9" spans="1:18">
      <c r="A9" s="3" t="s">
        <v>6</v>
      </c>
      <c r="B9" s="3" t="s">
        <v>57</v>
      </c>
      <c r="C9" s="3">
        <v>10001</v>
      </c>
      <c r="D9" s="3" t="s">
        <v>53</v>
      </c>
      <c r="E9" s="3"/>
      <c r="F9" s="3"/>
      <c r="G9" s="4" t="s">
        <v>54</v>
      </c>
      <c r="H9" s="5">
        <v>1725</v>
      </c>
      <c r="I9" s="5">
        <v>1725</v>
      </c>
      <c r="J9" s="5">
        <f>I9-H9</f>
        <v>0</v>
      </c>
      <c r="K9" s="5"/>
      <c r="L9" s="3">
        <f>IF(G9="N",0,1)</f>
        <v>1</v>
      </c>
      <c r="M9" s="5">
        <f>IF(L9=0,0,IF(L9&gt;0,I9*0%,IF(I9&gt;3000,I9*7.5%,IF(I9&gt;7500,I9*12.5%,IF(I9&gt;15000,I9*17.5%,IF(I9&gt;25000,I9*22.5%))))))</f>
        <v>0</v>
      </c>
      <c r="N9" s="3"/>
      <c r="O9" s="5"/>
      <c r="P9" s="5">
        <f>SUM(N9:O9)</f>
        <v>0</v>
      </c>
      <c r="Q9" s="4" t="str">
        <f>IF(I9&gt;500,"YES", "NO")</f>
        <v>YES</v>
      </c>
      <c r="R9" s="5">
        <f>IF(Q9="YES",P9,0)</f>
        <v>0</v>
      </c>
    </row>
    <row r="10" spans="1:18" ht="75">
      <c r="A10" s="3" t="s">
        <v>7</v>
      </c>
      <c r="B10" s="3" t="s">
        <v>58</v>
      </c>
      <c r="C10" s="3">
        <v>10001</v>
      </c>
      <c r="D10" s="3" t="s">
        <v>53</v>
      </c>
      <c r="E10" s="3"/>
      <c r="F10" s="3"/>
      <c r="G10" s="4" t="s">
        <v>54</v>
      </c>
      <c r="H10" s="6">
        <v>600</v>
      </c>
      <c r="I10" s="5">
        <v>1030</v>
      </c>
      <c r="J10" s="5">
        <f>I10-H10</f>
        <v>430</v>
      </c>
      <c r="K10" s="7" t="s">
        <v>96</v>
      </c>
      <c r="L10" s="3">
        <f>IF(G10="N",0,1)</f>
        <v>1</v>
      </c>
      <c r="M10" s="5">
        <f>IF(L10=0,0,IF(L10&gt;0,I10*0%,IF(I10&gt;3000,I10*7.5%,IF(I10&gt;7500,I10*12.5%,IF(I10&gt;15000,I10*17.5%,IF(I10&gt;25000,I10*22.5%))))))</f>
        <v>0</v>
      </c>
      <c r="N10" s="3"/>
      <c r="O10" s="5"/>
      <c r="P10" s="5">
        <f>SUM(N10:O10)</f>
        <v>0</v>
      </c>
      <c r="Q10" s="4" t="str">
        <f>IF(I10&gt;500,"YES", "NO")</f>
        <v>YES</v>
      </c>
      <c r="R10" s="5">
        <f>IF(Q10="YES",P10,0)</f>
        <v>0</v>
      </c>
    </row>
    <row r="11" spans="1:18">
      <c r="A11" s="3" t="s">
        <v>8</v>
      </c>
      <c r="B11" s="3" t="s">
        <v>59</v>
      </c>
      <c r="C11" s="3">
        <v>10001</v>
      </c>
      <c r="D11" s="3" t="s">
        <v>53</v>
      </c>
      <c r="E11" s="3"/>
      <c r="F11" s="3"/>
      <c r="G11" s="4" t="s">
        <v>54</v>
      </c>
      <c r="H11" s="5">
        <v>324</v>
      </c>
      <c r="I11" s="5">
        <v>300</v>
      </c>
      <c r="J11" s="5">
        <f>I11-H11</f>
        <v>-24</v>
      </c>
      <c r="K11" s="5" t="s">
        <v>103</v>
      </c>
      <c r="L11" s="3">
        <f>IF(G11="N",0,1)</f>
        <v>1</v>
      </c>
      <c r="M11" s="5">
        <f>IF(L11=0,0,IF(L11&gt;0,I11*0%,IF(I11&gt;3000,I11*7.5%,IF(I11&gt;7500,I11*12.5%,IF(I11&gt;15000,I11*17.5%,IF(I11&gt;25000,I11*22.5%))))))</f>
        <v>0</v>
      </c>
      <c r="N11" s="3"/>
      <c r="O11" s="5"/>
      <c r="P11" s="5">
        <f>SUM(N11:O11)</f>
        <v>0</v>
      </c>
      <c r="Q11" s="4" t="str">
        <f>IF(I11&gt;500,"YES", "NO")</f>
        <v>NO</v>
      </c>
      <c r="R11" s="5">
        <f>IF(Q11="YES",P11,0)</f>
        <v>0</v>
      </c>
    </row>
    <row r="12" spans="1:18" ht="14.25" customHeight="1">
      <c r="A12" s="3" t="s">
        <v>9</v>
      </c>
      <c r="B12" s="3" t="s">
        <v>60</v>
      </c>
      <c r="C12" s="3">
        <v>10001</v>
      </c>
      <c r="D12" s="3" t="s">
        <v>53</v>
      </c>
      <c r="E12" s="3"/>
      <c r="F12" s="3"/>
      <c r="G12" s="4" t="s">
        <v>54</v>
      </c>
      <c r="H12" s="5">
        <v>387</v>
      </c>
      <c r="I12" s="5">
        <v>387</v>
      </c>
      <c r="J12" s="5">
        <f>I12-H12</f>
        <v>0</v>
      </c>
      <c r="K12" s="5"/>
      <c r="L12" s="3">
        <f>IF(G12="N",0,1)</f>
        <v>1</v>
      </c>
      <c r="M12" s="5">
        <f>IF(L12=0,0,IF(L12&gt;0,I12*0%,IF(I12&gt;3000,I12*7.5%,IF(I12&gt;7500,I12*12.5%,IF(I12&gt;15000,I12*17.5%,IF(I12&gt;25000,I12*22.5%))))))</f>
        <v>0</v>
      </c>
      <c r="N12" s="3"/>
      <c r="O12" s="5"/>
      <c r="P12" s="5">
        <f>SUM(N12:O12)</f>
        <v>0</v>
      </c>
      <c r="Q12" s="4" t="str">
        <f>IF(I12&gt;500,"YES", "NO")</f>
        <v>NO</v>
      </c>
      <c r="R12" s="5">
        <f>IF(Q12="YES",P12,0)</f>
        <v>0</v>
      </c>
    </row>
    <row r="13" spans="1:18">
      <c r="A13" s="3" t="s">
        <v>10</v>
      </c>
      <c r="B13" s="3" t="s">
        <v>61</v>
      </c>
      <c r="C13" s="3">
        <v>10001</v>
      </c>
      <c r="D13" s="3" t="s">
        <v>53</v>
      </c>
      <c r="E13" s="3"/>
      <c r="F13" s="3"/>
      <c r="G13" s="4" t="s">
        <v>54</v>
      </c>
      <c r="H13" s="5">
        <v>450</v>
      </c>
      <c r="I13" s="5">
        <v>450</v>
      </c>
      <c r="J13" s="5">
        <f>I13-H13</f>
        <v>0</v>
      </c>
      <c r="K13" s="5"/>
      <c r="L13" s="3">
        <f>IF(G13="N",0,1)</f>
        <v>1</v>
      </c>
      <c r="M13" s="5">
        <f>IF(L13=0,0,IF(L13&gt;0,I13*0%,IF(I13&gt;3000,I13*7.5%,IF(I13&gt;7500,I13*12.5%,IF(I13&gt;15000,I13*17.5%,IF(I13&gt;25000,I13*22.5%))))))</f>
        <v>0</v>
      </c>
      <c r="N13" s="3"/>
      <c r="O13" s="5"/>
      <c r="P13" s="5">
        <f>SUM(N13:O13)</f>
        <v>0</v>
      </c>
      <c r="Q13" s="4" t="str">
        <f>IF(I13&gt;500,"YES", "NO")</f>
        <v>NO</v>
      </c>
      <c r="R13" s="5">
        <f>IF(Q13="YES",P13,0)</f>
        <v>0</v>
      </c>
    </row>
    <row r="14" spans="1:18">
      <c r="A14" s="3" t="s">
        <v>12</v>
      </c>
      <c r="B14" s="3" t="s">
        <v>63</v>
      </c>
      <c r="C14" s="3">
        <v>10001</v>
      </c>
      <c r="D14" s="3" t="s">
        <v>53</v>
      </c>
      <c r="E14" s="3"/>
      <c r="F14" s="3"/>
      <c r="G14" s="4" t="s">
        <v>54</v>
      </c>
      <c r="H14" s="5">
        <v>849</v>
      </c>
      <c r="I14" s="5">
        <v>889</v>
      </c>
      <c r="J14" s="5">
        <f>I14-H14</f>
        <v>40</v>
      </c>
      <c r="K14" s="5" t="s">
        <v>104</v>
      </c>
      <c r="L14" s="3">
        <f>IF(G14="N",0,1)</f>
        <v>1</v>
      </c>
      <c r="M14" s="5">
        <f>IF(L14=0,0,IF(L14&gt;0,I14*0%,IF(I14&gt;3000,I14*7.5%,IF(I14&gt;7500,I14*12.5%,IF(I14&gt;15000,I14*17.5%,IF(I14&gt;25000,I14*22.5%))))))</f>
        <v>0</v>
      </c>
      <c r="N14" s="3"/>
      <c r="O14" s="5"/>
      <c r="P14" s="5">
        <f>SUM(N14:O14)</f>
        <v>0</v>
      </c>
      <c r="Q14" s="4" t="str">
        <f>IF(I14&gt;500,"YES", "NO")</f>
        <v>YES</v>
      </c>
      <c r="R14" s="5">
        <f>IF(Q14="YES",P14,0)</f>
        <v>0</v>
      </c>
    </row>
    <row r="15" spans="1:18">
      <c r="A15" s="3" t="s">
        <v>18</v>
      </c>
      <c r="B15" s="3" t="s">
        <v>69</v>
      </c>
      <c r="C15" s="3">
        <v>10001</v>
      </c>
      <c r="D15" s="3" t="s">
        <v>70</v>
      </c>
      <c r="E15" s="3"/>
      <c r="F15" s="3"/>
      <c r="G15" s="4" t="s">
        <v>48</v>
      </c>
      <c r="H15" s="5">
        <v>18</v>
      </c>
      <c r="I15" s="5">
        <v>7179</v>
      </c>
      <c r="J15" s="5">
        <f>I15-H15</f>
        <v>7161</v>
      </c>
      <c r="K15" s="5" t="s">
        <v>104</v>
      </c>
      <c r="L15" s="3">
        <f>IF(G15="N",0,1)</f>
        <v>0</v>
      </c>
      <c r="M15" s="5">
        <f>IF(L15=0,0,IF(L15&gt;0,I15*0%,IF(I15&gt;3000,I15*7.5%,IF(I15&gt;7500,I15*12.5%,IF(I15&gt;15000,I15*17.5%,IF(I15&gt;25000,I15*22.5%))))))</f>
        <v>0</v>
      </c>
      <c r="N15" s="3"/>
      <c r="O15" s="5"/>
      <c r="P15" s="5">
        <f>SUM(N15:O15)</f>
        <v>0</v>
      </c>
      <c r="Q15" s="4" t="str">
        <f>IF(I15&gt;500,"YES", "NO")</f>
        <v>YES</v>
      </c>
      <c r="R15" s="5">
        <f>IF(Q15="YES",P15,0)</f>
        <v>0</v>
      </c>
    </row>
    <row r="16" spans="1:18">
      <c r="A16" s="3" t="s">
        <v>33</v>
      </c>
      <c r="B16" s="3" t="s">
        <v>85</v>
      </c>
      <c r="C16" s="3">
        <v>10001</v>
      </c>
      <c r="D16" s="3" t="s">
        <v>53</v>
      </c>
      <c r="E16" s="3"/>
      <c r="F16" s="3"/>
      <c r="G16" s="4" t="s">
        <v>54</v>
      </c>
      <c r="H16" s="5">
        <v>2200</v>
      </c>
      <c r="I16" s="5">
        <v>2200</v>
      </c>
      <c r="J16" s="5">
        <f>I16-H16</f>
        <v>0</v>
      </c>
      <c r="K16" s="5"/>
      <c r="L16" s="3">
        <f>IF(G16="N",0,1)</f>
        <v>1</v>
      </c>
      <c r="M16" s="5">
        <f>IF(L16=0,0,IF(L16&gt;0,I16*0%,IF(I16&gt;3000,I16*7.5%,IF(I16&gt;7500,I16*12.5%,IF(I16&gt;15000,I16*17.5%,IF(I16&gt;25000,I16*22.5%))))))</f>
        <v>0</v>
      </c>
      <c r="N16" s="3"/>
      <c r="O16" s="5"/>
      <c r="P16" s="5">
        <f>SUM(N16:O16)</f>
        <v>0</v>
      </c>
      <c r="Q16" s="4" t="str">
        <f>IF(I16&gt;500,"YES", "NO")</f>
        <v>YES</v>
      </c>
      <c r="R16" s="5">
        <f>IF(Q16="YES",P16,0)</f>
        <v>0</v>
      </c>
    </row>
    <row r="17" spans="1:18">
      <c r="A17" s="3" t="s">
        <v>36</v>
      </c>
      <c r="B17" s="3" t="s">
        <v>88</v>
      </c>
      <c r="C17" s="3">
        <v>10001</v>
      </c>
      <c r="D17" s="3" t="s">
        <v>53</v>
      </c>
      <c r="E17" s="3"/>
      <c r="F17" s="3"/>
      <c r="G17" s="4" t="s">
        <v>54</v>
      </c>
      <c r="H17" s="5">
        <v>350</v>
      </c>
      <c r="I17" s="5">
        <v>350</v>
      </c>
      <c r="J17" s="5">
        <f>I17-H17</f>
        <v>0</v>
      </c>
      <c r="K17" s="5"/>
      <c r="L17" s="3">
        <f>IF(G17="N",0,1)</f>
        <v>1</v>
      </c>
      <c r="M17" s="5">
        <f>IF(L17=0,0,IF(L17&gt;0,I17*0%,IF(I17&gt;3000,I17*7.5%,IF(I17&gt;7500,I17*12.5%,IF(I17&gt;15000,I17*17.5%,IF(I17&gt;25000,I17*22.5%))))))</f>
        <v>0</v>
      </c>
      <c r="N17" s="3"/>
      <c r="O17" s="5"/>
      <c r="P17" s="5">
        <f>SUM(N17:O17)</f>
        <v>0</v>
      </c>
      <c r="Q17" s="4" t="str">
        <f>IF(I17&gt;500,"YES", "NO")</f>
        <v>NO</v>
      </c>
      <c r="R17" s="5">
        <f>IF(Q17="YES",P17,0)</f>
        <v>0</v>
      </c>
    </row>
    <row r="18" spans="1:18" ht="30">
      <c r="A18" s="3" t="s">
        <v>38</v>
      </c>
      <c r="B18" s="3" t="s">
        <v>90</v>
      </c>
      <c r="C18" s="3">
        <v>10001</v>
      </c>
      <c r="D18" s="3" t="s">
        <v>53</v>
      </c>
      <c r="E18" s="3"/>
      <c r="F18" s="3"/>
      <c r="G18" s="4" t="s">
        <v>48</v>
      </c>
      <c r="H18" s="5">
        <v>260</v>
      </c>
      <c r="I18" s="5">
        <v>520</v>
      </c>
      <c r="J18" s="5">
        <f>I18-H18</f>
        <v>260</v>
      </c>
      <c r="K18" s="7" t="s">
        <v>99</v>
      </c>
      <c r="L18" s="3">
        <f>IF(G18="N",0,1)</f>
        <v>0</v>
      </c>
      <c r="M18" s="5">
        <f>IF(L18=0,0,IF(L18&gt;0,I18*0%,IF(I18&gt;3000,I18*7.5%,IF(I18&gt;7500,I18*12.5%,IF(I18&gt;15000,I18*17.5%,IF(I18&gt;25000,I18*22.5%))))))</f>
        <v>0</v>
      </c>
      <c r="N18" s="3"/>
      <c r="O18" s="5"/>
      <c r="P18" s="5">
        <f>SUM(N18:O18)</f>
        <v>0</v>
      </c>
      <c r="Q18" s="4" t="str">
        <f>IF(I18&gt;500,"YES", "NO")</f>
        <v>YES</v>
      </c>
      <c r="R18" s="5">
        <f>IF(Q18="YES",P18,0)</f>
        <v>0</v>
      </c>
    </row>
    <row r="19" spans="1:18">
      <c r="A19" s="3" t="s">
        <v>20</v>
      </c>
      <c r="B19" s="3" t="s">
        <v>72</v>
      </c>
      <c r="C19" s="3">
        <v>10004</v>
      </c>
      <c r="D19" s="3" t="s">
        <v>53</v>
      </c>
      <c r="E19" s="3"/>
      <c r="F19" s="3"/>
      <c r="G19" s="4" t="s">
        <v>54</v>
      </c>
      <c r="H19" s="5">
        <v>1050</v>
      </c>
      <c r="I19" s="5">
        <v>1950</v>
      </c>
      <c r="J19" s="5">
        <f>I19-H19</f>
        <v>900</v>
      </c>
      <c r="K19" s="5" t="s">
        <v>104</v>
      </c>
      <c r="L19" s="3">
        <f>IF(G19="N",0,1)</f>
        <v>1</v>
      </c>
      <c r="M19" s="5">
        <f>IF(L19=0,0,IF(L19&gt;0,I19*0%,IF(I19&gt;3000,I19*7.5%,IF(I19&gt;7500,I19*12.5%,IF(I19&gt;15000,I19*17.5%,IF(I19&gt;25000,I19*22.5%))))))</f>
        <v>0</v>
      </c>
      <c r="N19" s="3"/>
      <c r="O19" s="5"/>
      <c r="P19" s="5">
        <f>SUM(N19:O19)</f>
        <v>0</v>
      </c>
      <c r="Q19" s="4" t="str">
        <f>IF(I19&gt;500,"YES", "NO")</f>
        <v>YES</v>
      </c>
      <c r="R19" s="5">
        <f>IF(Q19="YES",P19,0)</f>
        <v>0</v>
      </c>
    </row>
    <row r="20" spans="1:18">
      <c r="A20" s="3" t="s">
        <v>28</v>
      </c>
      <c r="B20" s="3" t="s">
        <v>80</v>
      </c>
      <c r="C20" s="3">
        <v>10006</v>
      </c>
      <c r="D20" s="3" t="s">
        <v>53</v>
      </c>
      <c r="E20" s="3"/>
      <c r="F20" s="3"/>
      <c r="G20" s="4" t="s">
        <v>54</v>
      </c>
      <c r="H20" s="5">
        <v>700</v>
      </c>
      <c r="I20" s="5">
        <v>700</v>
      </c>
      <c r="J20" s="5">
        <f>I20-H20</f>
        <v>0</v>
      </c>
      <c r="K20" s="5" t="s">
        <v>95</v>
      </c>
      <c r="L20" s="3">
        <f>IF(G20="N",0,1)</f>
        <v>1</v>
      </c>
      <c r="M20" s="5">
        <f>IF(L20=0,0,IF(L20&gt;0,I20*0%,IF(I20&gt;3000,I20*7.5%,IF(I20&gt;7500,I20*12.5%,IF(I20&gt;15000,I20*17.5%,IF(I20&gt;25000,I20*22.5%))))))</f>
        <v>0</v>
      </c>
      <c r="N20" s="3"/>
      <c r="O20" s="5"/>
      <c r="P20" s="5">
        <f>SUM(N20:O20)</f>
        <v>0</v>
      </c>
      <c r="Q20" s="4" t="str">
        <f>IF(I20&gt;500,"YES", "NO")</f>
        <v>YES</v>
      </c>
      <c r="R20" s="5">
        <f>IF(Q20="YES",P20,0)</f>
        <v>0</v>
      </c>
    </row>
    <row r="21" spans="1:18">
      <c r="A21" s="8">
        <v>10069</v>
      </c>
      <c r="B21" s="3" t="s">
        <v>91</v>
      </c>
      <c r="C21" s="3">
        <v>10021</v>
      </c>
      <c r="D21" s="3" t="s">
        <v>42</v>
      </c>
      <c r="E21" s="3"/>
      <c r="F21" s="3"/>
      <c r="G21" s="4" t="s">
        <v>48</v>
      </c>
      <c r="H21" s="5">
        <v>0</v>
      </c>
      <c r="I21" s="5">
        <v>525</v>
      </c>
      <c r="J21" s="5">
        <f>I21-H21</f>
        <v>525</v>
      </c>
      <c r="K21" s="5" t="s">
        <v>104</v>
      </c>
      <c r="L21" s="3">
        <f>IF(G21="N",0,1)</f>
        <v>0</v>
      </c>
      <c r="M21" s="5">
        <f>IF(L21=0,0,IF(L21&gt;0,I21*0%,IF(I21&gt;3000,I21*7.5%,IF(I21&gt;7500,I21*12.5%,IF(I21&gt;15000,I21*17.5%,IF(I21&gt;25000,I21*22.5%))))))</f>
        <v>0</v>
      </c>
      <c r="N21" s="3"/>
      <c r="O21" s="5"/>
      <c r="P21" s="5">
        <f>SUM(N21:O21)</f>
        <v>0</v>
      </c>
      <c r="Q21" s="4" t="str">
        <f>IF(I21&gt;500,"YES", "NO")</f>
        <v>YES</v>
      </c>
      <c r="R21" s="5">
        <f>IF(Q21="YES",P21,0)</f>
        <v>0</v>
      </c>
    </row>
    <row r="22" spans="1:18">
      <c r="A22" s="3" t="s">
        <v>1</v>
      </c>
      <c r="B22" s="3" t="s">
        <v>49</v>
      </c>
      <c r="C22" s="3">
        <v>10021</v>
      </c>
      <c r="D22" s="3" t="s">
        <v>42</v>
      </c>
      <c r="E22" s="3"/>
      <c r="F22" s="3"/>
      <c r="G22" s="4" t="s">
        <v>48</v>
      </c>
      <c r="H22" s="5">
        <v>450</v>
      </c>
      <c r="I22" s="5">
        <v>450</v>
      </c>
      <c r="J22" s="5">
        <f>I22-H22</f>
        <v>0</v>
      </c>
      <c r="K22" s="5"/>
      <c r="L22" s="3">
        <f>IF(G22="N",0,1)</f>
        <v>0</v>
      </c>
      <c r="M22" s="5">
        <f>IF(L22=0,0,IF(L22&gt;0,I22*0%,IF(I22&gt;3000,I22*7.5%,IF(I22&gt;7500,I22*12.5%,IF(I22&gt;15000,I22*17.5%,IF(I22&gt;25000,I22*22.5%))))))</f>
        <v>0</v>
      </c>
      <c r="N22" s="3"/>
      <c r="O22" s="5"/>
      <c r="P22" s="5">
        <f>SUM(N22:O22)</f>
        <v>0</v>
      </c>
      <c r="Q22" s="4" t="str">
        <f>IF(I22&gt;500,"YES", "NO")</f>
        <v>NO</v>
      </c>
      <c r="R22" s="5">
        <f>IF(Q22="YES",P22,0)</f>
        <v>0</v>
      </c>
    </row>
    <row r="23" spans="1:18" ht="75">
      <c r="A23" s="3" t="s">
        <v>11</v>
      </c>
      <c r="B23" s="3" t="s">
        <v>62</v>
      </c>
      <c r="C23" s="3">
        <v>10021</v>
      </c>
      <c r="D23" s="3" t="s">
        <v>42</v>
      </c>
      <c r="E23" s="3"/>
      <c r="F23" s="3"/>
      <c r="G23" s="4" t="s">
        <v>48</v>
      </c>
      <c r="H23" s="5">
        <v>375</v>
      </c>
      <c r="I23" s="5">
        <v>300</v>
      </c>
      <c r="J23" s="5">
        <f>I23-H23</f>
        <v>-75</v>
      </c>
      <c r="K23" s="7" t="s">
        <v>96</v>
      </c>
      <c r="L23" s="3">
        <f>IF(G23="N",0,1)</f>
        <v>0</v>
      </c>
      <c r="M23" s="5">
        <f>IF(L23=0,0,IF(L23&gt;0,I23*0%,IF(I23&gt;3000,I23*7.5%,IF(I23&gt;7500,I23*12.5%,IF(I23&gt;15000,I23*17.5%,IF(I23&gt;25000,I23*22.5%))))))</f>
        <v>0</v>
      </c>
      <c r="N23" s="3"/>
      <c r="O23" s="5"/>
      <c r="P23" s="5">
        <f>SUM(N23:O23)</f>
        <v>0</v>
      </c>
      <c r="Q23" s="4" t="str">
        <f>IF(I23&gt;500,"YES", "NO")</f>
        <v>NO</v>
      </c>
      <c r="R23" s="5">
        <f>IF(Q23="YES",P23,0)</f>
        <v>0</v>
      </c>
    </row>
    <row r="24" spans="1:18" ht="30">
      <c r="A24" s="3" t="s">
        <v>13</v>
      </c>
      <c r="B24" s="3" t="s">
        <v>64</v>
      </c>
      <c r="C24" s="3">
        <v>10021</v>
      </c>
      <c r="D24" s="3" t="s">
        <v>42</v>
      </c>
      <c r="E24" s="3"/>
      <c r="F24" s="3"/>
      <c r="G24" s="4" t="s">
        <v>48</v>
      </c>
      <c r="H24" s="5">
        <v>300</v>
      </c>
      <c r="I24" s="5">
        <v>150</v>
      </c>
      <c r="J24" s="5">
        <f>I24-H24</f>
        <v>-150</v>
      </c>
      <c r="K24" s="7" t="s">
        <v>100</v>
      </c>
      <c r="L24" s="3">
        <f>IF(G24="N",0,1)</f>
        <v>0</v>
      </c>
      <c r="M24" s="5">
        <f>IF(L24=0,0,IF(L24&gt;0,I24*0%,IF(I24&gt;3000,I24*7.5%,IF(I24&gt;7500,I24*12.5%,IF(I24&gt;15000,I24*17.5%,IF(I24&gt;25000,I24*22.5%))))))</f>
        <v>0</v>
      </c>
      <c r="N24" s="3"/>
      <c r="O24" s="5"/>
      <c r="P24" s="5">
        <f>SUM(N24:O24)</f>
        <v>0</v>
      </c>
      <c r="Q24" s="4" t="str">
        <f>IF(I24&gt;500,"YES", "NO")</f>
        <v>NO</v>
      </c>
      <c r="R24" s="5">
        <f>IF(Q24="YES",P24,0)</f>
        <v>0</v>
      </c>
    </row>
    <row r="25" spans="1:18">
      <c r="A25" s="3" t="s">
        <v>14</v>
      </c>
      <c r="B25" s="3" t="s">
        <v>65</v>
      </c>
      <c r="C25" s="3">
        <v>10021</v>
      </c>
      <c r="D25" s="3" t="s">
        <v>42</v>
      </c>
      <c r="E25" s="3"/>
      <c r="F25" s="3"/>
      <c r="G25" s="4" t="s">
        <v>48</v>
      </c>
      <c r="H25" s="5">
        <v>450</v>
      </c>
      <c r="I25" s="9">
        <v>450</v>
      </c>
      <c r="J25" s="5">
        <f>I25-H25</f>
        <v>0</v>
      </c>
      <c r="K25" s="5"/>
      <c r="L25" s="3">
        <f>IF(G25="N",0,1)</f>
        <v>0</v>
      </c>
      <c r="M25" s="5">
        <f>IF(L25=0,0,IF(L25&gt;0,I25*0%,IF(I25&gt;3000,I25*7.5%,IF(I25&gt;7500,I25*12.5%,IF(I25&gt;15000,I25*17.5%,IF(I25&gt;25000,I25*22.5%))))))</f>
        <v>0</v>
      </c>
      <c r="N25" s="3"/>
      <c r="O25" s="5"/>
      <c r="P25" s="5">
        <f>SUM(N25:O25)</f>
        <v>0</v>
      </c>
      <c r="Q25" s="4" t="str">
        <f>IF(I25&gt;500,"YES", "NO")</f>
        <v>NO</v>
      </c>
      <c r="R25" s="5">
        <f>IF(Q25="YES",P25,0)</f>
        <v>0</v>
      </c>
    </row>
    <row r="26" spans="1:18">
      <c r="A26" s="3" t="s">
        <v>15</v>
      </c>
      <c r="B26" s="3" t="s">
        <v>66</v>
      </c>
      <c r="C26" s="3">
        <v>10021</v>
      </c>
      <c r="D26" s="3" t="s">
        <v>42</v>
      </c>
      <c r="E26" s="3"/>
      <c r="F26" s="3"/>
      <c r="G26" s="4" t="s">
        <v>48</v>
      </c>
      <c r="H26" s="5">
        <v>225</v>
      </c>
      <c r="I26" s="5">
        <v>225</v>
      </c>
      <c r="J26" s="5">
        <f>I26-H26</f>
        <v>0</v>
      </c>
      <c r="K26" s="5"/>
      <c r="L26" s="3">
        <f>IF(G26="N",0,1)</f>
        <v>0</v>
      </c>
      <c r="M26" s="5">
        <f>IF(L26=0,0,IF(L26&gt;0,I26*0%,IF(I26&gt;3000,I26*7.5%,IF(I26&gt;7500,I26*12.5%,IF(I26&gt;15000,I26*17.5%,IF(I26&gt;25000,I26*22.5%))))))</f>
        <v>0</v>
      </c>
      <c r="N26" s="3"/>
      <c r="O26" s="5"/>
      <c r="P26" s="5">
        <f>SUM(N26:O26)</f>
        <v>0</v>
      </c>
      <c r="Q26" s="4" t="str">
        <f>IF(I26&gt;500,"YES", "NO")</f>
        <v>NO</v>
      </c>
      <c r="R26" s="5">
        <f>IF(Q26="YES",P26,0)</f>
        <v>0</v>
      </c>
    </row>
    <row r="27" spans="1:18">
      <c r="A27" s="3" t="s">
        <v>16</v>
      </c>
      <c r="B27" s="3" t="s">
        <v>67</v>
      </c>
      <c r="C27" s="3">
        <v>10021</v>
      </c>
      <c r="D27" s="3" t="s">
        <v>42</v>
      </c>
      <c r="E27" s="3"/>
      <c r="F27" s="3"/>
      <c r="G27" s="4" t="s">
        <v>48</v>
      </c>
      <c r="H27" s="5">
        <v>525</v>
      </c>
      <c r="I27" s="5">
        <v>525</v>
      </c>
      <c r="J27" s="5">
        <f>I27-H27</f>
        <v>0</v>
      </c>
      <c r="K27" s="5"/>
      <c r="L27" s="3">
        <f>IF(G27="N",0,1)</f>
        <v>0</v>
      </c>
      <c r="M27" s="5">
        <f>IF(L27=0,0,IF(L27&gt;0,I27*0%,IF(I27&gt;3000,I27*7.5%,IF(I27&gt;7500,I27*12.5%,IF(I27&gt;15000,I27*17.5%,IF(I27&gt;25000,I27*22.5%))))))</f>
        <v>0</v>
      </c>
      <c r="N27" s="3"/>
      <c r="O27" s="5"/>
      <c r="P27" s="5">
        <f>SUM(N27:O27)</f>
        <v>0</v>
      </c>
      <c r="Q27" s="4" t="str">
        <f>IF(I27&gt;500,"YES", "NO")</f>
        <v>YES</v>
      </c>
      <c r="R27" s="5">
        <f>IF(Q27="YES",P27,0)</f>
        <v>0</v>
      </c>
    </row>
    <row r="28" spans="1:18">
      <c r="A28" s="3" t="s">
        <v>17</v>
      </c>
      <c r="B28" s="10" t="s">
        <v>68</v>
      </c>
      <c r="C28" s="3">
        <v>10021</v>
      </c>
      <c r="D28" s="3" t="s">
        <v>42</v>
      </c>
      <c r="E28" s="3"/>
      <c r="F28" s="3"/>
      <c r="G28" s="4" t="s">
        <v>48</v>
      </c>
      <c r="H28" s="5">
        <v>150</v>
      </c>
      <c r="I28" s="5">
        <v>150</v>
      </c>
      <c r="J28" s="5">
        <f>I28-H28</f>
        <v>0</v>
      </c>
      <c r="K28" s="5"/>
      <c r="L28" s="3">
        <f>IF(G28="N",0,1)</f>
        <v>0</v>
      </c>
      <c r="M28" s="5">
        <f>IF(L28=0,0,IF(L28&gt;0,I28*0%,IF(I28&gt;3000,I28*7.5%,IF(I28&gt;7500,I28*12.5%,IF(I28&gt;15000,I28*17.5%,IF(I28&gt;25000,I28*22.5%))))))</f>
        <v>0</v>
      </c>
      <c r="N28" s="3"/>
      <c r="O28" s="5"/>
      <c r="P28" s="5">
        <f>SUM(N28:O28)</f>
        <v>0</v>
      </c>
      <c r="Q28" s="4" t="str">
        <f>IF(I28&gt;500,"YES", "NO")</f>
        <v>NO</v>
      </c>
      <c r="R28" s="5">
        <f>IF(Q28="YES",P28,0)</f>
        <v>0</v>
      </c>
    </row>
    <row r="29" spans="1:18">
      <c r="A29" s="3" t="s">
        <v>19</v>
      </c>
      <c r="B29" s="3" t="s">
        <v>71</v>
      </c>
      <c r="C29" s="3">
        <v>10021</v>
      </c>
      <c r="D29" s="3" t="s">
        <v>42</v>
      </c>
      <c r="E29" s="3"/>
      <c r="F29" s="3"/>
      <c r="G29" s="4" t="s">
        <v>48</v>
      </c>
      <c r="H29" s="5">
        <v>1125</v>
      </c>
      <c r="I29" s="5">
        <v>1125</v>
      </c>
      <c r="J29" s="5">
        <f>I29-H29</f>
        <v>0</v>
      </c>
      <c r="K29" s="5"/>
      <c r="L29" s="3">
        <f>IF(G29="N",0,1)</f>
        <v>0</v>
      </c>
      <c r="M29" s="5">
        <f>IF(L29=0,0,IF(L29&gt;0,I29*0%,IF(I29&gt;3000,I29*7.5%,IF(I29&gt;7500,I29*12.5%,IF(I29&gt;15000,I29*17.5%,IF(I29&gt;25000,I29*22.5%))))))</f>
        <v>0</v>
      </c>
      <c r="N29" s="3"/>
      <c r="O29" s="5"/>
      <c r="P29" s="5">
        <f>SUM(N29:O29)</f>
        <v>0</v>
      </c>
      <c r="Q29" s="4" t="str">
        <f>IF(I29&gt;500,"YES", "NO")</f>
        <v>YES</v>
      </c>
      <c r="R29" s="5">
        <f>IF(Q29="YES",P29,0)</f>
        <v>0</v>
      </c>
    </row>
    <row r="30" spans="1:18">
      <c r="A30" s="3" t="s">
        <v>21</v>
      </c>
      <c r="B30" s="3" t="s">
        <v>73</v>
      </c>
      <c r="C30" s="3">
        <v>10021</v>
      </c>
      <c r="D30" s="3" t="s">
        <v>53</v>
      </c>
      <c r="E30" s="3"/>
      <c r="F30" s="3"/>
      <c r="G30" s="4" t="s">
        <v>54</v>
      </c>
      <c r="H30" s="5">
        <v>525</v>
      </c>
      <c r="I30" s="5">
        <v>525</v>
      </c>
      <c r="J30" s="5">
        <f>I30-H30</f>
        <v>0</v>
      </c>
      <c r="K30" s="5"/>
      <c r="L30" s="3">
        <f>IF(G30="N",0,1)</f>
        <v>1</v>
      </c>
      <c r="M30" s="5">
        <f>IF(L30=0,0,IF(L30&gt;0,I30*0%,IF(I30&gt;3000,I30*7.5%,IF(I30&gt;7500,I30*12.5%,IF(I30&gt;15000,I30*17.5%,IF(I30&gt;25000,I30*22.5%))))))</f>
        <v>0</v>
      </c>
      <c r="N30" s="3"/>
      <c r="O30" s="5"/>
      <c r="P30" s="5">
        <f>SUM(N30:O30)</f>
        <v>0</v>
      </c>
      <c r="Q30" s="4" t="str">
        <f>IF(I30&gt;500,"YES", "NO")</f>
        <v>YES</v>
      </c>
      <c r="R30" s="5">
        <f>IF(Q30="YES",P30,0)</f>
        <v>0</v>
      </c>
    </row>
    <row r="31" spans="1:18">
      <c r="A31" s="3" t="s">
        <v>24</v>
      </c>
      <c r="B31" s="3" t="s">
        <v>76</v>
      </c>
      <c r="C31" s="3">
        <v>10021</v>
      </c>
      <c r="D31" s="3" t="s">
        <v>42</v>
      </c>
      <c r="E31" s="3"/>
      <c r="F31" s="3"/>
      <c r="G31" s="4" t="s">
        <v>48</v>
      </c>
      <c r="H31" s="5">
        <v>3600</v>
      </c>
      <c r="I31" s="5">
        <v>3900</v>
      </c>
      <c r="J31" s="5">
        <f>I31-H31</f>
        <v>300</v>
      </c>
      <c r="K31" s="5" t="s">
        <v>104</v>
      </c>
      <c r="L31" s="3">
        <f>IF(G31="N",0,1)</f>
        <v>0</v>
      </c>
      <c r="M31" s="5">
        <f>IF(L31=0,0,IF(L31&gt;0,I31*0%,IF(I31&gt;3000,I31*7.5%,IF(I31&gt;7500,I31*12.5%,IF(I31&gt;15000,I31*17.5%,IF(I31&gt;25000,I31*22.5%))))))</f>
        <v>0</v>
      </c>
      <c r="N31" s="3"/>
      <c r="O31" s="5"/>
      <c r="P31" s="5">
        <f>SUM(N31:O31)</f>
        <v>0</v>
      </c>
      <c r="Q31" s="4" t="str">
        <f>IF(I31&gt;500,"YES", "NO")</f>
        <v>YES</v>
      </c>
      <c r="R31" s="5">
        <f>IF(Q31="YES",P31,0)</f>
        <v>0</v>
      </c>
    </row>
    <row r="32" spans="1:18">
      <c r="A32" s="3" t="s">
        <v>25</v>
      </c>
      <c r="B32" s="11" t="s">
        <v>77</v>
      </c>
      <c r="C32" s="3">
        <v>10021</v>
      </c>
      <c r="D32" s="3" t="s">
        <v>42</v>
      </c>
      <c r="E32" s="3"/>
      <c r="F32" s="3"/>
      <c r="G32" s="4" t="s">
        <v>48</v>
      </c>
      <c r="H32" s="5">
        <v>600</v>
      </c>
      <c r="I32" s="5">
        <v>600</v>
      </c>
      <c r="J32" s="5">
        <f>I32-H32</f>
        <v>0</v>
      </c>
      <c r="K32" s="5"/>
      <c r="L32" s="3">
        <f>IF(G32="N",0,1)</f>
        <v>0</v>
      </c>
      <c r="M32" s="5">
        <f>IF(L32=0,0,IF(L32&gt;0,I32*0%,IF(I32&gt;3000,I32*7.5%,IF(I32&gt;7500,I32*12.5%,IF(I32&gt;15000,I32*17.5%,IF(I32&gt;25000,I32*22.5%))))))</f>
        <v>0</v>
      </c>
      <c r="N32" s="3"/>
      <c r="O32" s="5"/>
      <c r="P32" s="5">
        <f>SUM(N32:O32)</f>
        <v>0</v>
      </c>
      <c r="Q32" s="4" t="str">
        <f>IF(I32&gt;500,"YES", "NO")</f>
        <v>YES</v>
      </c>
      <c r="R32" s="5">
        <f>IF(Q32="YES",P32,0)</f>
        <v>0</v>
      </c>
    </row>
    <row r="33" spans="1:18">
      <c r="A33" s="3" t="s">
        <v>27</v>
      </c>
      <c r="B33" s="3" t="s">
        <v>79</v>
      </c>
      <c r="C33" s="3">
        <v>10021</v>
      </c>
      <c r="D33" s="3" t="s">
        <v>53</v>
      </c>
      <c r="E33" s="3"/>
      <c r="F33" s="3"/>
      <c r="G33" s="4" t="s">
        <v>54</v>
      </c>
      <c r="H33" s="5">
        <v>350</v>
      </c>
      <c r="I33" s="5">
        <v>350</v>
      </c>
      <c r="J33" s="5">
        <f>I33-H33</f>
        <v>0</v>
      </c>
      <c r="K33" s="5"/>
      <c r="L33" s="3">
        <f>IF(G33="N",0,1)</f>
        <v>1</v>
      </c>
      <c r="M33" s="5">
        <f>IF(L33=0,0,IF(L33&gt;0,I33*0%,IF(I33&gt;3000,I33*7.5%,IF(I33&gt;7500,I33*12.5%,IF(I33&gt;15000,I33*17.5%,IF(I33&gt;25000,I33*22.5%))))))</f>
        <v>0</v>
      </c>
      <c r="N33" s="3"/>
      <c r="O33" s="5"/>
      <c r="P33" s="5">
        <f>SUM(N33:O33)</f>
        <v>0</v>
      </c>
      <c r="Q33" s="4" t="str">
        <f>IF(I33&gt;500,"YES", "NO")</f>
        <v>NO</v>
      </c>
      <c r="R33" s="5">
        <f>IF(Q33="YES",P33,0)</f>
        <v>0</v>
      </c>
    </row>
    <row r="34" spans="1:18">
      <c r="A34" s="3" t="s">
        <v>29</v>
      </c>
      <c r="B34" s="3" t="s">
        <v>81</v>
      </c>
      <c r="C34" s="3">
        <v>10021</v>
      </c>
      <c r="D34" s="3" t="s">
        <v>42</v>
      </c>
      <c r="E34" s="3"/>
      <c r="F34" s="3"/>
      <c r="G34" s="4" t="s">
        <v>48</v>
      </c>
      <c r="H34" s="5">
        <v>900</v>
      </c>
      <c r="I34" s="5">
        <v>900</v>
      </c>
      <c r="J34" s="5">
        <f>I34-H34</f>
        <v>0</v>
      </c>
      <c r="K34" s="5"/>
      <c r="L34" s="3">
        <f>IF(G34="N",0,1)</f>
        <v>0</v>
      </c>
      <c r="M34" s="5">
        <f>IF(L34=0,0,IF(L34&gt;0,I34*0%,IF(I34&gt;3000,I34*7.5%,IF(I34&gt;7500,I34*12.5%,IF(I34&gt;15000,I34*17.5%,IF(I34&gt;25000,I34*22.5%))))))</f>
        <v>0</v>
      </c>
      <c r="N34" s="3"/>
      <c r="O34" s="5"/>
      <c r="P34" s="5">
        <f>SUM(N34:O34)</f>
        <v>0</v>
      </c>
      <c r="Q34" s="4" t="str">
        <f>IF(I34&gt;500,"YES", "NO")</f>
        <v>YES</v>
      </c>
      <c r="R34" s="5">
        <f>IF(Q34="YES",P34,0)</f>
        <v>0</v>
      </c>
    </row>
    <row r="35" spans="1:18">
      <c r="A35" s="3" t="s">
        <v>30</v>
      </c>
      <c r="B35" s="3" t="s">
        <v>82</v>
      </c>
      <c r="C35" s="3">
        <v>10021</v>
      </c>
      <c r="D35" s="3" t="s">
        <v>42</v>
      </c>
      <c r="E35" s="3"/>
      <c r="F35" s="3"/>
      <c r="G35" s="4" t="s">
        <v>48</v>
      </c>
      <c r="H35" s="5">
        <v>387</v>
      </c>
      <c r="I35" s="5">
        <v>387</v>
      </c>
      <c r="J35" s="5">
        <f>I35-H35</f>
        <v>0</v>
      </c>
      <c r="K35" s="5"/>
      <c r="L35" s="3">
        <f>IF(G35="N",0,1)</f>
        <v>0</v>
      </c>
      <c r="M35" s="5">
        <f>IF(L35=0,0,IF(L35&gt;0,I35*0%,IF(I35&gt;3000,I35*7.5%,IF(I35&gt;7500,I35*12.5%,IF(I35&gt;15000,I35*17.5%,IF(I35&gt;25000,I35*22.5%))))))</f>
        <v>0</v>
      </c>
      <c r="N35" s="3"/>
      <c r="O35" s="5"/>
      <c r="P35" s="5">
        <f>SUM(N35:O35)</f>
        <v>0</v>
      </c>
      <c r="Q35" s="4" t="str">
        <f>IF(I35&gt;500,"YES", "NO")</f>
        <v>NO</v>
      </c>
      <c r="R35" s="5">
        <f>IF(Q35="YES",P35,0)</f>
        <v>0</v>
      </c>
    </row>
    <row r="36" spans="1:18" ht="30">
      <c r="A36" s="3" t="s">
        <v>31</v>
      </c>
      <c r="B36" s="3" t="s">
        <v>83</v>
      </c>
      <c r="C36" s="3">
        <v>10021</v>
      </c>
      <c r="D36" s="3" t="s">
        <v>42</v>
      </c>
      <c r="E36" s="3"/>
      <c r="F36" s="3"/>
      <c r="G36" s="4" t="s">
        <v>48</v>
      </c>
      <c r="H36" s="5">
        <v>1650</v>
      </c>
      <c r="I36" s="5">
        <v>825</v>
      </c>
      <c r="J36" s="5">
        <f>I36-H36</f>
        <v>-825</v>
      </c>
      <c r="K36" s="7" t="s">
        <v>98</v>
      </c>
      <c r="L36" s="3">
        <f>IF(G36="N",0,1)</f>
        <v>0</v>
      </c>
      <c r="M36" s="5">
        <f>IF(L36=0,0,IF(L36&gt;0,I36*0%,IF(I36&gt;3000,I36*7.5%,IF(I36&gt;7500,I36*12.5%,IF(I36&gt;15000,I36*17.5%,IF(I36&gt;25000,I36*22.5%))))))</f>
        <v>0</v>
      </c>
      <c r="N36" s="3"/>
      <c r="O36" s="5"/>
      <c r="P36" s="5">
        <f>SUM(N36:O36)</f>
        <v>0</v>
      </c>
      <c r="Q36" s="4" t="str">
        <f>IF(I36&gt;500,"YES", "NO")</f>
        <v>YES</v>
      </c>
      <c r="R36" s="5">
        <f>IF(Q36="YES",P36,0)</f>
        <v>0</v>
      </c>
    </row>
    <row r="37" spans="1:18">
      <c r="A37" s="3" t="s">
        <v>32</v>
      </c>
      <c r="B37" s="3" t="s">
        <v>84</v>
      </c>
      <c r="C37" s="3">
        <v>10021</v>
      </c>
      <c r="D37" s="3" t="s">
        <v>42</v>
      </c>
      <c r="E37" s="3"/>
      <c r="F37" s="3"/>
      <c r="G37" s="4" t="s">
        <v>48</v>
      </c>
      <c r="H37" s="5">
        <v>675</v>
      </c>
      <c r="I37" s="5">
        <v>600</v>
      </c>
      <c r="J37" s="5">
        <f>I37-H37</f>
        <v>-75</v>
      </c>
      <c r="K37" s="5" t="s">
        <v>102</v>
      </c>
      <c r="L37" s="3">
        <f>IF(G37="N",0,1)</f>
        <v>0</v>
      </c>
      <c r="M37" s="5">
        <f>IF(L37=0,0,IF(L37&gt;0,I37*0%,IF(I37&gt;3000,I37*7.5%,IF(I37&gt;7500,I37*12.5%,IF(I37&gt;15000,I37*17.5%,IF(I37&gt;25000,I37*22.5%))))))</f>
        <v>0</v>
      </c>
      <c r="N37" s="3"/>
      <c r="O37" s="5"/>
      <c r="P37" s="5">
        <f>SUM(N37:O37)</f>
        <v>0</v>
      </c>
      <c r="Q37" s="4" t="str">
        <f>IF(I37&gt;500,"YES", "NO")</f>
        <v>YES</v>
      </c>
      <c r="R37" s="5">
        <f>IF(Q37="YES",P37,0)</f>
        <v>0</v>
      </c>
    </row>
    <row r="38" spans="1:18">
      <c r="A38" s="3" t="s">
        <v>23</v>
      </c>
      <c r="B38" s="3" t="s">
        <v>75</v>
      </c>
      <c r="C38" s="3">
        <v>10053</v>
      </c>
      <c r="D38" s="3" t="s">
        <v>53</v>
      </c>
      <c r="E38" s="3"/>
      <c r="F38" s="3"/>
      <c r="G38" s="4" t="s">
        <v>54</v>
      </c>
      <c r="H38" s="5">
        <v>570</v>
      </c>
      <c r="I38" s="5">
        <v>570</v>
      </c>
      <c r="J38" s="5">
        <f>I38-H38</f>
        <v>0</v>
      </c>
      <c r="K38" s="5"/>
      <c r="L38" s="3">
        <f>IF(G38="N",0,1)</f>
        <v>1</v>
      </c>
      <c r="M38" s="5">
        <f>IF(L38=0,0,IF(L38&gt;0,I38*0%,IF(I38&gt;3000,I38*7.5%,IF(I38&gt;7500,I38*12.5%,IF(I38&gt;15000,I38*17.5%,IF(I38&gt;25000,I38*22.5%))))))</f>
        <v>0</v>
      </c>
      <c r="N38" s="3"/>
      <c r="O38" s="5"/>
      <c r="P38" s="5">
        <f>SUM(N38:O38)</f>
        <v>0</v>
      </c>
      <c r="Q38" s="4" t="str">
        <f>IF(I38&gt;500,"YES", "NO")</f>
        <v>YES</v>
      </c>
      <c r="R38" s="5">
        <f>IF(Q38="YES",P38,0)</f>
        <v>0</v>
      </c>
    </row>
    <row r="39" spans="1:18">
      <c r="A39" s="3" t="s">
        <v>26</v>
      </c>
      <c r="B39" s="3" t="s">
        <v>78</v>
      </c>
      <c r="C39" s="3">
        <v>10053</v>
      </c>
      <c r="D39" s="3" t="s">
        <v>53</v>
      </c>
      <c r="E39" s="3"/>
      <c r="F39" s="3"/>
      <c r="G39" s="4" t="s">
        <v>54</v>
      </c>
      <c r="H39" s="5">
        <v>2125</v>
      </c>
      <c r="I39" s="5">
        <v>2125</v>
      </c>
      <c r="J39" s="5">
        <f>I39-H39</f>
        <v>0</v>
      </c>
      <c r="K39" s="5"/>
      <c r="L39" s="3">
        <f>IF(G39="N",0,1)</f>
        <v>1</v>
      </c>
      <c r="M39" s="5">
        <f>IF(L39=0,0,IF(L39&gt;0,I39*0%,IF(I39&gt;3000,I39*7.5%,IF(I39&gt;7500,I39*12.5%,IF(I39&gt;15000,I39*17.5%,IF(I39&gt;25000,I39*22.5%))))))</f>
        <v>0</v>
      </c>
      <c r="N39" s="3"/>
      <c r="O39" s="5"/>
      <c r="P39" s="5">
        <f>SUM(N39:O39)</f>
        <v>0</v>
      </c>
      <c r="Q39" s="4" t="str">
        <f>IF(I39&gt;500,"YES", "NO")</f>
        <v>YES</v>
      </c>
      <c r="R39" s="5">
        <f>IF(Q39="YES",P39,0)</f>
        <v>0</v>
      </c>
    </row>
    <row r="40" spans="1:18">
      <c r="A40" s="3" t="s">
        <v>22</v>
      </c>
      <c r="B40" s="3" t="s">
        <v>74</v>
      </c>
      <c r="C40" s="3">
        <v>10054</v>
      </c>
      <c r="D40" s="3" t="s">
        <v>53</v>
      </c>
      <c r="E40" s="12" t="s">
        <v>107</v>
      </c>
      <c r="F40" s="12"/>
      <c r="G40" s="4" t="s">
        <v>54</v>
      </c>
      <c r="H40" s="5">
        <v>585</v>
      </c>
      <c r="I40" s="5">
        <v>1616.6</v>
      </c>
      <c r="J40" s="5">
        <f>I40-H40</f>
        <v>1031.5999999999999</v>
      </c>
      <c r="K40" s="5" t="s">
        <v>104</v>
      </c>
      <c r="L40" s="3">
        <f>IF(G40="N",0,1)</f>
        <v>1</v>
      </c>
      <c r="M40" s="5">
        <f>IF(L40=0,0,IF(L40&gt;0,I40*0%,IF(I40&gt;3000,I40*7.5%,IF(I40&gt;7500,I40*12.5%,IF(I40&gt;15000,I40*17.5%,IF(I40&gt;25000,I40*22.5%))))))</f>
        <v>0</v>
      </c>
      <c r="N40" s="5">
        <f>(I38+I39)*2.5%</f>
        <v>67.375</v>
      </c>
      <c r="O40" s="5"/>
      <c r="P40" s="5">
        <f>SUM(N40:O40)</f>
        <v>67.375</v>
      </c>
      <c r="Q40" s="4" t="str">
        <f>IF(I40&gt;500,"YES", "NO")</f>
        <v>YES</v>
      </c>
      <c r="R40" s="23">
        <f>IF(Q40="YES",P40,0)</f>
        <v>67.375</v>
      </c>
    </row>
    <row r="41" spans="1:18" ht="30">
      <c r="A41" s="3" t="s">
        <v>37</v>
      </c>
      <c r="B41" s="3" t="s">
        <v>89</v>
      </c>
      <c r="C41" s="3">
        <v>10054</v>
      </c>
      <c r="D41" s="3" t="s">
        <v>53</v>
      </c>
      <c r="E41" s="3"/>
      <c r="F41" s="3"/>
      <c r="G41" s="4" t="s">
        <v>54</v>
      </c>
      <c r="H41" s="5">
        <v>4250</v>
      </c>
      <c r="I41" s="5">
        <v>2475</v>
      </c>
      <c r="J41" s="5">
        <f>I41-H41</f>
        <v>-1775</v>
      </c>
      <c r="K41" s="7" t="s">
        <v>97</v>
      </c>
      <c r="L41" s="3">
        <f>IF(G41="N",0,1)</f>
        <v>1</v>
      </c>
      <c r="M41" s="5">
        <f>IF(L41=0,0,IF(L41&gt;0,I41*0%,IF(I41&gt;3000,I41*7.5%,IF(I41&gt;7500,I41*12.5%,IF(I41&gt;15000,I41*17.5%,IF(I41&gt;25000,I41*22.5%))))))</f>
        <v>0</v>
      </c>
      <c r="N41" s="3"/>
      <c r="O41" s="5"/>
      <c r="P41" s="5">
        <f>SUM(N41:O41)</f>
        <v>0</v>
      </c>
      <c r="Q41" s="4" t="str">
        <f>IF(I41&gt;500,"YES", "NO")</f>
        <v>YES</v>
      </c>
      <c r="R41" s="5">
        <f>IF(Q41="YES",P41,0)</f>
        <v>0</v>
      </c>
    </row>
    <row r="42" spans="1:18">
      <c r="A42" s="3" t="s">
        <v>34</v>
      </c>
      <c r="B42" s="3" t="s">
        <v>86</v>
      </c>
      <c r="C42" s="3">
        <v>10070</v>
      </c>
      <c r="D42" s="3" t="s">
        <v>53</v>
      </c>
      <c r="E42" s="3"/>
      <c r="F42" s="3"/>
      <c r="G42" s="4" t="s">
        <v>54</v>
      </c>
      <c r="H42" s="5">
        <v>1198</v>
      </c>
      <c r="I42" s="5">
        <v>1198</v>
      </c>
      <c r="J42" s="5">
        <f>I42-H42</f>
        <v>0</v>
      </c>
      <c r="K42" s="7" t="s">
        <v>95</v>
      </c>
      <c r="L42" s="3">
        <f>IF(G42="N",0,1)</f>
        <v>1</v>
      </c>
      <c r="M42" s="5">
        <f>IF(L42=0,0,IF(L42&gt;0,I42*0%,IF(I42&gt;3000,I42*7.5%,IF(I42&gt;7500,I42*12.5%,IF(I42&gt;15000,I42*17.5%,IF(I42&gt;25000,I42*22.5%))))))</f>
        <v>0</v>
      </c>
      <c r="N42" s="3"/>
      <c r="O42" s="5"/>
      <c r="P42" s="5">
        <f>SUM(N42:O42)</f>
        <v>0</v>
      </c>
      <c r="Q42" s="4" t="str">
        <f>IF(I42&gt;500,"YES", "NO")</f>
        <v>YES</v>
      </c>
      <c r="R42" s="5">
        <f>IF(Q42="YES",P42,0)</f>
        <v>0</v>
      </c>
    </row>
    <row r="43" spans="1:18">
      <c r="A43" s="3" t="s">
        <v>35</v>
      </c>
      <c r="B43" s="3" t="s">
        <v>87</v>
      </c>
      <c r="C43" s="3">
        <v>10072</v>
      </c>
      <c r="D43" s="3" t="s">
        <v>53</v>
      </c>
      <c r="E43" s="3"/>
      <c r="F43" s="3"/>
      <c r="G43" s="4" t="s">
        <v>54</v>
      </c>
      <c r="H43" s="5">
        <v>350</v>
      </c>
      <c r="I43" s="5">
        <v>350</v>
      </c>
      <c r="J43" s="5">
        <f>I43-H43</f>
        <v>0</v>
      </c>
      <c r="K43" s="5"/>
      <c r="L43" s="3">
        <f>IF(G43="N",0,1)</f>
        <v>1</v>
      </c>
      <c r="M43" s="5">
        <f>IF(L43=0,0,IF(L43&gt;0,I43*0%,IF(I43&gt;3000,I43*7.5%,IF(I43&gt;7500,I43*12.5%,IF(I43&gt;15000,I43*17.5%,IF(I43&gt;25000,I43*22.5%))))))</f>
        <v>0</v>
      </c>
      <c r="N43" s="3"/>
      <c r="O43" s="5"/>
      <c r="P43" s="5">
        <f>SUM(N43:O43)</f>
        <v>0</v>
      </c>
      <c r="Q43" s="4" t="str">
        <f>IF(I43&gt;500,"YES", "NO")</f>
        <v>NO</v>
      </c>
      <c r="R43" s="5">
        <f>IF(Q43="YES",P43,0)</f>
        <v>0</v>
      </c>
    </row>
    <row r="44" spans="1:18">
      <c r="A44" s="8">
        <v>10054</v>
      </c>
      <c r="B44" s="3" t="s">
        <v>108</v>
      </c>
      <c r="C44" s="3">
        <v>10001</v>
      </c>
      <c r="D44" s="3" t="s">
        <v>53</v>
      </c>
      <c r="E44" s="12" t="s">
        <v>109</v>
      </c>
      <c r="F44" s="12" t="s">
        <v>107</v>
      </c>
      <c r="G44" s="4" t="s">
        <v>54</v>
      </c>
      <c r="H44" s="5">
        <v>0</v>
      </c>
      <c r="I44" s="5">
        <v>0</v>
      </c>
      <c r="J44" s="5">
        <f>I44-H44</f>
        <v>0</v>
      </c>
      <c r="K44" s="5"/>
      <c r="L44" s="3">
        <f>IF(G44="N",0,1)</f>
        <v>1</v>
      </c>
      <c r="M44" s="5">
        <f>IF(L44=0,0,IF(L44&gt;0,I44*0%,IF(I44&gt;3000,I44*7.5%,IF(I44&gt;7500,I44*12.5%,IF(I44&gt;15000,I44*17.5%,IF(I44&gt;25000,I44*22.5%))))))</f>
        <v>0</v>
      </c>
      <c r="N44" s="5">
        <f>(I40+I41)*5%</f>
        <v>204.58</v>
      </c>
      <c r="O44" s="5">
        <f>(I38+I39)*2.5%</f>
        <v>67.375</v>
      </c>
      <c r="P44" s="5">
        <f>SUM(N44:O44)</f>
        <v>271.95500000000004</v>
      </c>
      <c r="Q44" s="4" t="str">
        <f>IF(I44&gt;500,"YES", "NO")</f>
        <v>NO</v>
      </c>
      <c r="R44" s="5">
        <f>IF(Q44="YES",P44,0)</f>
        <v>0</v>
      </c>
    </row>
    <row r="45" spans="1:18">
      <c r="A45" s="8">
        <v>10004</v>
      </c>
      <c r="B45" s="3" t="s">
        <v>113</v>
      </c>
      <c r="C45" s="3">
        <v>10011</v>
      </c>
      <c r="D45" s="3" t="s">
        <v>53</v>
      </c>
      <c r="E45" s="3" t="s">
        <v>114</v>
      </c>
      <c r="F45" s="3"/>
      <c r="G45" s="4" t="s">
        <v>54</v>
      </c>
      <c r="H45" s="5">
        <v>0</v>
      </c>
      <c r="I45" s="5">
        <v>0</v>
      </c>
      <c r="J45" s="5">
        <f>I45-H45</f>
        <v>0</v>
      </c>
      <c r="K45" s="5"/>
      <c r="L45" s="3">
        <f>IF(G45="N",0,1)</f>
        <v>1</v>
      </c>
      <c r="M45" s="5">
        <f>IF(L45=0,0,IF(L45&gt;0,I45*0%,IF(I45&gt;3000,I45*7.5%,IF(I45&gt;7500,I45*12.5%,IF(I45&gt;15000,I45*17.5%,IF(I45&gt;25000,I45*22.5%))))))</f>
        <v>0</v>
      </c>
      <c r="N45" s="5">
        <f>I19*2.5%</f>
        <v>48.75</v>
      </c>
      <c r="O45" s="5"/>
      <c r="P45" s="5">
        <f>SUM(N45:O45)</f>
        <v>48.75</v>
      </c>
      <c r="Q45" s="4" t="str">
        <f>IF(I45&gt;500,"YES", "NO")</f>
        <v>NO</v>
      </c>
      <c r="R45" s="5">
        <f>IF(Q45="YES",P45,0)</f>
        <v>0</v>
      </c>
    </row>
  </sheetData>
  <autoFilter ref="A3:R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Harington</dc:creator>
  <cp:lastModifiedBy>David Harington</cp:lastModifiedBy>
  <dcterms:created xsi:type="dcterms:W3CDTF">2016-03-04T12:54:20Z</dcterms:created>
  <dcterms:modified xsi:type="dcterms:W3CDTF">2016-03-04T19:02:43Z</dcterms:modified>
</cp:coreProperties>
</file>