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\Documents\GitHub\Diplomarbeit\form\"/>
    </mc:Choice>
  </mc:AlternateContent>
  <bookViews>
    <workbookView xWindow="0" yWindow="0" windowWidth="23040" windowHeight="9096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6" i="1" l="1"/>
  <c r="G61" i="1"/>
  <c r="G54" i="1"/>
  <c r="F115" i="1"/>
  <c r="G60" i="1"/>
  <c r="F100" i="1" l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73" i="1"/>
  <c r="F74" i="1"/>
  <c r="F75" i="1"/>
  <c r="F76" i="1"/>
  <c r="F77" i="1"/>
  <c r="F78" i="1"/>
  <c r="F72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71" i="1"/>
  <c r="F70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55" i="1"/>
  <c r="D99" i="1"/>
  <c r="F99" i="1" s="1"/>
  <c r="E117" i="1" l="1"/>
  <c r="L54" i="1" s="1"/>
  <c r="L56" i="1" s="1"/>
  <c r="K23" i="1"/>
  <c r="K17" i="1"/>
  <c r="K6" i="1"/>
  <c r="K8" i="1" s="1"/>
  <c r="K31" i="1" s="1"/>
  <c r="D166" i="1" l="1"/>
  <c r="D191" i="1"/>
  <c r="D196" i="1"/>
  <c r="D207" i="1"/>
  <c r="D223" i="1"/>
  <c r="D160" i="1"/>
  <c r="D228" i="1"/>
  <c r="D239" i="1"/>
  <c r="D152" i="1"/>
  <c r="L61" i="1"/>
  <c r="D188" i="1"/>
  <c r="D175" i="1"/>
  <c r="D227" i="1"/>
  <c r="D176" i="1"/>
  <c r="D232" i="1"/>
  <c r="D222" i="1"/>
  <c r="D237" i="1"/>
  <c r="D173" i="1"/>
  <c r="D163" i="1"/>
  <c r="D178" i="1"/>
  <c r="D209" i="1"/>
  <c r="D246" i="1"/>
  <c r="D171" i="1"/>
  <c r="D220" i="1"/>
  <c r="D172" i="1"/>
  <c r="D211" i="1"/>
  <c r="D156" i="1"/>
  <c r="D216" i="1"/>
  <c r="D206" i="1"/>
  <c r="D229" i="1"/>
  <c r="D165" i="1"/>
  <c r="D155" i="1"/>
  <c r="D170" i="1"/>
  <c r="D201" i="1"/>
  <c r="D230" i="1"/>
  <c r="D217" i="1"/>
  <c r="D247" i="1"/>
  <c r="D236" i="1"/>
  <c r="D195" i="1"/>
  <c r="D187" i="1"/>
  <c r="D200" i="1"/>
  <c r="D198" i="1"/>
  <c r="D221" i="1"/>
  <c r="D157" i="1"/>
  <c r="D242" i="1"/>
  <c r="D162" i="1"/>
  <c r="D193" i="1"/>
  <c r="D214" i="1"/>
  <c r="D243" i="1"/>
  <c r="D186" i="1"/>
  <c r="D215" i="1"/>
  <c r="D204" i="1"/>
  <c r="D159" i="1"/>
  <c r="D235" i="1"/>
  <c r="D184" i="1"/>
  <c r="D182" i="1"/>
  <c r="D213" i="1"/>
  <c r="D149" i="1"/>
  <c r="D226" i="1"/>
  <c r="D148" i="1"/>
  <c r="D185" i="1"/>
  <c r="D190" i="1"/>
  <c r="D238" i="1"/>
  <c r="D183" i="1"/>
  <c r="D231" i="1"/>
  <c r="D240" i="1"/>
  <c r="D219" i="1"/>
  <c r="D167" i="1"/>
  <c r="D174" i="1"/>
  <c r="D205" i="1"/>
  <c r="D234" i="1"/>
  <c r="D218" i="1"/>
  <c r="D241" i="1"/>
  <c r="D177" i="1"/>
  <c r="D192" i="1"/>
  <c r="D244" i="1"/>
  <c r="D199" i="1"/>
  <c r="D224" i="1"/>
  <c r="D203" i="1"/>
  <c r="D179" i="1"/>
  <c r="D158" i="1"/>
  <c r="D197" i="1"/>
  <c r="D210" i="1"/>
  <c r="D202" i="1"/>
  <c r="D233" i="1"/>
  <c r="D169" i="1"/>
  <c r="D181" i="1"/>
  <c r="D212" i="1"/>
  <c r="D164" i="1"/>
  <c r="D208" i="1"/>
  <c r="D168" i="1"/>
  <c r="D151" i="1"/>
  <c r="D150" i="1"/>
  <c r="D189" i="1"/>
  <c r="D154" i="1"/>
  <c r="D194" i="1"/>
  <c r="D225" i="1"/>
  <c r="D161" i="1"/>
  <c r="D180" i="1"/>
  <c r="D248" i="1"/>
  <c r="D245" i="1"/>
  <c r="D153" i="1"/>
  <c r="K25" i="1"/>
  <c r="K32" i="1" s="1"/>
  <c r="K33" i="1" s="1"/>
  <c r="L60" i="1" s="1"/>
  <c r="L62" i="1" l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159" i="1"/>
  <c r="B151" i="1"/>
  <c r="B191" i="1"/>
  <c r="B231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188" i="1"/>
  <c r="B220" i="1"/>
  <c r="B236" i="1"/>
  <c r="B167" i="1"/>
  <c r="B215" i="1"/>
  <c r="B153" i="1"/>
  <c r="B161" i="1"/>
  <c r="B169" i="1"/>
  <c r="B177" i="1"/>
  <c r="B185" i="1"/>
  <c r="B193" i="1"/>
  <c r="B201" i="1"/>
  <c r="B209" i="1"/>
  <c r="B217" i="1"/>
  <c r="B225" i="1"/>
  <c r="B233" i="1"/>
  <c r="B241" i="1"/>
  <c r="B148" i="1"/>
  <c r="B199" i="1"/>
  <c r="B247" i="1"/>
  <c r="B154" i="1"/>
  <c r="B162" i="1"/>
  <c r="B170" i="1"/>
  <c r="B178" i="1"/>
  <c r="B186" i="1"/>
  <c r="B194" i="1"/>
  <c r="B202" i="1"/>
  <c r="B210" i="1"/>
  <c r="B218" i="1"/>
  <c r="B226" i="1"/>
  <c r="B234" i="1"/>
  <c r="B242" i="1"/>
  <c r="B183" i="1"/>
  <c r="B223" i="1"/>
  <c r="B155" i="1"/>
  <c r="B163" i="1"/>
  <c r="B171" i="1"/>
  <c r="B179" i="1"/>
  <c r="B187" i="1"/>
  <c r="B195" i="1"/>
  <c r="B203" i="1"/>
  <c r="B211" i="1"/>
  <c r="B219" i="1"/>
  <c r="B227" i="1"/>
  <c r="B235" i="1"/>
  <c r="B243" i="1"/>
  <c r="B156" i="1"/>
  <c r="B164" i="1"/>
  <c r="B172" i="1"/>
  <c r="B180" i="1"/>
  <c r="B196" i="1"/>
  <c r="B204" i="1"/>
  <c r="B212" i="1"/>
  <c r="B228" i="1"/>
  <c r="B244" i="1"/>
  <c r="B175" i="1"/>
  <c r="B207" i="1"/>
  <c r="B239" i="1"/>
</calcChain>
</file>

<file path=xl/sharedStrings.xml><?xml version="1.0" encoding="utf-8"?>
<sst xmlns="http://schemas.openxmlformats.org/spreadsheetml/2006/main" count="158" uniqueCount="123">
  <si>
    <t>Bezeichnung</t>
  </si>
  <si>
    <t>Wert</t>
  </si>
  <si>
    <t>Distributor</t>
  </si>
  <si>
    <t>Stück</t>
  </si>
  <si>
    <t>Preis/Stück</t>
  </si>
  <si>
    <t>Gesamtpreis</t>
  </si>
  <si>
    <t>3k3</t>
  </si>
  <si>
    <t>4k7</t>
  </si>
  <si>
    <t>10k</t>
  </si>
  <si>
    <t>15k</t>
  </si>
  <si>
    <t>100k</t>
  </si>
  <si>
    <t>150k</t>
  </si>
  <si>
    <t>270k</t>
  </si>
  <si>
    <t>Widerstand</t>
  </si>
  <si>
    <t>Reichelt</t>
  </si>
  <si>
    <t>100pF</t>
  </si>
  <si>
    <t>10nF</t>
  </si>
  <si>
    <t>22nF</t>
  </si>
  <si>
    <t>100nF</t>
  </si>
  <si>
    <t>220nF</t>
  </si>
  <si>
    <t>330nF</t>
  </si>
  <si>
    <t>470nF</t>
  </si>
  <si>
    <t>Kondensatoren</t>
  </si>
  <si>
    <t>1µF</t>
  </si>
  <si>
    <t>2,2µF</t>
  </si>
  <si>
    <t>10µF</t>
  </si>
  <si>
    <t>22µF</t>
  </si>
  <si>
    <t>2200µF</t>
  </si>
  <si>
    <t>Elektrolyt-Kondensatoren</t>
  </si>
  <si>
    <t>Hardwareentwicklung</t>
  </si>
  <si>
    <t>Optimierungsarbeiten</t>
  </si>
  <si>
    <t>Messungen</t>
  </si>
  <si>
    <t>Dokumentation</t>
  </si>
  <si>
    <t>Gesamtarbeitszeit</t>
  </si>
  <si>
    <t>Stundenlohn (Techniker)</t>
  </si>
  <si>
    <t>Entwicklungskosten</t>
  </si>
  <si>
    <t>Bürofläche für 2 Personen</t>
  </si>
  <si>
    <t>monatliche Miete</t>
  </si>
  <si>
    <t>Dauer des Mietverhältnisses</t>
  </si>
  <si>
    <t>Gesamtmietkosten</t>
  </si>
  <si>
    <t>Wasser</t>
  </si>
  <si>
    <t>Heizung</t>
  </si>
  <si>
    <t>Strom</t>
  </si>
  <si>
    <t>Internet &amp; Telefon</t>
  </si>
  <si>
    <t>Betriebskosten</t>
  </si>
  <si>
    <t>Gesamtentwicklungskosten</t>
  </si>
  <si>
    <t>Gesamtbetriebskosten</t>
  </si>
  <si>
    <t>Fixkosten</t>
  </si>
  <si>
    <t>Dioden</t>
  </si>
  <si>
    <t>1N4007</t>
  </si>
  <si>
    <t>3Pin</t>
  </si>
  <si>
    <t>TDA2030</t>
  </si>
  <si>
    <t>Potentiometer</t>
  </si>
  <si>
    <t>OPV</t>
  </si>
  <si>
    <t>TL082</t>
  </si>
  <si>
    <t>Klinken-Buchse</t>
  </si>
  <si>
    <t>Pfostenstecker</t>
  </si>
  <si>
    <t>LM317</t>
  </si>
  <si>
    <t>3mm-LED</t>
  </si>
  <si>
    <t>6x6mm</t>
  </si>
  <si>
    <t>3k9</t>
  </si>
  <si>
    <t>10Pin</t>
  </si>
  <si>
    <t>Ebay</t>
  </si>
  <si>
    <t>BD244C</t>
  </si>
  <si>
    <t>BD243C</t>
  </si>
  <si>
    <t>Rot (2V, 20mA)</t>
  </si>
  <si>
    <t>Transitoren</t>
  </si>
  <si>
    <t>Spg.-Regel IC</t>
  </si>
  <si>
    <t>Taster</t>
  </si>
  <si>
    <t>Wannenstecker</t>
  </si>
  <si>
    <t>Stiftleisten</t>
  </si>
  <si>
    <t>Schraubklemmen</t>
  </si>
  <si>
    <t>2Pin</t>
  </si>
  <si>
    <t>2pol.</t>
  </si>
  <si>
    <t>10pol.</t>
  </si>
  <si>
    <t>3,5mm (Stereo)</t>
  </si>
  <si>
    <t>P06S-LIN 1k</t>
  </si>
  <si>
    <t>ACP 6-L 1k</t>
  </si>
  <si>
    <t>Bluetoothmodul</t>
  </si>
  <si>
    <t>XS3868</t>
  </si>
  <si>
    <t>XLR</t>
  </si>
  <si>
    <t>Flachbandkabel</t>
  </si>
  <si>
    <t>Sicherung</t>
  </si>
  <si>
    <t>Netzfilter</t>
  </si>
  <si>
    <t>Akku</t>
  </si>
  <si>
    <t>Akkuladegerät</t>
  </si>
  <si>
    <t>Netzteil</t>
  </si>
  <si>
    <t>Lautsprecher-Chassis</t>
  </si>
  <si>
    <t>Renkforce B12122</t>
  </si>
  <si>
    <t>Visaton DTW 72-8</t>
  </si>
  <si>
    <t>XLR 3ST</t>
  </si>
  <si>
    <t>XLR 3KU</t>
  </si>
  <si>
    <t>XLR 3EB-N</t>
  </si>
  <si>
    <t>XLR 3ES-N</t>
  </si>
  <si>
    <t>WP 7,2 - 12</t>
  </si>
  <si>
    <t>AL 1600</t>
  </si>
  <si>
    <t>Conrad</t>
  </si>
  <si>
    <t>10pol. , 10m</t>
  </si>
  <si>
    <t>Kupferlitze iso.</t>
  </si>
  <si>
    <t>10m, 1x0,14mm schwarz</t>
  </si>
  <si>
    <t>10m, 1x0,14mm rot</t>
  </si>
  <si>
    <t>5A, träge, 5x20mm</t>
  </si>
  <si>
    <t>Kaltgerätestecker mit Netzfilter</t>
  </si>
  <si>
    <t>Printrelais</t>
  </si>
  <si>
    <t>250V/8A, 24V=</t>
  </si>
  <si>
    <t>TLP150R-96S24FJ</t>
  </si>
  <si>
    <t>Variablekosten</t>
  </si>
  <si>
    <t>Materialkosten</t>
  </si>
  <si>
    <t>Selbstkosten</t>
  </si>
  <si>
    <t>Break-Even-Point</t>
  </si>
  <si>
    <t>Prints</t>
  </si>
  <si>
    <t>100x100mm Singellayer</t>
  </si>
  <si>
    <t>BEP</t>
  </si>
  <si>
    <t>Gewinn-Aufschlag</t>
  </si>
  <si>
    <t xml:space="preserve">Aufschalg </t>
  </si>
  <si>
    <t>Verkaufspreis / Stück</t>
  </si>
  <si>
    <t>x</t>
  </si>
  <si>
    <t>y</t>
  </si>
  <si>
    <t>Verkaufserlös</t>
  </si>
  <si>
    <t>Spanplatte</t>
  </si>
  <si>
    <t>roh 19x1032x2650 mm</t>
  </si>
  <si>
    <t>Hornbach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</si>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</sst>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#,##0.00\ [$€-1];[Red]\-#,##0.00\ [$€-1]"/>
    <numFmt numFmtId="165" formatCode="0.000&quot;€&quot;"/>
    <numFmt numFmtId="166" formatCode="0&quot; h&quot;"/>
    <numFmt numFmtId="167" formatCode="0&quot; m²&quot;"/>
    <numFmt numFmtId="168" formatCode="0&quot; Monate&quot;"/>
    <numFmt numFmtId="169" formatCode="0&quot; € / Monat&quot;"/>
    <numFmt numFmtId="170" formatCode="0&quot; € / m²&quot;"/>
    <numFmt numFmtId="171" formatCode="#&quot;.&quot;##0.00&quot; €&quot;"/>
    <numFmt numFmtId="172" formatCode="##0.00&quot; €&quot;"/>
    <numFmt numFmtId="173" formatCode="0.000&quot; €&quot;"/>
    <numFmt numFmtId="174" formatCode="0.00&quot;€&quot;"/>
    <numFmt numFmtId="175" formatCode="&quot;€&quot;\ #,##0.00"/>
    <numFmt numFmtId="176" formatCode="0.00&quot; €&quot;"/>
    <numFmt numFmtId="178" formatCode="0.00&quot; Stk&quot;"/>
    <numFmt numFmtId="179" formatCode="0&quot;%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0" borderId="2" xfId="0" applyFill="1" applyBorder="1"/>
    <xf numFmtId="0" fontId="0" fillId="0" borderId="3" xfId="0" applyFill="1" applyBorder="1"/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left"/>
    </xf>
    <xf numFmtId="166" fontId="0" fillId="0" borderId="0" xfId="0" applyNumberFormat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173" fontId="0" fillId="0" borderId="1" xfId="0" applyNumberFormat="1" applyBorder="1"/>
    <xf numFmtId="173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0" xfId="0" applyNumberFormat="1" applyBorder="1"/>
    <xf numFmtId="0" fontId="0" fillId="0" borderId="0" xfId="0" applyFill="1" applyBorder="1"/>
    <xf numFmtId="164" fontId="0" fillId="0" borderId="0" xfId="0" applyNumberFormat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174" fontId="0" fillId="0" borderId="2" xfId="0" applyNumberFormat="1" applyBorder="1"/>
    <xf numFmtId="174" fontId="0" fillId="0" borderId="1" xfId="0" applyNumberFormat="1" applyBorder="1"/>
    <xf numFmtId="174" fontId="0" fillId="0" borderId="3" xfId="0" applyNumberFormat="1" applyBorder="1"/>
    <xf numFmtId="0" fontId="0" fillId="0" borderId="4" xfId="0" applyFill="1" applyBorder="1" applyAlignment="1">
      <alignment horizontal="center" wrapText="1"/>
    </xf>
    <xf numFmtId="0" fontId="2" fillId="0" borderId="0" xfId="0" applyFont="1" applyAlignment="1">
      <alignment horizontal="right" vertical="center" wrapText="1"/>
    </xf>
    <xf numFmtId="0" fontId="0" fillId="0" borderId="5" xfId="0" applyFill="1" applyBorder="1"/>
    <xf numFmtId="174" fontId="0" fillId="0" borderId="5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3" fontId="0" fillId="0" borderId="2" xfId="0" applyNumberForma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0" fillId="0" borderId="11" xfId="0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164" fontId="0" fillId="0" borderId="5" xfId="0" applyNumberFormat="1" applyBorder="1" applyAlignment="1">
      <alignment horizontal="right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Fill="1" applyBorder="1" applyAlignment="1">
      <alignment horizontal="center" vertical="center" wrapText="1"/>
    </xf>
    <xf numFmtId="0" fontId="0" fillId="0" borderId="16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6" xfId="0" applyBorder="1" applyAlignment="1">
      <alignment horizontal="left"/>
    </xf>
    <xf numFmtId="166" fontId="0" fillId="0" borderId="20" xfId="0" applyNumberFormat="1" applyBorder="1" applyAlignment="1">
      <alignment horizontal="right"/>
    </xf>
    <xf numFmtId="166" fontId="0" fillId="0" borderId="17" xfId="0" applyNumberForma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166" fontId="0" fillId="0" borderId="21" xfId="0" applyNumberFormat="1" applyBorder="1" applyAlignment="1">
      <alignment horizontal="right"/>
    </xf>
    <xf numFmtId="166" fontId="0" fillId="0" borderId="1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166" fontId="0" fillId="0" borderId="22" xfId="0" applyNumberFormat="1" applyBorder="1" applyAlignment="1">
      <alignment horizontal="right"/>
    </xf>
    <xf numFmtId="166" fontId="0" fillId="0" borderId="6" xfId="0" applyNumberForma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167" fontId="0" fillId="0" borderId="22" xfId="0" applyNumberFormat="1" applyBorder="1" applyAlignment="1">
      <alignment horizontal="right"/>
    </xf>
    <xf numFmtId="167" fontId="0" fillId="0" borderId="6" xfId="0" applyNumberFormat="1" applyBorder="1" applyAlignment="1">
      <alignment horizontal="right"/>
    </xf>
    <xf numFmtId="167" fontId="0" fillId="0" borderId="7" xfId="0" applyNumberFormat="1" applyBorder="1" applyAlignment="1">
      <alignment horizontal="right"/>
    </xf>
    <xf numFmtId="171" fontId="0" fillId="0" borderId="23" xfId="0" applyNumberFormat="1" applyBorder="1" applyAlignment="1">
      <alignment horizontal="right"/>
    </xf>
    <xf numFmtId="171" fontId="0" fillId="0" borderId="14" xfId="0" applyNumberFormat="1" applyBorder="1" applyAlignment="1">
      <alignment horizontal="right"/>
    </xf>
    <xf numFmtId="171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72" fontId="0" fillId="0" borderId="20" xfId="0" applyNumberFormat="1" applyBorder="1" applyAlignment="1">
      <alignment horizontal="right"/>
    </xf>
    <xf numFmtId="172" fontId="0" fillId="0" borderId="17" xfId="0" applyNumberFormat="1" applyBorder="1" applyAlignment="1">
      <alignment horizontal="right"/>
    </xf>
    <xf numFmtId="172" fontId="0" fillId="0" borderId="18" xfId="0" applyNumberFormat="1" applyBorder="1" applyAlignment="1">
      <alignment horizontal="righ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168" fontId="0" fillId="0" borderId="21" xfId="0" applyNumberFormat="1" applyBorder="1" applyAlignment="1">
      <alignment horizontal="right"/>
    </xf>
    <xf numFmtId="168" fontId="0" fillId="0" borderId="19" xfId="0" applyNumberFormat="1" applyBorder="1" applyAlignment="1">
      <alignment horizontal="right"/>
    </xf>
    <xf numFmtId="168" fontId="0" fillId="0" borderId="11" xfId="0" applyNumberFormat="1" applyBorder="1" applyAlignment="1">
      <alignment horizontal="right"/>
    </xf>
    <xf numFmtId="170" fontId="0" fillId="0" borderId="22" xfId="0" applyNumberFormat="1" applyBorder="1" applyAlignment="1">
      <alignment horizontal="right"/>
    </xf>
    <xf numFmtId="170" fontId="0" fillId="0" borderId="6" xfId="0" applyNumberFormat="1" applyBorder="1" applyAlignment="1">
      <alignment horizontal="right"/>
    </xf>
    <xf numFmtId="170" fontId="0" fillId="0" borderId="7" xfId="0" applyNumberFormat="1" applyBorder="1" applyAlignment="1">
      <alignment horizontal="right"/>
    </xf>
    <xf numFmtId="169" fontId="0" fillId="0" borderId="22" xfId="0" applyNumberFormat="1" applyBorder="1" applyAlignment="1">
      <alignment horizontal="right"/>
    </xf>
    <xf numFmtId="169" fontId="0" fillId="0" borderId="6" xfId="0" applyNumberFormat="1" applyBorder="1" applyAlignment="1">
      <alignment horizontal="right"/>
    </xf>
    <xf numFmtId="169" fontId="0" fillId="0" borderId="7" xfId="0" applyNumberFormat="1" applyBorder="1" applyAlignment="1">
      <alignment horizontal="right"/>
    </xf>
    <xf numFmtId="166" fontId="0" fillId="0" borderId="24" xfId="0" applyNumberFormat="1" applyBorder="1" applyAlignment="1">
      <alignment horizontal="right"/>
    </xf>
    <xf numFmtId="166" fontId="0" fillId="0" borderId="16" xfId="0" applyNumberFormat="1" applyBorder="1" applyAlignment="1">
      <alignment horizontal="right"/>
    </xf>
    <xf numFmtId="166" fontId="0" fillId="0" borderId="12" xfId="0" applyNumberFormat="1" applyBorder="1" applyAlignment="1">
      <alignment horizontal="right"/>
    </xf>
    <xf numFmtId="171" fontId="0" fillId="0" borderId="20" xfId="0" applyNumberFormat="1" applyBorder="1" applyAlignment="1">
      <alignment horizontal="right"/>
    </xf>
    <xf numFmtId="171" fontId="0" fillId="0" borderId="17" xfId="0" applyNumberFormat="1" applyBorder="1" applyAlignment="1">
      <alignment horizontal="right"/>
    </xf>
    <xf numFmtId="171" fontId="0" fillId="0" borderId="18" xfId="0" applyNumberFormat="1" applyBorder="1" applyAlignment="1">
      <alignment horizontal="right"/>
    </xf>
    <xf numFmtId="169" fontId="0" fillId="0" borderId="21" xfId="0" applyNumberFormat="1" applyBorder="1" applyAlignment="1">
      <alignment horizontal="right"/>
    </xf>
    <xf numFmtId="169" fontId="0" fillId="0" borderId="19" xfId="0" applyNumberFormat="1" applyBorder="1" applyAlignment="1">
      <alignment horizontal="right"/>
    </xf>
    <xf numFmtId="169" fontId="0" fillId="0" borderId="11" xfId="0" applyNumberFormat="1" applyBorder="1" applyAlignment="1">
      <alignment horizontal="right"/>
    </xf>
    <xf numFmtId="171" fontId="0" fillId="0" borderId="24" xfId="0" applyNumberFormat="1" applyBorder="1" applyAlignment="1">
      <alignment horizontal="right"/>
    </xf>
    <xf numFmtId="171" fontId="0" fillId="0" borderId="16" xfId="0" applyNumberFormat="1" applyBorder="1" applyAlignment="1">
      <alignment horizontal="right"/>
    </xf>
    <xf numFmtId="171" fontId="0" fillId="0" borderId="12" xfId="0" applyNumberFormat="1" applyBorder="1" applyAlignment="1">
      <alignment horizontal="right"/>
    </xf>
    <xf numFmtId="171" fontId="0" fillId="0" borderId="22" xfId="0" applyNumberFormat="1" applyBorder="1" applyAlignment="1">
      <alignment horizontal="right"/>
    </xf>
    <xf numFmtId="171" fontId="0" fillId="0" borderId="6" xfId="0" applyNumberFormat="1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22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0" xfId="0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4" fontId="1" fillId="0" borderId="14" xfId="0" applyNumberFormat="1" applyFont="1" applyBorder="1" applyAlignment="1">
      <alignment horizontal="right" vertical="center" wrapText="1"/>
    </xf>
    <xf numFmtId="174" fontId="1" fillId="0" borderId="15" xfId="0" applyNumberFormat="1" applyFon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Border="1" applyAlignment="1"/>
    <xf numFmtId="0" fontId="0" fillId="0" borderId="4" xfId="0" applyBorder="1" applyAlignment="1">
      <alignment horizontal="center"/>
    </xf>
    <xf numFmtId="174" fontId="0" fillId="0" borderId="4" xfId="0" applyNumberFormat="1" applyBorder="1"/>
    <xf numFmtId="0" fontId="0" fillId="0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76" fontId="0" fillId="0" borderId="1" xfId="0" applyNumberFormat="1" applyFill="1" applyBorder="1" applyAlignment="1">
      <alignment horizontal="right" vertical="center"/>
    </xf>
    <xf numFmtId="176" fontId="0" fillId="0" borderId="1" xfId="0" applyNumberFormat="1" applyBorder="1"/>
    <xf numFmtId="176" fontId="0" fillId="0" borderId="2" xfId="0" applyNumberFormat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6" fontId="0" fillId="0" borderId="4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8" fontId="0" fillId="0" borderId="10" xfId="0" applyNumberFormat="1" applyBorder="1" applyAlignment="1">
      <alignment horizontal="right"/>
    </xf>
    <xf numFmtId="175" fontId="0" fillId="0" borderId="0" xfId="0" applyNumberFormat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176" fontId="0" fillId="0" borderId="4" xfId="0" applyNumberFormat="1" applyFill="1" applyBorder="1" applyAlignment="1">
      <alignment horizontal="right" vertical="center"/>
    </xf>
    <xf numFmtId="176" fontId="0" fillId="0" borderId="5" xfId="0" applyNumberFormat="1" applyFill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174" fontId="0" fillId="0" borderId="1" xfId="0" applyNumberFormat="1" applyBorder="1" applyAlignment="1">
      <alignment horizontal="right"/>
    </xf>
    <xf numFmtId="179" fontId="0" fillId="0" borderId="5" xfId="0" applyNumberFormat="1" applyBorder="1" applyAlignment="1">
      <alignment horizontal="right"/>
    </xf>
    <xf numFmtId="174" fontId="0" fillId="0" borderId="3" xfId="0" applyNumberFormat="1" applyBorder="1" applyAlignment="1">
      <alignment horizontal="right"/>
    </xf>
    <xf numFmtId="174" fontId="0" fillId="0" borderId="24" xfId="0" applyNumberFormat="1" applyBorder="1" applyAlignment="1">
      <alignment horizontal="right"/>
    </xf>
    <xf numFmtId="174" fontId="0" fillId="0" borderId="12" xfId="0" applyNumberFormat="1" applyBorder="1" applyAlignment="1">
      <alignment horizontal="right"/>
    </xf>
    <xf numFmtId="178" fontId="0" fillId="0" borderId="13" xfId="0" applyNumberFormat="1" applyBorder="1" applyAlignment="1">
      <alignment horizontal="right"/>
    </xf>
    <xf numFmtId="0" fontId="1" fillId="0" borderId="0" xfId="0" applyFont="1" applyBorder="1" applyAlignment="1">
      <alignment horizontal="left"/>
    </xf>
    <xf numFmtId="171" fontId="0" fillId="0" borderId="0" xfId="0" applyNumberForma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Selbstkosten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Tabelle1!$A$148:$A$248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Tabelle1!$B$148:$B$248</c:f>
              <c:numCache>
                <c:formatCode>"€"\ #\ ##0.00</c:formatCode>
                <c:ptCount val="101"/>
                <c:pt idx="0">
                  <c:v>35460</c:v>
                </c:pt>
                <c:pt idx="1">
                  <c:v>38167.230000000003</c:v>
                </c:pt>
                <c:pt idx="2">
                  <c:v>40874.46</c:v>
                </c:pt>
                <c:pt idx="3">
                  <c:v>43581.69</c:v>
                </c:pt>
                <c:pt idx="4">
                  <c:v>46288.92</c:v>
                </c:pt>
                <c:pt idx="5">
                  <c:v>48996.15</c:v>
                </c:pt>
                <c:pt idx="6">
                  <c:v>51703.380000000005</c:v>
                </c:pt>
                <c:pt idx="7">
                  <c:v>54410.61</c:v>
                </c:pt>
                <c:pt idx="8">
                  <c:v>57117.84</c:v>
                </c:pt>
                <c:pt idx="9">
                  <c:v>59825.07</c:v>
                </c:pt>
                <c:pt idx="10">
                  <c:v>62532.3</c:v>
                </c:pt>
                <c:pt idx="11">
                  <c:v>65239.53</c:v>
                </c:pt>
                <c:pt idx="12">
                  <c:v>67946.760000000009</c:v>
                </c:pt>
                <c:pt idx="13">
                  <c:v>70653.990000000005</c:v>
                </c:pt>
                <c:pt idx="14">
                  <c:v>73361.22</c:v>
                </c:pt>
                <c:pt idx="15">
                  <c:v>76068.450000000012</c:v>
                </c:pt>
                <c:pt idx="16">
                  <c:v>78775.679999999993</c:v>
                </c:pt>
                <c:pt idx="17">
                  <c:v>81482.91</c:v>
                </c:pt>
                <c:pt idx="18">
                  <c:v>84190.14</c:v>
                </c:pt>
                <c:pt idx="19">
                  <c:v>86897.37</c:v>
                </c:pt>
                <c:pt idx="20">
                  <c:v>89604.6</c:v>
                </c:pt>
                <c:pt idx="21">
                  <c:v>92311.83</c:v>
                </c:pt>
                <c:pt idx="22">
                  <c:v>95019.06</c:v>
                </c:pt>
                <c:pt idx="23">
                  <c:v>97726.290000000008</c:v>
                </c:pt>
                <c:pt idx="24">
                  <c:v>100433.52</c:v>
                </c:pt>
                <c:pt idx="25">
                  <c:v>103140.75</c:v>
                </c:pt>
                <c:pt idx="26">
                  <c:v>105847.98000000001</c:v>
                </c:pt>
                <c:pt idx="27">
                  <c:v>108555.21</c:v>
                </c:pt>
                <c:pt idx="28">
                  <c:v>111262.44</c:v>
                </c:pt>
                <c:pt idx="29">
                  <c:v>113969.67</c:v>
                </c:pt>
                <c:pt idx="30">
                  <c:v>116676.90000000001</c:v>
                </c:pt>
                <c:pt idx="31">
                  <c:v>119384.13</c:v>
                </c:pt>
                <c:pt idx="32">
                  <c:v>122091.36</c:v>
                </c:pt>
                <c:pt idx="33">
                  <c:v>124798.59000000001</c:v>
                </c:pt>
                <c:pt idx="34">
                  <c:v>127505.82</c:v>
                </c:pt>
                <c:pt idx="35">
                  <c:v>130213.05</c:v>
                </c:pt>
                <c:pt idx="36">
                  <c:v>132920.28</c:v>
                </c:pt>
                <c:pt idx="37">
                  <c:v>135627.51</c:v>
                </c:pt>
                <c:pt idx="38">
                  <c:v>138334.74</c:v>
                </c:pt>
                <c:pt idx="39">
                  <c:v>141041.97</c:v>
                </c:pt>
                <c:pt idx="40">
                  <c:v>143749.20000000001</c:v>
                </c:pt>
                <c:pt idx="41">
                  <c:v>146456.43</c:v>
                </c:pt>
                <c:pt idx="42">
                  <c:v>149163.66</c:v>
                </c:pt>
                <c:pt idx="43">
                  <c:v>151870.89000000001</c:v>
                </c:pt>
                <c:pt idx="44">
                  <c:v>154578.12</c:v>
                </c:pt>
                <c:pt idx="45">
                  <c:v>157285.35</c:v>
                </c:pt>
                <c:pt idx="46">
                  <c:v>159992.58000000002</c:v>
                </c:pt>
                <c:pt idx="47">
                  <c:v>162699.81</c:v>
                </c:pt>
                <c:pt idx="48">
                  <c:v>165407.04000000001</c:v>
                </c:pt>
                <c:pt idx="49">
                  <c:v>168114.27000000002</c:v>
                </c:pt>
                <c:pt idx="50">
                  <c:v>170821.5</c:v>
                </c:pt>
                <c:pt idx="51">
                  <c:v>173528.73</c:v>
                </c:pt>
                <c:pt idx="52">
                  <c:v>176235.96000000002</c:v>
                </c:pt>
                <c:pt idx="53">
                  <c:v>178943.19</c:v>
                </c:pt>
                <c:pt idx="54">
                  <c:v>181650.42</c:v>
                </c:pt>
                <c:pt idx="55">
                  <c:v>184357.65</c:v>
                </c:pt>
                <c:pt idx="56">
                  <c:v>187064.88</c:v>
                </c:pt>
                <c:pt idx="57">
                  <c:v>189772.11000000002</c:v>
                </c:pt>
                <c:pt idx="58">
                  <c:v>192479.34</c:v>
                </c:pt>
                <c:pt idx="59">
                  <c:v>195186.57</c:v>
                </c:pt>
                <c:pt idx="60">
                  <c:v>197893.80000000002</c:v>
                </c:pt>
                <c:pt idx="61">
                  <c:v>200601.03</c:v>
                </c:pt>
                <c:pt idx="62">
                  <c:v>203308.26</c:v>
                </c:pt>
                <c:pt idx="63">
                  <c:v>206015.49000000002</c:v>
                </c:pt>
                <c:pt idx="64">
                  <c:v>208722.72</c:v>
                </c:pt>
                <c:pt idx="65">
                  <c:v>211429.95</c:v>
                </c:pt>
                <c:pt idx="66">
                  <c:v>214137.18000000002</c:v>
                </c:pt>
                <c:pt idx="67">
                  <c:v>216844.41</c:v>
                </c:pt>
                <c:pt idx="68">
                  <c:v>219551.64</c:v>
                </c:pt>
                <c:pt idx="69">
                  <c:v>222258.87</c:v>
                </c:pt>
                <c:pt idx="70">
                  <c:v>224966.1</c:v>
                </c:pt>
                <c:pt idx="71">
                  <c:v>227673.33000000002</c:v>
                </c:pt>
                <c:pt idx="72">
                  <c:v>230380.56</c:v>
                </c:pt>
                <c:pt idx="73">
                  <c:v>233087.79</c:v>
                </c:pt>
                <c:pt idx="74">
                  <c:v>235795.02000000002</c:v>
                </c:pt>
                <c:pt idx="75">
                  <c:v>238502.25</c:v>
                </c:pt>
                <c:pt idx="76">
                  <c:v>241209.48</c:v>
                </c:pt>
                <c:pt idx="77">
                  <c:v>243916.71000000002</c:v>
                </c:pt>
                <c:pt idx="78">
                  <c:v>246623.94</c:v>
                </c:pt>
                <c:pt idx="79">
                  <c:v>249331.17</c:v>
                </c:pt>
                <c:pt idx="80">
                  <c:v>252038.40000000002</c:v>
                </c:pt>
                <c:pt idx="81">
                  <c:v>254745.63</c:v>
                </c:pt>
                <c:pt idx="82">
                  <c:v>257452.86000000002</c:v>
                </c:pt>
                <c:pt idx="83">
                  <c:v>260160.09</c:v>
                </c:pt>
                <c:pt idx="84">
                  <c:v>262867.32</c:v>
                </c:pt>
                <c:pt idx="85">
                  <c:v>265574.55000000005</c:v>
                </c:pt>
                <c:pt idx="86">
                  <c:v>268281.78000000003</c:v>
                </c:pt>
                <c:pt idx="87">
                  <c:v>270989.01</c:v>
                </c:pt>
                <c:pt idx="88">
                  <c:v>273696.24</c:v>
                </c:pt>
                <c:pt idx="89">
                  <c:v>276403.46999999997</c:v>
                </c:pt>
                <c:pt idx="90">
                  <c:v>279110.7</c:v>
                </c:pt>
                <c:pt idx="91">
                  <c:v>281817.93000000005</c:v>
                </c:pt>
                <c:pt idx="92">
                  <c:v>284525.16000000003</c:v>
                </c:pt>
                <c:pt idx="93">
                  <c:v>287232.39</c:v>
                </c:pt>
                <c:pt idx="94">
                  <c:v>289939.62</c:v>
                </c:pt>
                <c:pt idx="95">
                  <c:v>292646.84999999998</c:v>
                </c:pt>
                <c:pt idx="96">
                  <c:v>295354.08</c:v>
                </c:pt>
                <c:pt idx="97">
                  <c:v>298061.31</c:v>
                </c:pt>
                <c:pt idx="98">
                  <c:v>300768.54000000004</c:v>
                </c:pt>
                <c:pt idx="99">
                  <c:v>303475.77</c:v>
                </c:pt>
                <c:pt idx="100">
                  <c:v>306183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9E-4966-8823-350B4986196D}"/>
            </c:ext>
          </c:extLst>
        </c:ser>
        <c:ser>
          <c:idx val="1"/>
          <c:order val="1"/>
          <c:tx>
            <c:v>Verkaufserlös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Tabelle1!$C$148:$C$248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Tabelle1!$D$148:$D$248</c:f>
              <c:numCache>
                <c:formatCode>"€"\ #\ ##0.00</c:formatCode>
                <c:ptCount val="101"/>
                <c:pt idx="0">
                  <c:v>0</c:v>
                </c:pt>
                <c:pt idx="1">
                  <c:v>3248.6759999999999</c:v>
                </c:pt>
                <c:pt idx="2">
                  <c:v>6497.3519999999999</c:v>
                </c:pt>
                <c:pt idx="3">
                  <c:v>9746.0280000000002</c:v>
                </c:pt>
                <c:pt idx="4">
                  <c:v>12994.704</c:v>
                </c:pt>
                <c:pt idx="5">
                  <c:v>16243.38</c:v>
                </c:pt>
                <c:pt idx="6">
                  <c:v>19492.056</c:v>
                </c:pt>
                <c:pt idx="7">
                  <c:v>22740.732</c:v>
                </c:pt>
                <c:pt idx="8">
                  <c:v>25989.407999999999</c:v>
                </c:pt>
                <c:pt idx="9">
                  <c:v>29238.083999999999</c:v>
                </c:pt>
                <c:pt idx="10">
                  <c:v>32486.76</c:v>
                </c:pt>
                <c:pt idx="11">
                  <c:v>35735.436000000002</c:v>
                </c:pt>
                <c:pt idx="12">
                  <c:v>38984.112000000001</c:v>
                </c:pt>
                <c:pt idx="13">
                  <c:v>42232.788</c:v>
                </c:pt>
                <c:pt idx="14">
                  <c:v>45481.464</c:v>
                </c:pt>
                <c:pt idx="15">
                  <c:v>48730.14</c:v>
                </c:pt>
                <c:pt idx="16">
                  <c:v>51978.815999999999</c:v>
                </c:pt>
                <c:pt idx="17">
                  <c:v>55227.491999999998</c:v>
                </c:pt>
                <c:pt idx="18">
                  <c:v>58476.167999999998</c:v>
                </c:pt>
                <c:pt idx="19">
                  <c:v>61724.843999999997</c:v>
                </c:pt>
                <c:pt idx="20">
                  <c:v>64973.52</c:v>
                </c:pt>
                <c:pt idx="21">
                  <c:v>68222.195999999996</c:v>
                </c:pt>
                <c:pt idx="22">
                  <c:v>71470.872000000003</c:v>
                </c:pt>
                <c:pt idx="23">
                  <c:v>74719.547999999995</c:v>
                </c:pt>
                <c:pt idx="24">
                  <c:v>77968.224000000002</c:v>
                </c:pt>
                <c:pt idx="25">
                  <c:v>81216.899999999994</c:v>
                </c:pt>
                <c:pt idx="26">
                  <c:v>84465.576000000001</c:v>
                </c:pt>
                <c:pt idx="27">
                  <c:v>87714.251999999993</c:v>
                </c:pt>
                <c:pt idx="28">
                  <c:v>90962.928</c:v>
                </c:pt>
                <c:pt idx="29">
                  <c:v>94211.603999999992</c:v>
                </c:pt>
                <c:pt idx="30">
                  <c:v>97460.28</c:v>
                </c:pt>
                <c:pt idx="31">
                  <c:v>100708.95599999999</c:v>
                </c:pt>
                <c:pt idx="32">
                  <c:v>103957.632</c:v>
                </c:pt>
                <c:pt idx="33">
                  <c:v>107206.30799999999</c:v>
                </c:pt>
                <c:pt idx="34">
                  <c:v>110454.984</c:v>
                </c:pt>
                <c:pt idx="35">
                  <c:v>113703.65999999999</c:v>
                </c:pt>
                <c:pt idx="36">
                  <c:v>116952.336</c:v>
                </c:pt>
                <c:pt idx="37">
                  <c:v>120201.01199999999</c:v>
                </c:pt>
                <c:pt idx="38">
                  <c:v>123449.68799999999</c:v>
                </c:pt>
                <c:pt idx="39">
                  <c:v>126698.36399999999</c:v>
                </c:pt>
                <c:pt idx="40">
                  <c:v>129947.04</c:v>
                </c:pt>
                <c:pt idx="41">
                  <c:v>133195.71599999999</c:v>
                </c:pt>
                <c:pt idx="42">
                  <c:v>136444.39199999999</c:v>
                </c:pt>
                <c:pt idx="43">
                  <c:v>139693.068</c:v>
                </c:pt>
                <c:pt idx="44">
                  <c:v>142941.74400000001</c:v>
                </c:pt>
                <c:pt idx="45">
                  <c:v>146190.41999999998</c:v>
                </c:pt>
                <c:pt idx="46">
                  <c:v>149439.09599999999</c:v>
                </c:pt>
                <c:pt idx="47">
                  <c:v>152687.772</c:v>
                </c:pt>
                <c:pt idx="48">
                  <c:v>155936.448</c:v>
                </c:pt>
                <c:pt idx="49">
                  <c:v>159185.12399999998</c:v>
                </c:pt>
                <c:pt idx="50">
                  <c:v>162433.79999999999</c:v>
                </c:pt>
                <c:pt idx="51">
                  <c:v>165682.476</c:v>
                </c:pt>
                <c:pt idx="52">
                  <c:v>168931.152</c:v>
                </c:pt>
                <c:pt idx="53">
                  <c:v>172179.82799999998</c:v>
                </c:pt>
                <c:pt idx="54">
                  <c:v>175428.50399999999</c:v>
                </c:pt>
                <c:pt idx="55">
                  <c:v>178677.18</c:v>
                </c:pt>
                <c:pt idx="56">
                  <c:v>181925.856</c:v>
                </c:pt>
                <c:pt idx="57">
                  <c:v>185174.53199999998</c:v>
                </c:pt>
                <c:pt idx="58">
                  <c:v>188423.20799999998</c:v>
                </c:pt>
                <c:pt idx="59">
                  <c:v>191671.88399999999</c:v>
                </c:pt>
                <c:pt idx="60">
                  <c:v>194920.56</c:v>
                </c:pt>
                <c:pt idx="61">
                  <c:v>198169.23599999998</c:v>
                </c:pt>
                <c:pt idx="62">
                  <c:v>201417.91199999998</c:v>
                </c:pt>
                <c:pt idx="63">
                  <c:v>204666.58799999999</c:v>
                </c:pt>
                <c:pt idx="64">
                  <c:v>207915.264</c:v>
                </c:pt>
                <c:pt idx="65">
                  <c:v>211163.94</c:v>
                </c:pt>
                <c:pt idx="66">
                  <c:v>214412.61599999998</c:v>
                </c:pt>
                <c:pt idx="67">
                  <c:v>217661.29199999999</c:v>
                </c:pt>
                <c:pt idx="68">
                  <c:v>220909.96799999999</c:v>
                </c:pt>
                <c:pt idx="69">
                  <c:v>224158.644</c:v>
                </c:pt>
                <c:pt idx="70">
                  <c:v>227407.31999999998</c:v>
                </c:pt>
                <c:pt idx="71">
                  <c:v>230655.99599999998</c:v>
                </c:pt>
                <c:pt idx="72">
                  <c:v>233904.67199999999</c:v>
                </c:pt>
                <c:pt idx="73">
                  <c:v>237153.348</c:v>
                </c:pt>
                <c:pt idx="74">
                  <c:v>240402.02399999998</c:v>
                </c:pt>
                <c:pt idx="75">
                  <c:v>243650.69999999998</c:v>
                </c:pt>
                <c:pt idx="76">
                  <c:v>246899.37599999999</c:v>
                </c:pt>
                <c:pt idx="77">
                  <c:v>250148.052</c:v>
                </c:pt>
                <c:pt idx="78">
                  <c:v>253396.72799999997</c:v>
                </c:pt>
                <c:pt idx="79">
                  <c:v>256645.40399999998</c:v>
                </c:pt>
                <c:pt idx="80">
                  <c:v>259894.08</c:v>
                </c:pt>
                <c:pt idx="81">
                  <c:v>263142.75599999999</c:v>
                </c:pt>
                <c:pt idx="82">
                  <c:v>266391.43199999997</c:v>
                </c:pt>
                <c:pt idx="83">
                  <c:v>269640.10800000001</c:v>
                </c:pt>
                <c:pt idx="84">
                  <c:v>272888.78399999999</c:v>
                </c:pt>
                <c:pt idx="85">
                  <c:v>276137.45999999996</c:v>
                </c:pt>
                <c:pt idx="86">
                  <c:v>279386.136</c:v>
                </c:pt>
                <c:pt idx="87">
                  <c:v>282634.81199999998</c:v>
                </c:pt>
                <c:pt idx="88">
                  <c:v>285883.48800000001</c:v>
                </c:pt>
                <c:pt idx="89">
                  <c:v>289132.16399999999</c:v>
                </c:pt>
                <c:pt idx="90">
                  <c:v>292380.83999999997</c:v>
                </c:pt>
                <c:pt idx="91">
                  <c:v>295629.516</c:v>
                </c:pt>
                <c:pt idx="92">
                  <c:v>298878.19199999998</c:v>
                </c:pt>
                <c:pt idx="93">
                  <c:v>302126.86799999996</c:v>
                </c:pt>
                <c:pt idx="94">
                  <c:v>305375.54399999999</c:v>
                </c:pt>
                <c:pt idx="95">
                  <c:v>308624.21999999997</c:v>
                </c:pt>
                <c:pt idx="96">
                  <c:v>311872.89600000001</c:v>
                </c:pt>
                <c:pt idx="97">
                  <c:v>315121.57199999999</c:v>
                </c:pt>
                <c:pt idx="98">
                  <c:v>318370.24799999996</c:v>
                </c:pt>
                <c:pt idx="99">
                  <c:v>321618.924</c:v>
                </c:pt>
                <c:pt idx="100">
                  <c:v>324867.59999999998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9E-4966-8823-350B49861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14392"/>
        <c:axId val="545207504"/>
      </c:scatterChart>
      <c:valAx>
        <c:axId val="5452143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207504"/>
        <c:crosses val="autoZero"/>
        <c:crossBetween val="midCat"/>
      </c:valAx>
      <c:valAx>
        <c:axId val="5452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\ 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21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98611</xdr:colOff>
      <xdr:row>66</xdr:row>
      <xdr:rowOff>162618</xdr:rowOff>
    </xdr:from>
    <xdr:to>
      <xdr:col>12</xdr:col>
      <xdr:colOff>751169</xdr:colOff>
      <xdr:row>85</xdr:row>
      <xdr:rowOff>35858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0D27B4-05DE-4532-B37C-2822196A8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8"/>
  <sheetViews>
    <sheetView showGridLines="0" tabSelected="1" view="pageLayout" topLeftCell="A106" zoomScale="85" zoomScaleNormal="100" zoomScalePageLayoutView="85" workbookViewId="0">
      <selection activeCell="C116" sqref="C116"/>
    </sheetView>
  </sheetViews>
  <sheetFormatPr baseColWidth="10" defaultRowHeight="14.4" x14ac:dyDescent="0.3"/>
  <cols>
    <col min="1" max="3" width="15.6640625" customWidth="1"/>
    <col min="4" max="5" width="10.6640625" customWidth="1"/>
    <col min="6" max="6" width="11.6640625" customWidth="1"/>
  </cols>
  <sheetData>
    <row r="1" spans="1:13" ht="18" x14ac:dyDescent="0.35">
      <c r="A1" s="21"/>
      <c r="B1" s="21"/>
      <c r="C1" s="21"/>
      <c r="D1" s="21"/>
      <c r="E1" s="21"/>
      <c r="F1" s="21"/>
      <c r="G1" s="133" t="s">
        <v>35</v>
      </c>
      <c r="H1" s="134"/>
      <c r="I1" s="134"/>
      <c r="J1" s="134"/>
      <c r="K1" s="134"/>
      <c r="L1" s="134"/>
      <c r="M1" s="135"/>
    </row>
    <row r="2" spans="1:13" x14ac:dyDescent="0.3">
      <c r="A2" s="49"/>
      <c r="B2" s="23"/>
      <c r="C2" s="49"/>
      <c r="D2" s="17"/>
      <c r="E2" s="50"/>
      <c r="F2" s="24"/>
      <c r="G2" s="119" t="s">
        <v>29</v>
      </c>
      <c r="H2" s="72"/>
      <c r="I2" s="72"/>
      <c r="J2" s="46"/>
      <c r="K2" s="79">
        <v>230</v>
      </c>
      <c r="L2" s="80"/>
      <c r="M2" s="81"/>
    </row>
    <row r="3" spans="1:13" x14ac:dyDescent="0.3">
      <c r="A3" s="49"/>
      <c r="B3" s="23"/>
      <c r="C3" s="49"/>
      <c r="D3" s="17"/>
      <c r="E3" s="50"/>
      <c r="F3" s="24"/>
      <c r="G3" s="119" t="s">
        <v>31</v>
      </c>
      <c r="H3" s="72"/>
      <c r="I3" s="72"/>
      <c r="J3" s="46"/>
      <c r="K3" s="79">
        <v>85</v>
      </c>
      <c r="L3" s="80"/>
      <c r="M3" s="81"/>
    </row>
    <row r="4" spans="1:13" x14ac:dyDescent="0.3">
      <c r="A4" s="49"/>
      <c r="B4" s="23"/>
      <c r="C4" s="49"/>
      <c r="D4" s="17"/>
      <c r="E4" s="50"/>
      <c r="F4" s="24"/>
      <c r="G4" s="119" t="s">
        <v>30</v>
      </c>
      <c r="H4" s="72"/>
      <c r="I4" s="72"/>
      <c r="J4" s="46"/>
      <c r="K4" s="79">
        <v>67</v>
      </c>
      <c r="L4" s="80"/>
      <c r="M4" s="81"/>
    </row>
    <row r="5" spans="1:13" ht="15" thickBot="1" x14ac:dyDescent="0.35">
      <c r="A5" s="49"/>
      <c r="B5" s="23"/>
      <c r="C5" s="49"/>
      <c r="D5" s="17"/>
      <c r="E5" s="50"/>
      <c r="F5" s="24"/>
      <c r="G5" s="120" t="s">
        <v>32</v>
      </c>
      <c r="H5" s="71"/>
      <c r="I5" s="71"/>
      <c r="J5" s="52"/>
      <c r="K5" s="76">
        <v>86</v>
      </c>
      <c r="L5" s="77"/>
      <c r="M5" s="78"/>
    </row>
    <row r="6" spans="1:13" x14ac:dyDescent="0.3">
      <c r="A6" s="49"/>
      <c r="B6" s="23"/>
      <c r="C6" s="49"/>
      <c r="D6" s="17"/>
      <c r="E6" s="50"/>
      <c r="F6" s="24"/>
      <c r="G6" s="126" t="s">
        <v>33</v>
      </c>
      <c r="H6" s="127"/>
      <c r="I6" s="127"/>
      <c r="J6" s="128"/>
      <c r="K6" s="73">
        <f>SUM(K2:M5)</f>
        <v>468</v>
      </c>
      <c r="L6" s="74"/>
      <c r="M6" s="75"/>
    </row>
    <row r="7" spans="1:13" ht="15" thickBot="1" x14ac:dyDescent="0.35">
      <c r="A7" s="49"/>
      <c r="B7" s="23"/>
      <c r="C7" s="49"/>
      <c r="D7" s="17"/>
      <c r="E7" s="50"/>
      <c r="F7" s="24"/>
      <c r="G7" s="121" t="s">
        <v>34</v>
      </c>
      <c r="H7" s="70"/>
      <c r="I7" s="70"/>
      <c r="J7" s="54"/>
      <c r="K7" s="56">
        <v>70</v>
      </c>
      <c r="L7" s="88"/>
      <c r="M7" s="89"/>
    </row>
    <row r="8" spans="1:13" ht="15" thickTop="1" x14ac:dyDescent="0.3">
      <c r="A8" s="49"/>
      <c r="B8" s="23"/>
      <c r="C8" s="49"/>
      <c r="D8" s="17"/>
      <c r="E8" s="50"/>
      <c r="F8" s="24"/>
      <c r="G8" s="123" t="s">
        <v>45</v>
      </c>
      <c r="H8" s="124"/>
      <c r="I8" s="124"/>
      <c r="J8" s="125"/>
      <c r="K8" s="85">
        <f>K6*K7</f>
        <v>32760</v>
      </c>
      <c r="L8" s="86"/>
      <c r="M8" s="87"/>
    </row>
    <row r="9" spans="1:13" x14ac:dyDescent="0.3">
      <c r="A9" s="49"/>
      <c r="B9" s="23"/>
      <c r="C9" s="49"/>
      <c r="D9" s="17"/>
      <c r="E9" s="50"/>
      <c r="F9" s="24"/>
    </row>
    <row r="10" spans="1:13" x14ac:dyDescent="0.3">
      <c r="A10" s="49"/>
      <c r="B10" s="23"/>
      <c r="C10" s="49"/>
      <c r="D10" s="17"/>
      <c r="E10" s="50"/>
      <c r="F10" s="24"/>
    </row>
    <row r="11" spans="1:13" x14ac:dyDescent="0.3">
      <c r="A11" s="49"/>
      <c r="B11" s="23"/>
      <c r="C11" s="49"/>
      <c r="D11" s="17"/>
      <c r="E11" s="50"/>
      <c r="F11" s="24"/>
    </row>
    <row r="12" spans="1:13" x14ac:dyDescent="0.3">
      <c r="A12" s="49"/>
      <c r="B12" s="23"/>
      <c r="C12" s="49"/>
      <c r="D12" s="17"/>
      <c r="E12" s="50"/>
      <c r="F12" s="24"/>
    </row>
    <row r="13" spans="1:13" ht="18" x14ac:dyDescent="0.35">
      <c r="A13" s="49"/>
      <c r="B13" s="23"/>
      <c r="C13" s="49"/>
      <c r="D13" s="17"/>
      <c r="E13" s="50"/>
      <c r="F13" s="24"/>
      <c r="G13" s="130" t="s">
        <v>46</v>
      </c>
      <c r="H13" s="131"/>
      <c r="I13" s="131"/>
      <c r="J13" s="131"/>
      <c r="K13" s="131"/>
      <c r="L13" s="131"/>
      <c r="M13" s="132"/>
    </row>
    <row r="14" spans="1:13" x14ac:dyDescent="0.3">
      <c r="A14" s="49"/>
      <c r="B14" s="23"/>
      <c r="C14" s="49"/>
      <c r="D14" s="17"/>
      <c r="E14" s="50"/>
      <c r="F14" s="24"/>
      <c r="G14" s="119" t="s">
        <v>36</v>
      </c>
      <c r="H14" s="72"/>
      <c r="I14" s="72"/>
      <c r="J14" s="46"/>
      <c r="K14" s="82">
        <v>20</v>
      </c>
      <c r="L14" s="83"/>
      <c r="M14" s="84"/>
    </row>
    <row r="15" spans="1:13" x14ac:dyDescent="0.3">
      <c r="A15" s="49"/>
      <c r="B15" s="23"/>
      <c r="C15" s="49"/>
      <c r="D15" s="17"/>
      <c r="E15" s="50"/>
      <c r="F15" s="24"/>
      <c r="G15" s="119" t="s">
        <v>37</v>
      </c>
      <c r="H15" s="72"/>
      <c r="I15" s="72"/>
      <c r="J15" s="46"/>
      <c r="K15" s="98">
        <v>5</v>
      </c>
      <c r="L15" s="99"/>
      <c r="M15" s="100"/>
    </row>
    <row r="16" spans="1:13" ht="15" thickBot="1" x14ac:dyDescent="0.35">
      <c r="A16" s="49"/>
      <c r="B16" s="23"/>
      <c r="C16" s="49"/>
      <c r="D16" s="17"/>
      <c r="E16" s="50"/>
      <c r="F16" s="24"/>
      <c r="G16" s="120" t="s">
        <v>38</v>
      </c>
      <c r="H16" s="71"/>
      <c r="I16" s="71"/>
      <c r="J16" s="52"/>
      <c r="K16" s="95">
        <v>9</v>
      </c>
      <c r="L16" s="96"/>
      <c r="M16" s="97"/>
    </row>
    <row r="17" spans="1:13" x14ac:dyDescent="0.3">
      <c r="A17" s="49"/>
      <c r="B17" s="23"/>
      <c r="C17" s="49"/>
      <c r="D17" s="17"/>
      <c r="E17" s="50"/>
      <c r="F17" s="24"/>
      <c r="G17" s="122" t="s">
        <v>39</v>
      </c>
      <c r="H17" s="93"/>
      <c r="I17" s="93"/>
      <c r="J17" s="94"/>
      <c r="K17" s="90">
        <f>K16*K15*K14</f>
        <v>900</v>
      </c>
      <c r="L17" s="91"/>
      <c r="M17" s="92"/>
    </row>
    <row r="18" spans="1:13" x14ac:dyDescent="0.3">
      <c r="A18" s="49"/>
      <c r="B18" s="23"/>
      <c r="C18" s="49"/>
      <c r="D18" s="17"/>
      <c r="E18" s="50"/>
      <c r="F18" s="24"/>
      <c r="G18" s="119"/>
      <c r="H18" s="72"/>
      <c r="I18" s="72"/>
      <c r="J18" s="46"/>
      <c r="K18" s="79"/>
      <c r="L18" s="80"/>
      <c r="M18" s="81"/>
    </row>
    <row r="19" spans="1:13" x14ac:dyDescent="0.3">
      <c r="A19" s="49"/>
      <c r="B19" s="23"/>
      <c r="C19" s="49"/>
      <c r="D19" s="17"/>
      <c r="E19" s="51"/>
      <c r="F19" s="24"/>
      <c r="G19" s="119" t="s">
        <v>40</v>
      </c>
      <c r="H19" s="72"/>
      <c r="I19" s="72"/>
      <c r="J19" s="46"/>
      <c r="K19" s="101">
        <v>25</v>
      </c>
      <c r="L19" s="102"/>
      <c r="M19" s="103"/>
    </row>
    <row r="20" spans="1:13" x14ac:dyDescent="0.3">
      <c r="A20" s="49"/>
      <c r="B20" s="23"/>
      <c r="C20" s="49"/>
      <c r="D20" s="17"/>
      <c r="E20" s="51"/>
      <c r="F20" s="24"/>
      <c r="G20" s="119" t="s">
        <v>41</v>
      </c>
      <c r="H20" s="72"/>
      <c r="I20" s="72"/>
      <c r="J20" s="46"/>
      <c r="K20" s="101">
        <v>85</v>
      </c>
      <c r="L20" s="102"/>
      <c r="M20" s="103"/>
    </row>
    <row r="21" spans="1:13" x14ac:dyDescent="0.3">
      <c r="A21" s="49"/>
      <c r="B21" s="23"/>
      <c r="C21" s="49"/>
      <c r="D21" s="17"/>
      <c r="E21" s="51"/>
      <c r="F21" s="24"/>
      <c r="G21" s="119" t="s">
        <v>42</v>
      </c>
      <c r="H21" s="72"/>
      <c r="I21" s="72"/>
      <c r="J21" s="46"/>
      <c r="K21" s="101">
        <v>50</v>
      </c>
      <c r="L21" s="102"/>
      <c r="M21" s="103"/>
    </row>
    <row r="22" spans="1:13" ht="15" thickBot="1" x14ac:dyDescent="0.35">
      <c r="A22" s="49"/>
      <c r="B22" s="23"/>
      <c r="C22" s="49"/>
      <c r="D22" s="17"/>
      <c r="E22" s="51"/>
      <c r="F22" s="24"/>
      <c r="G22" s="120" t="s">
        <v>43</v>
      </c>
      <c r="H22" s="71"/>
      <c r="I22" s="71"/>
      <c r="J22" s="52"/>
      <c r="K22" s="110">
        <v>40</v>
      </c>
      <c r="L22" s="111"/>
      <c r="M22" s="112"/>
    </row>
    <row r="23" spans="1:13" x14ac:dyDescent="0.3">
      <c r="A23" s="49"/>
      <c r="B23" s="23"/>
      <c r="C23" s="49"/>
      <c r="D23" s="17"/>
      <c r="E23" s="51"/>
      <c r="F23" s="24"/>
      <c r="G23" s="122" t="s">
        <v>44</v>
      </c>
      <c r="H23" s="93"/>
      <c r="I23" s="93"/>
      <c r="J23" s="94"/>
      <c r="K23" s="107">
        <f>(K19+K20+K21+K22)*K16</f>
        <v>1800</v>
      </c>
      <c r="L23" s="108"/>
      <c r="M23" s="109"/>
    </row>
    <row r="24" spans="1:13" ht="15" thickBot="1" x14ac:dyDescent="0.35">
      <c r="A24" s="49"/>
      <c r="B24" s="23"/>
      <c r="C24" s="49"/>
      <c r="D24" s="17"/>
      <c r="E24" s="51"/>
      <c r="F24" s="24"/>
      <c r="G24" s="121"/>
      <c r="H24" s="70"/>
      <c r="I24" s="70"/>
      <c r="J24" s="54"/>
      <c r="K24" s="104"/>
      <c r="L24" s="105"/>
      <c r="M24" s="106"/>
    </row>
    <row r="25" spans="1:13" ht="15" thickTop="1" x14ac:dyDescent="0.3">
      <c r="A25" s="49"/>
      <c r="B25" s="23"/>
      <c r="C25" s="49"/>
      <c r="D25" s="17"/>
      <c r="E25" s="51"/>
      <c r="F25" s="24"/>
      <c r="G25" s="123" t="s">
        <v>46</v>
      </c>
      <c r="H25" s="124"/>
      <c r="I25" s="124"/>
      <c r="J25" s="125"/>
      <c r="K25" s="85">
        <f>K17+K23</f>
        <v>2700</v>
      </c>
      <c r="L25" s="86"/>
      <c r="M25" s="87"/>
    </row>
    <row r="26" spans="1:13" x14ac:dyDescent="0.3">
      <c r="A26" s="22"/>
      <c r="B26" s="23"/>
      <c r="C26" s="22"/>
      <c r="D26" s="17"/>
      <c r="E26" s="26"/>
      <c r="F26" s="24"/>
      <c r="G26" s="168"/>
      <c r="H26" s="168"/>
      <c r="I26" s="168"/>
      <c r="J26" s="168"/>
      <c r="K26" s="169"/>
      <c r="L26" s="169"/>
      <c r="M26" s="169"/>
    </row>
    <row r="27" spans="1:13" x14ac:dyDescent="0.3">
      <c r="A27" s="22"/>
      <c r="B27" s="23"/>
      <c r="C27" s="22"/>
      <c r="D27" s="17"/>
      <c r="E27" s="26"/>
      <c r="F27" s="24"/>
      <c r="G27" s="168"/>
      <c r="H27" s="168"/>
      <c r="I27" s="168"/>
      <c r="J27" s="168"/>
      <c r="K27" s="169"/>
      <c r="L27" s="169"/>
      <c r="M27" s="169"/>
    </row>
    <row r="28" spans="1:13" x14ac:dyDescent="0.3">
      <c r="A28" s="48"/>
      <c r="B28" s="9"/>
      <c r="C28" s="49"/>
      <c r="D28" s="25"/>
      <c r="E28" s="26"/>
      <c r="F28" s="24"/>
      <c r="G28" s="7"/>
      <c r="H28" s="7"/>
      <c r="I28" s="7"/>
      <c r="J28" s="7"/>
      <c r="K28" s="8"/>
      <c r="L28" s="8"/>
      <c r="M28" s="8"/>
    </row>
    <row r="29" spans="1:13" x14ac:dyDescent="0.3">
      <c r="A29" s="48"/>
      <c r="B29" s="9"/>
      <c r="C29" s="49"/>
      <c r="D29" s="25"/>
      <c r="E29" s="26"/>
      <c r="F29" s="24"/>
      <c r="G29" s="7"/>
      <c r="H29" s="7"/>
      <c r="I29" s="7"/>
      <c r="J29" s="7"/>
      <c r="K29" s="8"/>
      <c r="L29" s="8"/>
      <c r="M29" s="8"/>
    </row>
    <row r="30" spans="1:13" ht="18" x14ac:dyDescent="0.35">
      <c r="A30" s="48"/>
      <c r="B30" s="9"/>
      <c r="C30" s="49"/>
      <c r="D30" s="25"/>
      <c r="E30" s="26"/>
      <c r="F30" s="24"/>
      <c r="G30" s="130" t="s">
        <v>47</v>
      </c>
      <c r="H30" s="131"/>
      <c r="I30" s="131"/>
      <c r="J30" s="131"/>
      <c r="K30" s="131"/>
      <c r="L30" s="131"/>
      <c r="M30" s="132"/>
    </row>
    <row r="31" spans="1:13" x14ac:dyDescent="0.3">
      <c r="A31" s="48"/>
      <c r="B31" s="9"/>
      <c r="C31" s="49"/>
      <c r="D31" s="25"/>
      <c r="E31" s="26"/>
      <c r="F31" s="24"/>
      <c r="G31" s="119" t="s">
        <v>45</v>
      </c>
      <c r="H31" s="72"/>
      <c r="I31" s="72"/>
      <c r="J31" s="46"/>
      <c r="K31" s="116">
        <f>K8</f>
        <v>32760</v>
      </c>
      <c r="L31" s="117"/>
      <c r="M31" s="118"/>
    </row>
    <row r="32" spans="1:13" ht="15" thickBot="1" x14ac:dyDescent="0.35">
      <c r="A32" s="48"/>
      <c r="B32" s="9"/>
      <c r="C32" s="49"/>
      <c r="D32" s="25"/>
      <c r="E32" s="26"/>
      <c r="F32" s="24"/>
      <c r="G32" s="121" t="s">
        <v>46</v>
      </c>
      <c r="H32" s="70"/>
      <c r="I32" s="70"/>
      <c r="J32" s="54"/>
      <c r="K32" s="113">
        <f>K25</f>
        <v>2700</v>
      </c>
      <c r="L32" s="114"/>
      <c r="M32" s="115"/>
    </row>
    <row r="33" spans="1:13" ht="15" thickTop="1" x14ac:dyDescent="0.3">
      <c r="A33" s="17"/>
      <c r="B33" s="9"/>
      <c r="C33" s="17"/>
      <c r="D33" s="17"/>
      <c r="E33" s="17"/>
      <c r="F33" s="24"/>
      <c r="G33" s="123" t="s">
        <v>47</v>
      </c>
      <c r="H33" s="124"/>
      <c r="I33" s="124"/>
      <c r="J33" s="125"/>
      <c r="K33" s="85">
        <f>K31+K32</f>
        <v>35460</v>
      </c>
      <c r="L33" s="86"/>
      <c r="M33" s="87"/>
    </row>
    <row r="34" spans="1:13" x14ac:dyDescent="0.3">
      <c r="A34" s="17"/>
      <c r="B34" s="23"/>
      <c r="C34" s="17"/>
      <c r="D34" s="17"/>
      <c r="E34" s="27"/>
      <c r="F34" s="24"/>
    </row>
    <row r="35" spans="1:13" x14ac:dyDescent="0.3">
      <c r="A35" s="17"/>
      <c r="B35" s="9"/>
      <c r="C35" s="17"/>
      <c r="D35" s="17"/>
      <c r="E35" s="27"/>
      <c r="F35" s="24"/>
    </row>
    <row r="36" spans="1:13" x14ac:dyDescent="0.3">
      <c r="A36" s="17"/>
      <c r="B36" s="9"/>
      <c r="C36" s="17"/>
      <c r="D36" s="17"/>
      <c r="E36" s="27"/>
      <c r="F36" s="24"/>
    </row>
    <row r="37" spans="1:13" x14ac:dyDescent="0.3">
      <c r="A37" s="17"/>
      <c r="B37" s="9"/>
      <c r="C37" s="17"/>
      <c r="D37" s="17"/>
      <c r="E37" s="27"/>
      <c r="F37" s="24"/>
    </row>
    <row r="38" spans="1:13" x14ac:dyDescent="0.3">
      <c r="A38" s="17"/>
      <c r="B38" s="9"/>
      <c r="C38" s="17"/>
      <c r="D38" s="17"/>
      <c r="E38" s="17"/>
      <c r="F38" s="24"/>
    </row>
    <row r="39" spans="1:13" x14ac:dyDescent="0.3">
      <c r="A39" s="17"/>
      <c r="B39" s="9"/>
      <c r="C39" s="17"/>
      <c r="D39" s="17"/>
      <c r="E39" s="17"/>
      <c r="F39" s="24"/>
    </row>
    <row r="40" spans="1:13" x14ac:dyDescent="0.3">
      <c r="A40" s="17"/>
      <c r="B40" s="9"/>
      <c r="C40" s="17"/>
      <c r="D40" s="17"/>
      <c r="E40" s="17"/>
      <c r="F40" s="24"/>
    </row>
    <row r="41" spans="1:13" x14ac:dyDescent="0.3">
      <c r="A41" s="17"/>
      <c r="B41" s="9"/>
      <c r="C41" s="17"/>
      <c r="D41" s="17"/>
      <c r="E41" s="17"/>
      <c r="F41" s="24"/>
    </row>
    <row r="42" spans="1:13" x14ac:dyDescent="0.3">
      <c r="A42" s="17"/>
      <c r="B42" s="9"/>
      <c r="C42" s="17"/>
      <c r="D42" s="17"/>
      <c r="E42" s="17"/>
      <c r="F42" s="24"/>
    </row>
    <row r="43" spans="1:13" x14ac:dyDescent="0.3">
      <c r="A43" s="17"/>
      <c r="B43" s="9"/>
      <c r="C43" s="17"/>
      <c r="D43" s="17"/>
      <c r="E43" s="17"/>
      <c r="F43" s="24"/>
    </row>
    <row r="44" spans="1:13" x14ac:dyDescent="0.3">
      <c r="A44" s="17"/>
      <c r="B44" s="9"/>
      <c r="C44" s="17"/>
      <c r="D44" s="17"/>
      <c r="E44" s="17"/>
      <c r="F44" s="24"/>
    </row>
    <row r="45" spans="1:13" x14ac:dyDescent="0.3">
      <c r="A45" s="17"/>
      <c r="B45" s="9"/>
      <c r="C45" s="17"/>
      <c r="D45" s="17"/>
      <c r="E45" s="17"/>
      <c r="F45" s="24"/>
    </row>
    <row r="46" spans="1:13" x14ac:dyDescent="0.3">
      <c r="A46" s="17"/>
      <c r="B46" s="9"/>
      <c r="C46" s="17"/>
      <c r="D46" s="17"/>
      <c r="E46" s="17"/>
      <c r="F46" s="24"/>
    </row>
    <row r="47" spans="1:13" x14ac:dyDescent="0.3">
      <c r="A47" s="17"/>
      <c r="B47" s="9"/>
      <c r="C47" s="17"/>
      <c r="D47" s="17"/>
      <c r="E47" s="17"/>
      <c r="F47" s="24"/>
    </row>
    <row r="48" spans="1:13" x14ac:dyDescent="0.3">
      <c r="A48" s="17"/>
      <c r="B48" s="9"/>
      <c r="C48" s="17"/>
      <c r="D48" s="17"/>
      <c r="E48" s="17"/>
      <c r="F48" s="24"/>
    </row>
    <row r="49" spans="1:13" x14ac:dyDescent="0.3">
      <c r="A49" s="17"/>
      <c r="B49" s="58"/>
      <c r="C49" s="17"/>
      <c r="D49" s="17"/>
      <c r="E49" s="17"/>
      <c r="F49" s="24"/>
    </row>
    <row r="50" spans="1:13" x14ac:dyDescent="0.3">
      <c r="A50" s="17"/>
      <c r="B50" s="58"/>
      <c r="C50" s="17"/>
      <c r="D50" s="17"/>
      <c r="E50" s="17"/>
      <c r="F50" s="24"/>
    </row>
    <row r="51" spans="1:13" x14ac:dyDescent="0.3">
      <c r="A51" s="17"/>
      <c r="B51" s="58"/>
      <c r="C51" s="17"/>
      <c r="D51" s="17"/>
      <c r="E51" s="17"/>
      <c r="F51" s="24"/>
    </row>
    <row r="52" spans="1:13" x14ac:dyDescent="0.3">
      <c r="B52" s="59"/>
    </row>
    <row r="53" spans="1:13" ht="18" x14ac:dyDescent="0.35">
      <c r="A53" s="130" t="s">
        <v>107</v>
      </c>
      <c r="B53" s="155"/>
      <c r="C53" s="155"/>
      <c r="D53" s="155"/>
      <c r="E53" s="155"/>
      <c r="F53" s="156"/>
      <c r="G53" s="161" t="s">
        <v>113</v>
      </c>
      <c r="H53" s="161"/>
      <c r="I53" s="161"/>
      <c r="J53" s="161"/>
      <c r="K53" s="161"/>
      <c r="L53" s="161"/>
      <c r="M53" s="161"/>
    </row>
    <row r="54" spans="1:13" x14ac:dyDescent="0.3">
      <c r="A54" s="6" t="s">
        <v>0</v>
      </c>
      <c r="B54" s="60" t="s">
        <v>1</v>
      </c>
      <c r="C54" s="6" t="s">
        <v>2</v>
      </c>
      <c r="D54" s="6" t="s">
        <v>3</v>
      </c>
      <c r="E54" s="6" t="s">
        <v>4</v>
      </c>
      <c r="F54" s="6" t="s">
        <v>5</v>
      </c>
      <c r="G54" s="47" t="str">
        <f>A117</f>
        <v>Variablekosten</v>
      </c>
      <c r="H54" s="47"/>
      <c r="I54" s="47"/>
      <c r="J54" s="47"/>
      <c r="K54" s="47"/>
      <c r="L54" s="162">
        <f>E117</f>
        <v>270.72300000000001</v>
      </c>
      <c r="M54" s="162"/>
    </row>
    <row r="55" spans="1:13" ht="15" thickBot="1" x14ac:dyDescent="0.35">
      <c r="A55" s="41" t="s">
        <v>13</v>
      </c>
      <c r="B55" s="61">
        <v>0.68</v>
      </c>
      <c r="C55" s="41" t="s">
        <v>14</v>
      </c>
      <c r="D55" s="1">
        <v>4</v>
      </c>
      <c r="E55" s="43">
        <v>0.10299999999999999</v>
      </c>
      <c r="F55" s="28">
        <f>D55*$E$55</f>
        <v>0.41199999999999998</v>
      </c>
      <c r="G55" s="55" t="s">
        <v>114</v>
      </c>
      <c r="H55" s="55"/>
      <c r="I55" s="55"/>
      <c r="J55" s="55"/>
      <c r="K55" s="55"/>
      <c r="L55" s="163">
        <v>20</v>
      </c>
      <c r="M55" s="163"/>
    </row>
    <row r="56" spans="1:13" ht="15" thickTop="1" x14ac:dyDescent="0.3">
      <c r="A56" s="41"/>
      <c r="B56" s="61">
        <v>1</v>
      </c>
      <c r="C56" s="41"/>
      <c r="D56" s="1">
        <v>4</v>
      </c>
      <c r="E56" s="43"/>
      <c r="F56" s="28">
        <f t="shared" ref="F56:F69" si="0">D56*$E$55</f>
        <v>0.41199999999999998</v>
      </c>
      <c r="G56" s="53" t="s">
        <v>115</v>
      </c>
      <c r="H56" s="53"/>
      <c r="I56" s="53"/>
      <c r="J56" s="53"/>
      <c r="K56" s="53"/>
      <c r="L56" s="164">
        <f>L54*(1+L55/100)</f>
        <v>324.86759999999998</v>
      </c>
      <c r="M56" s="164"/>
    </row>
    <row r="57" spans="1:13" x14ac:dyDescent="0.3">
      <c r="A57" s="41"/>
      <c r="B57" s="61">
        <v>10</v>
      </c>
      <c r="C57" s="41"/>
      <c r="D57" s="1">
        <v>1</v>
      </c>
      <c r="E57" s="43"/>
      <c r="F57" s="28">
        <f t="shared" si="0"/>
        <v>0.10299999999999999</v>
      </c>
    </row>
    <row r="58" spans="1:13" x14ac:dyDescent="0.3">
      <c r="A58" s="41"/>
      <c r="B58" s="61">
        <v>100</v>
      </c>
      <c r="C58" s="41"/>
      <c r="D58" s="1">
        <v>6</v>
      </c>
      <c r="E58" s="43"/>
      <c r="F58" s="28">
        <f t="shared" si="0"/>
        <v>0.61799999999999999</v>
      </c>
    </row>
    <row r="59" spans="1:13" ht="18" x14ac:dyDescent="0.35">
      <c r="A59" s="41"/>
      <c r="B59" s="61">
        <v>330</v>
      </c>
      <c r="C59" s="41"/>
      <c r="D59" s="1">
        <v>1</v>
      </c>
      <c r="E59" s="43"/>
      <c r="F59" s="28">
        <f t="shared" si="0"/>
        <v>0.10299999999999999</v>
      </c>
      <c r="G59" s="161" t="s">
        <v>109</v>
      </c>
      <c r="H59" s="161"/>
      <c r="I59" s="161"/>
      <c r="J59" s="161"/>
      <c r="K59" s="161"/>
      <c r="L59" s="161"/>
      <c r="M59" s="161"/>
    </row>
    <row r="60" spans="1:13" x14ac:dyDescent="0.3">
      <c r="A60" s="41"/>
      <c r="B60" s="61">
        <v>560</v>
      </c>
      <c r="C60" s="41"/>
      <c r="D60" s="1">
        <v>1</v>
      </c>
      <c r="E60" s="43"/>
      <c r="F60" s="28">
        <f t="shared" si="0"/>
        <v>0.10299999999999999</v>
      </c>
      <c r="G60" s="47" t="str">
        <f>G33</f>
        <v>Fixkosten</v>
      </c>
      <c r="H60" s="47"/>
      <c r="I60" s="47"/>
      <c r="J60" s="47"/>
      <c r="K60" s="47"/>
      <c r="L60" s="116">
        <f>K33</f>
        <v>35460</v>
      </c>
      <c r="M60" s="118"/>
    </row>
    <row r="61" spans="1:13" ht="15" thickBot="1" x14ac:dyDescent="0.35">
      <c r="A61" s="41"/>
      <c r="B61" s="61">
        <v>820</v>
      </c>
      <c r="C61" s="41"/>
      <c r="D61" s="1">
        <v>2</v>
      </c>
      <c r="E61" s="43"/>
      <c r="F61" s="28">
        <f t="shared" si="0"/>
        <v>0.20599999999999999</v>
      </c>
      <c r="G61" s="55" t="str">
        <f>G56</f>
        <v>Verkaufspreis / Stück</v>
      </c>
      <c r="H61" s="55"/>
      <c r="I61" s="55"/>
      <c r="J61" s="55"/>
      <c r="K61" s="55"/>
      <c r="L61" s="165">
        <f>L56</f>
        <v>324.86759999999998</v>
      </c>
      <c r="M61" s="166"/>
    </row>
    <row r="62" spans="1:13" ht="15" thickTop="1" x14ac:dyDescent="0.3">
      <c r="A62" s="41"/>
      <c r="B62" s="61" t="s">
        <v>6</v>
      </c>
      <c r="C62" s="41"/>
      <c r="D62" s="1">
        <v>2</v>
      </c>
      <c r="E62" s="43"/>
      <c r="F62" s="28">
        <f t="shared" si="0"/>
        <v>0.20599999999999999</v>
      </c>
      <c r="G62" s="53" t="s">
        <v>112</v>
      </c>
      <c r="H62" s="53"/>
      <c r="I62" s="53"/>
      <c r="J62" s="53"/>
      <c r="K62" s="53"/>
      <c r="L62" s="167">
        <f>L60/(L61-L54)</f>
        <v>654.91295530856303</v>
      </c>
      <c r="M62" s="153"/>
    </row>
    <row r="63" spans="1:13" x14ac:dyDescent="0.3">
      <c r="A63" s="41"/>
      <c r="B63" s="61" t="s">
        <v>60</v>
      </c>
      <c r="C63" s="41"/>
      <c r="D63" s="1">
        <v>2</v>
      </c>
      <c r="E63" s="43"/>
      <c r="F63" s="28">
        <f t="shared" si="0"/>
        <v>0.20599999999999999</v>
      </c>
    </row>
    <row r="64" spans="1:13" x14ac:dyDescent="0.3">
      <c r="A64" s="41"/>
      <c r="B64" s="61" t="s">
        <v>7</v>
      </c>
      <c r="C64" s="41"/>
      <c r="D64" s="1">
        <v>7</v>
      </c>
      <c r="E64" s="43"/>
      <c r="F64" s="28">
        <f t="shared" si="0"/>
        <v>0.72099999999999997</v>
      </c>
    </row>
    <row r="65" spans="1:6" x14ac:dyDescent="0.3">
      <c r="A65" s="41"/>
      <c r="B65" s="61" t="s">
        <v>8</v>
      </c>
      <c r="C65" s="41"/>
      <c r="D65" s="1">
        <v>8</v>
      </c>
      <c r="E65" s="43"/>
      <c r="F65" s="28">
        <f t="shared" si="0"/>
        <v>0.82399999999999995</v>
      </c>
    </row>
    <row r="66" spans="1:6" x14ac:dyDescent="0.3">
      <c r="A66" s="41"/>
      <c r="B66" s="61" t="s">
        <v>9</v>
      </c>
      <c r="C66" s="41"/>
      <c r="D66" s="1">
        <v>7</v>
      </c>
      <c r="E66" s="43"/>
      <c r="F66" s="28">
        <f t="shared" si="0"/>
        <v>0.72099999999999997</v>
      </c>
    </row>
    <row r="67" spans="1:6" x14ac:dyDescent="0.3">
      <c r="A67" s="41"/>
      <c r="B67" s="61" t="s">
        <v>10</v>
      </c>
      <c r="C67" s="41"/>
      <c r="D67" s="1">
        <v>16</v>
      </c>
      <c r="E67" s="43"/>
      <c r="F67" s="28">
        <f t="shared" si="0"/>
        <v>1.6479999999999999</v>
      </c>
    </row>
    <row r="68" spans="1:6" x14ac:dyDescent="0.3">
      <c r="A68" s="41"/>
      <c r="B68" s="61" t="s">
        <v>11</v>
      </c>
      <c r="C68" s="41"/>
      <c r="D68" s="1">
        <v>2</v>
      </c>
      <c r="E68" s="43"/>
      <c r="F68" s="28">
        <f t="shared" si="0"/>
        <v>0.20599999999999999</v>
      </c>
    </row>
    <row r="69" spans="1:6" x14ac:dyDescent="0.3">
      <c r="A69" s="37"/>
      <c r="B69" s="61" t="s">
        <v>12</v>
      </c>
      <c r="C69" s="41"/>
      <c r="D69" s="1">
        <v>2</v>
      </c>
      <c r="E69" s="43"/>
      <c r="F69" s="28">
        <f t="shared" si="0"/>
        <v>0.20599999999999999</v>
      </c>
    </row>
    <row r="70" spans="1:6" x14ac:dyDescent="0.3">
      <c r="A70" s="44" t="s">
        <v>52</v>
      </c>
      <c r="B70" s="62" t="s">
        <v>77</v>
      </c>
      <c r="C70" s="16" t="s">
        <v>14</v>
      </c>
      <c r="D70" s="13">
        <v>5</v>
      </c>
      <c r="E70" s="147">
        <v>0.21</v>
      </c>
      <c r="F70" s="29">
        <f>D70*E70</f>
        <v>1.05</v>
      </c>
    </row>
    <row r="71" spans="1:6" x14ac:dyDescent="0.3">
      <c r="A71" s="45"/>
      <c r="B71" s="62" t="s">
        <v>76</v>
      </c>
      <c r="C71" s="16" t="s">
        <v>14</v>
      </c>
      <c r="D71" s="13">
        <v>1</v>
      </c>
      <c r="E71" s="147">
        <v>3.99</v>
      </c>
      <c r="F71" s="29">
        <f t="shared" ref="F71:F116" si="1">D71*E71</f>
        <v>3.99</v>
      </c>
    </row>
    <row r="72" spans="1:6" x14ac:dyDescent="0.3">
      <c r="A72" s="36" t="s">
        <v>22</v>
      </c>
      <c r="B72" s="61" t="s">
        <v>15</v>
      </c>
      <c r="C72" s="41" t="s">
        <v>14</v>
      </c>
      <c r="D72" s="1">
        <v>2</v>
      </c>
      <c r="E72" s="148">
        <v>0.14000000000000001</v>
      </c>
      <c r="F72" s="28">
        <f>D72*$E$72</f>
        <v>0.28000000000000003</v>
      </c>
    </row>
    <row r="73" spans="1:6" x14ac:dyDescent="0.3">
      <c r="A73" s="41"/>
      <c r="B73" s="61" t="s">
        <v>16</v>
      </c>
      <c r="C73" s="41"/>
      <c r="D73" s="1">
        <v>6</v>
      </c>
      <c r="E73" s="148"/>
      <c r="F73" s="28">
        <f t="shared" ref="F73:F78" si="2">D73*$E$72</f>
        <v>0.84000000000000008</v>
      </c>
    </row>
    <row r="74" spans="1:6" x14ac:dyDescent="0.3">
      <c r="A74" s="41"/>
      <c r="B74" s="61" t="s">
        <v>17</v>
      </c>
      <c r="C74" s="41"/>
      <c r="D74" s="1">
        <v>6</v>
      </c>
      <c r="E74" s="148"/>
      <c r="F74" s="28">
        <f t="shared" si="2"/>
        <v>0.84000000000000008</v>
      </c>
    </row>
    <row r="75" spans="1:6" x14ac:dyDescent="0.3">
      <c r="A75" s="41"/>
      <c r="B75" s="61" t="s">
        <v>18</v>
      </c>
      <c r="C75" s="41"/>
      <c r="D75" s="1">
        <v>15</v>
      </c>
      <c r="E75" s="148"/>
      <c r="F75" s="28">
        <f t="shared" si="2"/>
        <v>2.1</v>
      </c>
    </row>
    <row r="76" spans="1:6" x14ac:dyDescent="0.3">
      <c r="A76" s="41"/>
      <c r="B76" s="61" t="s">
        <v>19</v>
      </c>
      <c r="C76" s="41"/>
      <c r="D76" s="1">
        <v>4</v>
      </c>
      <c r="E76" s="148"/>
      <c r="F76" s="28">
        <f t="shared" si="2"/>
        <v>0.56000000000000005</v>
      </c>
    </row>
    <row r="77" spans="1:6" x14ac:dyDescent="0.3">
      <c r="A77" s="41"/>
      <c r="B77" s="61" t="s">
        <v>20</v>
      </c>
      <c r="C77" s="41"/>
      <c r="D77" s="1">
        <v>4</v>
      </c>
      <c r="E77" s="148"/>
      <c r="F77" s="28">
        <f t="shared" si="2"/>
        <v>0.56000000000000005</v>
      </c>
    </row>
    <row r="78" spans="1:6" x14ac:dyDescent="0.3">
      <c r="A78" s="37"/>
      <c r="B78" s="63" t="s">
        <v>21</v>
      </c>
      <c r="C78" s="37"/>
      <c r="D78" s="2">
        <v>1</v>
      </c>
      <c r="E78" s="149"/>
      <c r="F78" s="30">
        <f t="shared" si="2"/>
        <v>0.14000000000000001</v>
      </c>
    </row>
    <row r="79" spans="1:6" x14ac:dyDescent="0.3">
      <c r="A79" s="38" t="s">
        <v>28</v>
      </c>
      <c r="B79" s="31" t="s">
        <v>23</v>
      </c>
      <c r="C79" s="36" t="s">
        <v>14</v>
      </c>
      <c r="D79" s="3">
        <v>1</v>
      </c>
      <c r="E79" s="150">
        <v>0.15</v>
      </c>
      <c r="F79" s="28">
        <f t="shared" si="1"/>
        <v>0.15</v>
      </c>
    </row>
    <row r="80" spans="1:6" x14ac:dyDescent="0.3">
      <c r="A80" s="39"/>
      <c r="B80" s="64" t="s">
        <v>24</v>
      </c>
      <c r="C80" s="41"/>
      <c r="D80" s="4">
        <v>2</v>
      </c>
      <c r="E80" s="151">
        <v>0.09</v>
      </c>
      <c r="F80" s="28">
        <f t="shared" si="1"/>
        <v>0.18</v>
      </c>
    </row>
    <row r="81" spans="1:6" x14ac:dyDescent="0.3">
      <c r="A81" s="39"/>
      <c r="B81" s="64" t="s">
        <v>25</v>
      </c>
      <c r="C81" s="41"/>
      <c r="D81" s="4">
        <v>29</v>
      </c>
      <c r="E81" s="151">
        <v>0.08</v>
      </c>
      <c r="F81" s="28">
        <f t="shared" si="1"/>
        <v>2.3199999999999998</v>
      </c>
    </row>
    <row r="82" spans="1:6" x14ac:dyDescent="0.3">
      <c r="A82" s="39"/>
      <c r="B82" s="64" t="s">
        <v>26</v>
      </c>
      <c r="C82" s="41"/>
      <c r="D82" s="4">
        <v>2</v>
      </c>
      <c r="E82" s="151">
        <v>0.09</v>
      </c>
      <c r="F82" s="28">
        <f t="shared" si="1"/>
        <v>0.18</v>
      </c>
    </row>
    <row r="83" spans="1:6" x14ac:dyDescent="0.3">
      <c r="A83" s="40"/>
      <c r="B83" s="65" t="s">
        <v>27</v>
      </c>
      <c r="C83" s="37"/>
      <c r="D83" s="5">
        <v>4</v>
      </c>
      <c r="E83" s="152">
        <v>1.6</v>
      </c>
      <c r="F83" s="30">
        <f t="shared" si="1"/>
        <v>6.4</v>
      </c>
    </row>
    <row r="84" spans="1:6" x14ac:dyDescent="0.3">
      <c r="A84" s="12" t="s">
        <v>48</v>
      </c>
      <c r="B84" s="62" t="s">
        <v>49</v>
      </c>
      <c r="C84" s="16" t="s">
        <v>14</v>
      </c>
      <c r="D84" s="13">
        <v>8</v>
      </c>
      <c r="E84" s="147">
        <v>0.04</v>
      </c>
      <c r="F84" s="29">
        <f t="shared" si="1"/>
        <v>0.32</v>
      </c>
    </row>
    <row r="85" spans="1:6" x14ac:dyDescent="0.3">
      <c r="A85" s="12" t="s">
        <v>58</v>
      </c>
      <c r="B85" s="62" t="s">
        <v>65</v>
      </c>
      <c r="C85" s="16" t="s">
        <v>14</v>
      </c>
      <c r="D85" s="13">
        <v>1</v>
      </c>
      <c r="E85" s="147">
        <v>0.09</v>
      </c>
      <c r="F85" s="29">
        <f t="shared" si="1"/>
        <v>0.09</v>
      </c>
    </row>
    <row r="86" spans="1:6" x14ac:dyDescent="0.3">
      <c r="A86" s="42" t="s">
        <v>53</v>
      </c>
      <c r="B86" s="62" t="s">
        <v>54</v>
      </c>
      <c r="C86" s="36" t="s">
        <v>14</v>
      </c>
      <c r="D86" s="13">
        <v>4</v>
      </c>
      <c r="E86" s="147">
        <v>0.24</v>
      </c>
      <c r="F86" s="29">
        <f t="shared" si="1"/>
        <v>0.96</v>
      </c>
    </row>
    <row r="87" spans="1:6" x14ac:dyDescent="0.3">
      <c r="A87" s="42"/>
      <c r="B87" s="62" t="s">
        <v>51</v>
      </c>
      <c r="C87" s="37"/>
      <c r="D87" s="13">
        <v>4</v>
      </c>
      <c r="E87" s="147">
        <v>0.73</v>
      </c>
      <c r="F87" s="29">
        <f t="shared" si="1"/>
        <v>2.92</v>
      </c>
    </row>
    <row r="88" spans="1:6" x14ac:dyDescent="0.3">
      <c r="A88" s="42" t="s">
        <v>66</v>
      </c>
      <c r="B88" s="62" t="s">
        <v>64</v>
      </c>
      <c r="C88" s="36" t="s">
        <v>14</v>
      </c>
      <c r="D88" s="13">
        <v>2</v>
      </c>
      <c r="E88" s="147">
        <v>0.32</v>
      </c>
      <c r="F88" s="29">
        <f t="shared" si="1"/>
        <v>0.64</v>
      </c>
    </row>
    <row r="89" spans="1:6" x14ac:dyDescent="0.3">
      <c r="A89" s="42"/>
      <c r="B89" s="62" t="s">
        <v>63</v>
      </c>
      <c r="C89" s="37" t="s">
        <v>14</v>
      </c>
      <c r="D89" s="13">
        <v>2</v>
      </c>
      <c r="E89" s="147">
        <v>0.32</v>
      </c>
      <c r="F89" s="29">
        <f t="shared" si="1"/>
        <v>0.64</v>
      </c>
    </row>
    <row r="90" spans="1:6" x14ac:dyDescent="0.3">
      <c r="A90" s="12" t="s">
        <v>67</v>
      </c>
      <c r="B90" s="62" t="s">
        <v>57</v>
      </c>
      <c r="C90" s="16" t="s">
        <v>14</v>
      </c>
      <c r="D90" s="13">
        <v>1</v>
      </c>
      <c r="E90" s="147">
        <v>0.38</v>
      </c>
      <c r="F90" s="29">
        <f t="shared" si="1"/>
        <v>0.38</v>
      </c>
    </row>
    <row r="91" spans="1:6" x14ac:dyDescent="0.3">
      <c r="A91" s="12" t="s">
        <v>68</v>
      </c>
      <c r="B91" s="62" t="s">
        <v>59</v>
      </c>
      <c r="C91" s="16" t="s">
        <v>14</v>
      </c>
      <c r="D91" s="13">
        <v>6</v>
      </c>
      <c r="E91" s="18">
        <v>0.13100000000000001</v>
      </c>
      <c r="F91" s="29">
        <f t="shared" si="1"/>
        <v>0.78600000000000003</v>
      </c>
    </row>
    <row r="92" spans="1:6" x14ac:dyDescent="0.3">
      <c r="A92" s="12" t="s">
        <v>56</v>
      </c>
      <c r="B92" s="66" t="s">
        <v>74</v>
      </c>
      <c r="C92" s="16" t="s">
        <v>14</v>
      </c>
      <c r="D92" s="13">
        <v>2</v>
      </c>
      <c r="E92" s="18">
        <v>9.0999999999999998E-2</v>
      </c>
      <c r="F92" s="29">
        <f t="shared" si="1"/>
        <v>0.182</v>
      </c>
    </row>
    <row r="93" spans="1:6" x14ac:dyDescent="0.3">
      <c r="A93" s="12" t="s">
        <v>69</v>
      </c>
      <c r="B93" s="66" t="s">
        <v>74</v>
      </c>
      <c r="C93" s="16" t="s">
        <v>14</v>
      </c>
      <c r="D93" s="13">
        <v>2</v>
      </c>
      <c r="E93" s="18">
        <v>0.151</v>
      </c>
      <c r="F93" s="29">
        <f t="shared" si="1"/>
        <v>0.30199999999999999</v>
      </c>
    </row>
    <row r="94" spans="1:6" x14ac:dyDescent="0.3">
      <c r="A94" s="12" t="s">
        <v>55</v>
      </c>
      <c r="B94" s="66" t="s">
        <v>75</v>
      </c>
      <c r="C94" s="16" t="s">
        <v>14</v>
      </c>
      <c r="D94" s="13">
        <v>1</v>
      </c>
      <c r="E94" s="147">
        <v>0.28999999999999998</v>
      </c>
      <c r="F94" s="29">
        <f t="shared" si="1"/>
        <v>0.28999999999999998</v>
      </c>
    </row>
    <row r="95" spans="1:6" x14ac:dyDescent="0.3">
      <c r="A95" s="42" t="s">
        <v>70</v>
      </c>
      <c r="B95" s="66" t="s">
        <v>72</v>
      </c>
      <c r="C95" s="42" t="s">
        <v>14</v>
      </c>
      <c r="D95" s="13">
        <v>12</v>
      </c>
      <c r="E95" s="146">
        <v>0.05</v>
      </c>
      <c r="F95" s="29">
        <f t="shared" si="1"/>
        <v>0.60000000000000009</v>
      </c>
    </row>
    <row r="96" spans="1:6" x14ac:dyDescent="0.3">
      <c r="A96" s="42"/>
      <c r="B96" s="66" t="s">
        <v>50</v>
      </c>
      <c r="C96" s="42"/>
      <c r="D96" s="13">
        <v>6</v>
      </c>
      <c r="E96" s="19">
        <v>7.0999999999999994E-2</v>
      </c>
      <c r="F96" s="29">
        <f t="shared" si="1"/>
        <v>0.42599999999999993</v>
      </c>
    </row>
    <row r="97" spans="1:6" x14ac:dyDescent="0.3">
      <c r="A97" s="42"/>
      <c r="B97" s="66" t="s">
        <v>61</v>
      </c>
      <c r="C97" s="42"/>
      <c r="D97" s="13">
        <v>2</v>
      </c>
      <c r="E97" s="19">
        <v>0.14099999999999999</v>
      </c>
      <c r="F97" s="29">
        <f t="shared" si="1"/>
        <v>0.28199999999999997</v>
      </c>
    </row>
    <row r="98" spans="1:6" x14ac:dyDescent="0.3">
      <c r="A98" s="12" t="s">
        <v>71</v>
      </c>
      <c r="B98" s="66" t="s">
        <v>73</v>
      </c>
      <c r="C98" s="16" t="s">
        <v>14</v>
      </c>
      <c r="D98" s="13">
        <v>8</v>
      </c>
      <c r="E98" s="146">
        <v>0.24</v>
      </c>
      <c r="F98" s="29">
        <f t="shared" si="1"/>
        <v>1.92</v>
      </c>
    </row>
    <row r="99" spans="1:6" x14ac:dyDescent="0.3">
      <c r="A99" s="14" t="s">
        <v>78</v>
      </c>
      <c r="B99" s="57" t="s">
        <v>79</v>
      </c>
      <c r="C99" s="20" t="s">
        <v>62</v>
      </c>
      <c r="D99" s="13">
        <f>1</f>
        <v>1</v>
      </c>
      <c r="E99" s="146">
        <v>2.5</v>
      </c>
      <c r="F99" s="29">
        <f t="shared" si="1"/>
        <v>2.5</v>
      </c>
    </row>
    <row r="100" spans="1:6" x14ac:dyDescent="0.3">
      <c r="A100" s="136" t="s">
        <v>80</v>
      </c>
      <c r="B100" s="57" t="s">
        <v>90</v>
      </c>
      <c r="C100" s="136" t="s">
        <v>14</v>
      </c>
      <c r="D100" s="15">
        <v>2</v>
      </c>
      <c r="E100" s="146">
        <v>0.6</v>
      </c>
      <c r="F100" s="29">
        <f t="shared" si="1"/>
        <v>1.2</v>
      </c>
    </row>
    <row r="101" spans="1:6" x14ac:dyDescent="0.3">
      <c r="A101" s="137"/>
      <c r="B101" s="57" t="s">
        <v>91</v>
      </c>
      <c r="C101" s="137"/>
      <c r="D101" s="15">
        <v>2</v>
      </c>
      <c r="E101" s="146">
        <v>0.95</v>
      </c>
      <c r="F101" s="29">
        <f t="shared" si="1"/>
        <v>1.9</v>
      </c>
    </row>
    <row r="102" spans="1:6" x14ac:dyDescent="0.3">
      <c r="A102" s="136" t="s">
        <v>80</v>
      </c>
      <c r="B102" s="57" t="s">
        <v>92</v>
      </c>
      <c r="C102" s="136" t="s">
        <v>14</v>
      </c>
      <c r="D102" s="15">
        <v>2</v>
      </c>
      <c r="E102" s="146">
        <v>0.93</v>
      </c>
      <c r="F102" s="29">
        <f t="shared" si="1"/>
        <v>1.86</v>
      </c>
    </row>
    <row r="103" spans="1:6" x14ac:dyDescent="0.3">
      <c r="A103" s="137"/>
      <c r="B103" s="57" t="s">
        <v>93</v>
      </c>
      <c r="C103" s="137"/>
      <c r="D103" s="15">
        <v>2</v>
      </c>
      <c r="E103" s="146">
        <v>0.56999999999999995</v>
      </c>
      <c r="F103" s="29">
        <f t="shared" si="1"/>
        <v>1.1399999999999999</v>
      </c>
    </row>
    <row r="104" spans="1:6" x14ac:dyDescent="0.3">
      <c r="A104" s="14" t="s">
        <v>103</v>
      </c>
      <c r="B104" s="57" t="s">
        <v>104</v>
      </c>
      <c r="C104" s="20" t="s">
        <v>14</v>
      </c>
      <c r="D104" s="15">
        <v>1</v>
      </c>
      <c r="E104" s="146">
        <v>1.87</v>
      </c>
      <c r="F104" s="29">
        <f t="shared" si="1"/>
        <v>1.87</v>
      </c>
    </row>
    <row r="105" spans="1:6" ht="28.8" x14ac:dyDescent="0.3">
      <c r="A105" s="14" t="s">
        <v>82</v>
      </c>
      <c r="B105" s="57" t="s">
        <v>101</v>
      </c>
      <c r="C105" s="12" t="s">
        <v>14</v>
      </c>
      <c r="D105" s="15">
        <v>1</v>
      </c>
      <c r="E105" s="146">
        <v>0.46</v>
      </c>
      <c r="F105" s="29">
        <f t="shared" si="1"/>
        <v>0.46</v>
      </c>
    </row>
    <row r="106" spans="1:6" x14ac:dyDescent="0.3">
      <c r="A106" s="14" t="s">
        <v>81</v>
      </c>
      <c r="B106" s="57" t="s">
        <v>97</v>
      </c>
      <c r="C106" s="12" t="s">
        <v>14</v>
      </c>
      <c r="D106" s="15">
        <v>1</v>
      </c>
      <c r="E106" s="146">
        <v>6.56</v>
      </c>
      <c r="F106" s="29">
        <f t="shared" si="1"/>
        <v>6.56</v>
      </c>
    </row>
    <row r="107" spans="1:6" ht="28.8" x14ac:dyDescent="0.3">
      <c r="A107" s="35" t="s">
        <v>98</v>
      </c>
      <c r="B107" s="57" t="s">
        <v>99</v>
      </c>
      <c r="C107" s="36" t="s">
        <v>14</v>
      </c>
      <c r="D107" s="15">
        <v>1</v>
      </c>
      <c r="E107" s="146">
        <v>0.87</v>
      </c>
      <c r="F107" s="29">
        <f t="shared" si="1"/>
        <v>0.87</v>
      </c>
    </row>
    <row r="108" spans="1:6" ht="28.8" x14ac:dyDescent="0.3">
      <c r="A108" s="35"/>
      <c r="B108" s="57" t="s">
        <v>100</v>
      </c>
      <c r="C108" s="37"/>
      <c r="D108" s="15">
        <v>1</v>
      </c>
      <c r="E108" s="146">
        <v>0.77</v>
      </c>
      <c r="F108" s="29">
        <f t="shared" si="1"/>
        <v>0.77</v>
      </c>
    </row>
    <row r="109" spans="1:6" ht="28.8" x14ac:dyDescent="0.3">
      <c r="A109" s="14" t="s">
        <v>83</v>
      </c>
      <c r="B109" s="57" t="s">
        <v>102</v>
      </c>
      <c r="C109" s="12" t="s">
        <v>14</v>
      </c>
      <c r="D109" s="15">
        <v>1</v>
      </c>
      <c r="E109" s="146">
        <v>11.8</v>
      </c>
      <c r="F109" s="29">
        <f t="shared" si="1"/>
        <v>11.8</v>
      </c>
    </row>
    <row r="110" spans="1:6" x14ac:dyDescent="0.3">
      <c r="A110" s="14" t="s">
        <v>84</v>
      </c>
      <c r="B110" s="67" t="s">
        <v>94</v>
      </c>
      <c r="C110" s="12" t="s">
        <v>14</v>
      </c>
      <c r="D110" s="15">
        <v>1</v>
      </c>
      <c r="E110" s="146">
        <v>16.440000000000001</v>
      </c>
      <c r="F110" s="29">
        <f t="shared" si="1"/>
        <v>16.440000000000001</v>
      </c>
    </row>
    <row r="111" spans="1:6" x14ac:dyDescent="0.3">
      <c r="A111" s="14" t="s">
        <v>85</v>
      </c>
      <c r="B111" s="67" t="s">
        <v>95</v>
      </c>
      <c r="C111" s="12" t="s">
        <v>14</v>
      </c>
      <c r="D111" s="15">
        <v>1</v>
      </c>
      <c r="E111" s="146">
        <v>25.16</v>
      </c>
      <c r="F111" s="29">
        <f t="shared" si="1"/>
        <v>25.16</v>
      </c>
    </row>
    <row r="112" spans="1:6" x14ac:dyDescent="0.3">
      <c r="A112" s="14" t="s">
        <v>86</v>
      </c>
      <c r="B112" s="57" t="s">
        <v>105</v>
      </c>
      <c r="C112" s="12" t="s">
        <v>122</v>
      </c>
      <c r="D112" s="15">
        <v>1</v>
      </c>
      <c r="E112" s="146">
        <v>30</v>
      </c>
      <c r="F112" s="29">
        <f t="shared" si="1"/>
        <v>30</v>
      </c>
    </row>
    <row r="113" spans="1:6" ht="28.8" x14ac:dyDescent="0.3">
      <c r="A113" s="69" t="s">
        <v>87</v>
      </c>
      <c r="B113" s="67" t="s">
        <v>88</v>
      </c>
      <c r="C113" s="12" t="s">
        <v>96</v>
      </c>
      <c r="D113" s="15">
        <v>1</v>
      </c>
      <c r="E113" s="146">
        <v>49.99</v>
      </c>
      <c r="F113" s="29">
        <f t="shared" si="1"/>
        <v>49.99</v>
      </c>
    </row>
    <row r="114" spans="1:6" x14ac:dyDescent="0.3">
      <c r="A114" s="140"/>
      <c r="B114" s="141" t="s">
        <v>89</v>
      </c>
      <c r="C114" s="142" t="s">
        <v>14</v>
      </c>
      <c r="D114" s="3">
        <v>2</v>
      </c>
      <c r="E114" s="146">
        <v>12.05</v>
      </c>
      <c r="F114" s="143">
        <f t="shared" si="1"/>
        <v>24.1</v>
      </c>
    </row>
    <row r="115" spans="1:6" ht="28.8" x14ac:dyDescent="0.3">
      <c r="A115" s="157" t="s">
        <v>110</v>
      </c>
      <c r="B115" s="158" t="s">
        <v>111</v>
      </c>
      <c r="C115" s="10" t="s">
        <v>122</v>
      </c>
      <c r="D115" s="3">
        <v>3</v>
      </c>
      <c r="E115" s="159">
        <v>10</v>
      </c>
      <c r="F115" s="143">
        <f t="shared" si="1"/>
        <v>30</v>
      </c>
    </row>
    <row r="116" spans="1:6" ht="43.8" thickBot="1" x14ac:dyDescent="0.35">
      <c r="A116" s="144" t="s">
        <v>119</v>
      </c>
      <c r="B116" s="68" t="s">
        <v>120</v>
      </c>
      <c r="C116" s="145" t="s">
        <v>121</v>
      </c>
      <c r="D116" s="33">
        <v>2</v>
      </c>
      <c r="E116" s="160">
        <v>13.54</v>
      </c>
      <c r="F116" s="34">
        <f t="shared" si="1"/>
        <v>27.08</v>
      </c>
    </row>
    <row r="117" spans="1:6" ht="15" customHeight="1" thickTop="1" x14ac:dyDescent="0.3">
      <c r="A117" s="123" t="s">
        <v>106</v>
      </c>
      <c r="B117" s="124"/>
      <c r="C117" s="124"/>
      <c r="D117" s="125"/>
      <c r="E117" s="138">
        <f>SUM(F55:F116)</f>
        <v>270.72300000000001</v>
      </c>
      <c r="F117" s="139"/>
    </row>
    <row r="118" spans="1:6" ht="14.4" customHeight="1" x14ac:dyDescent="0.3">
      <c r="B118" s="59"/>
      <c r="D118" s="32"/>
      <c r="E118" s="32"/>
      <c r="F118" s="11"/>
    </row>
    <row r="119" spans="1:6" x14ac:dyDescent="0.3">
      <c r="B119" s="59"/>
    </row>
    <row r="120" spans="1:6" x14ac:dyDescent="0.3">
      <c r="B120" s="59"/>
    </row>
    <row r="146" spans="1:4" x14ac:dyDescent="0.3">
      <c r="A146" s="129" t="s">
        <v>108</v>
      </c>
      <c r="B146" s="129"/>
      <c r="C146" s="129" t="s">
        <v>118</v>
      </c>
      <c r="D146" s="129"/>
    </row>
    <row r="147" spans="1:4" x14ac:dyDescent="0.3">
      <c r="A147" t="s">
        <v>116</v>
      </c>
      <c r="B147" t="s">
        <v>117</v>
      </c>
      <c r="C147" t="s">
        <v>116</v>
      </c>
      <c r="D147" t="s">
        <v>117</v>
      </c>
    </row>
    <row r="148" spans="1:4" x14ac:dyDescent="0.3">
      <c r="A148">
        <v>0</v>
      </c>
      <c r="B148" s="154">
        <f>$L$60+A148*$L$54</f>
        <v>35460</v>
      </c>
      <c r="C148">
        <v>0</v>
      </c>
      <c r="D148" s="154">
        <f>C148*$L$56</f>
        <v>0</v>
      </c>
    </row>
    <row r="149" spans="1:4" x14ac:dyDescent="0.3">
      <c r="A149">
        <v>10</v>
      </c>
      <c r="B149" s="154">
        <f>$L$60+A149*$L$54</f>
        <v>38167.230000000003</v>
      </c>
      <c r="C149">
        <v>10</v>
      </c>
      <c r="D149" s="154">
        <f>C149*$L$56</f>
        <v>3248.6759999999999</v>
      </c>
    </row>
    <row r="150" spans="1:4" x14ac:dyDescent="0.3">
      <c r="A150">
        <v>20</v>
      </c>
      <c r="B150" s="154">
        <f>$L$60+A150*$L$54</f>
        <v>40874.46</v>
      </c>
      <c r="C150">
        <v>20</v>
      </c>
      <c r="D150" s="154">
        <f>C150*$L$56</f>
        <v>6497.3519999999999</v>
      </c>
    </row>
    <row r="151" spans="1:4" x14ac:dyDescent="0.3">
      <c r="A151">
        <v>30</v>
      </c>
      <c r="B151" s="154">
        <f>$L$60+A151*$L$54</f>
        <v>43581.69</v>
      </c>
      <c r="C151">
        <v>30</v>
      </c>
      <c r="D151" s="154">
        <f>C151*$L$56</f>
        <v>9746.0280000000002</v>
      </c>
    </row>
    <row r="152" spans="1:4" x14ac:dyDescent="0.3">
      <c r="A152">
        <v>40</v>
      </c>
      <c r="B152" s="154">
        <f>$L$60+A152*$L$54</f>
        <v>46288.92</v>
      </c>
      <c r="C152">
        <v>40</v>
      </c>
      <c r="D152" s="154">
        <f>C152*$L$56</f>
        <v>12994.704</v>
      </c>
    </row>
    <row r="153" spans="1:4" x14ac:dyDescent="0.3">
      <c r="A153">
        <v>50</v>
      </c>
      <c r="B153" s="154">
        <f>$L$60+A153*$L$54</f>
        <v>48996.15</v>
      </c>
      <c r="C153">
        <v>50</v>
      </c>
      <c r="D153" s="154">
        <f>C153*$L$56</f>
        <v>16243.38</v>
      </c>
    </row>
    <row r="154" spans="1:4" x14ac:dyDescent="0.3">
      <c r="A154">
        <v>60</v>
      </c>
      <c r="B154" s="154">
        <f>$L$60+A154*$L$54</f>
        <v>51703.380000000005</v>
      </c>
      <c r="C154">
        <v>60</v>
      </c>
      <c r="D154" s="154">
        <f>C154*$L$56</f>
        <v>19492.056</v>
      </c>
    </row>
    <row r="155" spans="1:4" x14ac:dyDescent="0.3">
      <c r="A155">
        <v>70</v>
      </c>
      <c r="B155" s="154">
        <f>$L$60+A155*$L$54</f>
        <v>54410.61</v>
      </c>
      <c r="C155">
        <v>70</v>
      </c>
      <c r="D155" s="154">
        <f>C155*$L$56</f>
        <v>22740.732</v>
      </c>
    </row>
    <row r="156" spans="1:4" x14ac:dyDescent="0.3">
      <c r="A156">
        <v>80</v>
      </c>
      <c r="B156" s="154">
        <f>$L$60+A156*$L$54</f>
        <v>57117.84</v>
      </c>
      <c r="C156">
        <v>80</v>
      </c>
      <c r="D156" s="154">
        <f>C156*$L$56</f>
        <v>25989.407999999999</v>
      </c>
    </row>
    <row r="157" spans="1:4" x14ac:dyDescent="0.3">
      <c r="A157">
        <v>90</v>
      </c>
      <c r="B157" s="154">
        <f>$L$60+A157*$L$54</f>
        <v>59825.07</v>
      </c>
      <c r="C157">
        <v>90</v>
      </c>
      <c r="D157" s="154">
        <f>C157*$L$56</f>
        <v>29238.083999999999</v>
      </c>
    </row>
    <row r="158" spans="1:4" x14ac:dyDescent="0.3">
      <c r="A158">
        <v>100</v>
      </c>
      <c r="B158" s="154">
        <f>$L$60+A158*$L$54</f>
        <v>62532.3</v>
      </c>
      <c r="C158">
        <v>100</v>
      </c>
      <c r="D158" s="154">
        <f>C158*$L$56</f>
        <v>32486.76</v>
      </c>
    </row>
    <row r="159" spans="1:4" x14ac:dyDescent="0.3">
      <c r="A159">
        <v>110</v>
      </c>
      <c r="B159" s="154">
        <f>$L$60+A159*$L$54</f>
        <v>65239.53</v>
      </c>
      <c r="C159">
        <v>110</v>
      </c>
      <c r="D159" s="154">
        <f>C159*$L$56</f>
        <v>35735.436000000002</v>
      </c>
    </row>
    <row r="160" spans="1:4" x14ac:dyDescent="0.3">
      <c r="A160">
        <v>120</v>
      </c>
      <c r="B160" s="154">
        <f>$L$60+A160*$L$54</f>
        <v>67946.760000000009</v>
      </c>
      <c r="C160">
        <v>120</v>
      </c>
      <c r="D160" s="154">
        <f>C160*$L$56</f>
        <v>38984.112000000001</v>
      </c>
    </row>
    <row r="161" spans="1:4" x14ac:dyDescent="0.3">
      <c r="A161">
        <v>130</v>
      </c>
      <c r="B161" s="154">
        <f>$L$60+A161*$L$54</f>
        <v>70653.990000000005</v>
      </c>
      <c r="C161">
        <v>130</v>
      </c>
      <c r="D161" s="154">
        <f>C161*$L$56</f>
        <v>42232.788</v>
      </c>
    </row>
    <row r="162" spans="1:4" x14ac:dyDescent="0.3">
      <c r="A162">
        <v>140</v>
      </c>
      <c r="B162" s="154">
        <f>$L$60+A162*$L$54</f>
        <v>73361.22</v>
      </c>
      <c r="C162">
        <v>140</v>
      </c>
      <c r="D162" s="154">
        <f>C162*$L$56</f>
        <v>45481.464</v>
      </c>
    </row>
    <row r="163" spans="1:4" x14ac:dyDescent="0.3">
      <c r="A163">
        <v>150</v>
      </c>
      <c r="B163" s="154">
        <f>$L$60+A163*$L$54</f>
        <v>76068.450000000012</v>
      </c>
      <c r="C163">
        <v>150</v>
      </c>
      <c r="D163" s="154">
        <f>C163*$L$56</f>
        <v>48730.14</v>
      </c>
    </row>
    <row r="164" spans="1:4" x14ac:dyDescent="0.3">
      <c r="A164">
        <v>160</v>
      </c>
      <c r="B164" s="154">
        <f>$L$60+A164*$L$54</f>
        <v>78775.679999999993</v>
      </c>
      <c r="C164">
        <v>160</v>
      </c>
      <c r="D164" s="154">
        <f>C164*$L$56</f>
        <v>51978.815999999999</v>
      </c>
    </row>
    <row r="165" spans="1:4" x14ac:dyDescent="0.3">
      <c r="A165">
        <v>170</v>
      </c>
      <c r="B165" s="154">
        <f>$L$60+A165*$L$54</f>
        <v>81482.91</v>
      </c>
      <c r="C165">
        <v>170</v>
      </c>
      <c r="D165" s="154">
        <f>C165*$L$56</f>
        <v>55227.491999999998</v>
      </c>
    </row>
    <row r="166" spans="1:4" x14ac:dyDescent="0.3">
      <c r="A166">
        <v>180</v>
      </c>
      <c r="B166" s="154">
        <f>$L$60+A166*$L$54</f>
        <v>84190.14</v>
      </c>
      <c r="C166">
        <v>180</v>
      </c>
      <c r="D166" s="154">
        <f>C166*$L$56</f>
        <v>58476.167999999998</v>
      </c>
    </row>
    <row r="167" spans="1:4" x14ac:dyDescent="0.3">
      <c r="A167">
        <v>190</v>
      </c>
      <c r="B167" s="154">
        <f>$L$60+A167*$L$54</f>
        <v>86897.37</v>
      </c>
      <c r="C167">
        <v>190</v>
      </c>
      <c r="D167" s="154">
        <f>C167*$L$56</f>
        <v>61724.843999999997</v>
      </c>
    </row>
    <row r="168" spans="1:4" x14ac:dyDescent="0.3">
      <c r="A168">
        <v>200</v>
      </c>
      <c r="B168" s="154">
        <f>$L$60+A168*$L$54</f>
        <v>89604.6</v>
      </c>
      <c r="C168">
        <v>200</v>
      </c>
      <c r="D168" s="154">
        <f>C168*$L$56</f>
        <v>64973.52</v>
      </c>
    </row>
    <row r="169" spans="1:4" x14ac:dyDescent="0.3">
      <c r="A169">
        <v>210</v>
      </c>
      <c r="B169" s="154">
        <f>$L$60+A169*$L$54</f>
        <v>92311.83</v>
      </c>
      <c r="C169">
        <v>210</v>
      </c>
      <c r="D169" s="154">
        <f>C169*$L$56</f>
        <v>68222.195999999996</v>
      </c>
    </row>
    <row r="170" spans="1:4" x14ac:dyDescent="0.3">
      <c r="A170">
        <v>220</v>
      </c>
      <c r="B170" s="154">
        <f>$L$60+A170*$L$54</f>
        <v>95019.06</v>
      </c>
      <c r="C170">
        <v>220</v>
      </c>
      <c r="D170" s="154">
        <f>C170*$L$56</f>
        <v>71470.872000000003</v>
      </c>
    </row>
    <row r="171" spans="1:4" x14ac:dyDescent="0.3">
      <c r="A171">
        <v>230</v>
      </c>
      <c r="B171" s="154">
        <f>$L$60+A171*$L$54</f>
        <v>97726.290000000008</v>
      </c>
      <c r="C171">
        <v>230</v>
      </c>
      <c r="D171" s="154">
        <f>C171*$L$56</f>
        <v>74719.547999999995</v>
      </c>
    </row>
    <row r="172" spans="1:4" x14ac:dyDescent="0.3">
      <c r="A172">
        <v>240</v>
      </c>
      <c r="B172" s="154">
        <f>$L$60+A172*$L$54</f>
        <v>100433.52</v>
      </c>
      <c r="C172">
        <v>240</v>
      </c>
      <c r="D172" s="154">
        <f>C172*$L$56</f>
        <v>77968.224000000002</v>
      </c>
    </row>
    <row r="173" spans="1:4" x14ac:dyDescent="0.3">
      <c r="A173">
        <v>250</v>
      </c>
      <c r="B173" s="154">
        <f>$L$60+A173*$L$54</f>
        <v>103140.75</v>
      </c>
      <c r="C173">
        <v>250</v>
      </c>
      <c r="D173" s="154">
        <f>C173*$L$56</f>
        <v>81216.899999999994</v>
      </c>
    </row>
    <row r="174" spans="1:4" x14ac:dyDescent="0.3">
      <c r="A174">
        <v>260</v>
      </c>
      <c r="B174" s="154">
        <f>$L$60+A174*$L$54</f>
        <v>105847.98000000001</v>
      </c>
      <c r="C174">
        <v>260</v>
      </c>
      <c r="D174" s="154">
        <f>C174*$L$56</f>
        <v>84465.576000000001</v>
      </c>
    </row>
    <row r="175" spans="1:4" x14ac:dyDescent="0.3">
      <c r="A175">
        <v>270</v>
      </c>
      <c r="B175" s="154">
        <f>$L$60+A175*$L$54</f>
        <v>108555.21</v>
      </c>
      <c r="C175">
        <v>270</v>
      </c>
      <c r="D175" s="154">
        <f>C175*$L$56</f>
        <v>87714.251999999993</v>
      </c>
    </row>
    <row r="176" spans="1:4" x14ac:dyDescent="0.3">
      <c r="A176">
        <v>280</v>
      </c>
      <c r="B176" s="154">
        <f>$L$60+A176*$L$54</f>
        <v>111262.44</v>
      </c>
      <c r="C176">
        <v>280</v>
      </c>
      <c r="D176" s="154">
        <f>C176*$L$56</f>
        <v>90962.928</v>
      </c>
    </row>
    <row r="177" spans="1:4" x14ac:dyDescent="0.3">
      <c r="A177">
        <v>290</v>
      </c>
      <c r="B177" s="154">
        <f>$L$60+A177*$L$54</f>
        <v>113969.67</v>
      </c>
      <c r="C177">
        <v>290</v>
      </c>
      <c r="D177" s="154">
        <f>C177*$L$56</f>
        <v>94211.603999999992</v>
      </c>
    </row>
    <row r="178" spans="1:4" x14ac:dyDescent="0.3">
      <c r="A178">
        <v>300</v>
      </c>
      <c r="B178" s="154">
        <f>$L$60+A178*$L$54</f>
        <v>116676.90000000001</v>
      </c>
      <c r="C178">
        <v>300</v>
      </c>
      <c r="D178" s="154">
        <f>C178*$L$56</f>
        <v>97460.28</v>
      </c>
    </row>
    <row r="179" spans="1:4" x14ac:dyDescent="0.3">
      <c r="A179">
        <v>310</v>
      </c>
      <c r="B179" s="154">
        <f>$L$60+A179*$L$54</f>
        <v>119384.13</v>
      </c>
      <c r="C179">
        <v>310</v>
      </c>
      <c r="D179" s="154">
        <f>C179*$L$56</f>
        <v>100708.95599999999</v>
      </c>
    </row>
    <row r="180" spans="1:4" x14ac:dyDescent="0.3">
      <c r="A180">
        <v>320</v>
      </c>
      <c r="B180" s="154">
        <f>$L$60+A180*$L$54</f>
        <v>122091.36</v>
      </c>
      <c r="C180">
        <v>320</v>
      </c>
      <c r="D180" s="154">
        <f>C180*$L$56</f>
        <v>103957.632</v>
      </c>
    </row>
    <row r="181" spans="1:4" x14ac:dyDescent="0.3">
      <c r="A181">
        <v>330</v>
      </c>
      <c r="B181" s="154">
        <f>$L$60+A181*$L$54</f>
        <v>124798.59000000001</v>
      </c>
      <c r="C181">
        <v>330</v>
      </c>
      <c r="D181" s="154">
        <f>C181*$L$56</f>
        <v>107206.30799999999</v>
      </c>
    </row>
    <row r="182" spans="1:4" x14ac:dyDescent="0.3">
      <c r="A182">
        <v>340</v>
      </c>
      <c r="B182" s="154">
        <f>$L$60+A182*$L$54</f>
        <v>127505.82</v>
      </c>
      <c r="C182">
        <v>340</v>
      </c>
      <c r="D182" s="154">
        <f>C182*$L$56</f>
        <v>110454.984</v>
      </c>
    </row>
    <row r="183" spans="1:4" x14ac:dyDescent="0.3">
      <c r="A183">
        <v>350</v>
      </c>
      <c r="B183" s="154">
        <f>$L$60+A183*$L$54</f>
        <v>130213.05</v>
      </c>
      <c r="C183">
        <v>350</v>
      </c>
      <c r="D183" s="154">
        <f>C183*$L$56</f>
        <v>113703.65999999999</v>
      </c>
    </row>
    <row r="184" spans="1:4" x14ac:dyDescent="0.3">
      <c r="A184">
        <v>360</v>
      </c>
      <c r="B184" s="154">
        <f>$L$60+A184*$L$54</f>
        <v>132920.28</v>
      </c>
      <c r="C184">
        <v>360</v>
      </c>
      <c r="D184" s="154">
        <f>C184*$L$56</f>
        <v>116952.336</v>
      </c>
    </row>
    <row r="185" spans="1:4" x14ac:dyDescent="0.3">
      <c r="A185">
        <v>370</v>
      </c>
      <c r="B185" s="154">
        <f>$L$60+A185*$L$54</f>
        <v>135627.51</v>
      </c>
      <c r="C185">
        <v>370</v>
      </c>
      <c r="D185" s="154">
        <f>C185*$L$56</f>
        <v>120201.01199999999</v>
      </c>
    </row>
    <row r="186" spans="1:4" x14ac:dyDescent="0.3">
      <c r="A186">
        <v>380</v>
      </c>
      <c r="B186" s="154">
        <f>$L$60+A186*$L$54</f>
        <v>138334.74</v>
      </c>
      <c r="C186">
        <v>380</v>
      </c>
      <c r="D186" s="154">
        <f>C186*$L$56</f>
        <v>123449.68799999999</v>
      </c>
    </row>
    <row r="187" spans="1:4" x14ac:dyDescent="0.3">
      <c r="A187">
        <v>390</v>
      </c>
      <c r="B187" s="154">
        <f>$L$60+A187*$L$54</f>
        <v>141041.97</v>
      </c>
      <c r="C187">
        <v>390</v>
      </c>
      <c r="D187" s="154">
        <f>C187*$L$56</f>
        <v>126698.36399999999</v>
      </c>
    </row>
    <row r="188" spans="1:4" x14ac:dyDescent="0.3">
      <c r="A188">
        <v>400</v>
      </c>
      <c r="B188" s="154">
        <f>$L$60+A188*$L$54</f>
        <v>143749.20000000001</v>
      </c>
      <c r="C188">
        <v>400</v>
      </c>
      <c r="D188" s="154">
        <f>C188*$L$56</f>
        <v>129947.04</v>
      </c>
    </row>
    <row r="189" spans="1:4" x14ac:dyDescent="0.3">
      <c r="A189">
        <v>410</v>
      </c>
      <c r="B189" s="154">
        <f>$L$60+A189*$L$54</f>
        <v>146456.43</v>
      </c>
      <c r="C189">
        <v>410</v>
      </c>
      <c r="D189" s="154">
        <f>C189*$L$56</f>
        <v>133195.71599999999</v>
      </c>
    </row>
    <row r="190" spans="1:4" x14ac:dyDescent="0.3">
      <c r="A190">
        <v>420</v>
      </c>
      <c r="B190" s="154">
        <f>$L$60+A190*$L$54</f>
        <v>149163.66</v>
      </c>
      <c r="C190">
        <v>420</v>
      </c>
      <c r="D190" s="154">
        <f>C190*$L$56</f>
        <v>136444.39199999999</v>
      </c>
    </row>
    <row r="191" spans="1:4" x14ac:dyDescent="0.3">
      <c r="A191">
        <v>430</v>
      </c>
      <c r="B191" s="154">
        <f>$L$60+A191*$L$54</f>
        <v>151870.89000000001</v>
      </c>
      <c r="C191">
        <v>430</v>
      </c>
      <c r="D191" s="154">
        <f>C191*$L$56</f>
        <v>139693.068</v>
      </c>
    </row>
    <row r="192" spans="1:4" x14ac:dyDescent="0.3">
      <c r="A192">
        <v>440</v>
      </c>
      <c r="B192" s="154">
        <f>$L$60+A192*$L$54</f>
        <v>154578.12</v>
      </c>
      <c r="C192">
        <v>440</v>
      </c>
      <c r="D192" s="154">
        <f>C192*$L$56</f>
        <v>142941.74400000001</v>
      </c>
    </row>
    <row r="193" spans="1:4" x14ac:dyDescent="0.3">
      <c r="A193">
        <v>450</v>
      </c>
      <c r="B193" s="154">
        <f>$L$60+A193*$L$54</f>
        <v>157285.35</v>
      </c>
      <c r="C193">
        <v>450</v>
      </c>
      <c r="D193" s="154">
        <f>C193*$L$56</f>
        <v>146190.41999999998</v>
      </c>
    </row>
    <row r="194" spans="1:4" x14ac:dyDescent="0.3">
      <c r="A194">
        <v>460</v>
      </c>
      <c r="B194" s="154">
        <f>$L$60+A194*$L$54</f>
        <v>159992.58000000002</v>
      </c>
      <c r="C194">
        <v>460</v>
      </c>
      <c r="D194" s="154">
        <f>C194*$L$56</f>
        <v>149439.09599999999</v>
      </c>
    </row>
    <row r="195" spans="1:4" x14ac:dyDescent="0.3">
      <c r="A195">
        <v>470</v>
      </c>
      <c r="B195" s="154">
        <f>$L$60+A195*$L$54</f>
        <v>162699.81</v>
      </c>
      <c r="C195">
        <v>470</v>
      </c>
      <c r="D195" s="154">
        <f>C195*$L$56</f>
        <v>152687.772</v>
      </c>
    </row>
    <row r="196" spans="1:4" x14ac:dyDescent="0.3">
      <c r="A196">
        <v>480</v>
      </c>
      <c r="B196" s="154">
        <f>$L$60+A196*$L$54</f>
        <v>165407.04000000001</v>
      </c>
      <c r="C196">
        <v>480</v>
      </c>
      <c r="D196" s="154">
        <f>C196*$L$56</f>
        <v>155936.448</v>
      </c>
    </row>
    <row r="197" spans="1:4" x14ac:dyDescent="0.3">
      <c r="A197">
        <v>490</v>
      </c>
      <c r="B197" s="154">
        <f>$L$60+A197*$L$54</f>
        <v>168114.27000000002</v>
      </c>
      <c r="C197">
        <v>490</v>
      </c>
      <c r="D197" s="154">
        <f>C197*$L$56</f>
        <v>159185.12399999998</v>
      </c>
    </row>
    <row r="198" spans="1:4" x14ac:dyDescent="0.3">
      <c r="A198">
        <v>500</v>
      </c>
      <c r="B198" s="154">
        <f>$L$60+A198*$L$54</f>
        <v>170821.5</v>
      </c>
      <c r="C198">
        <v>500</v>
      </c>
      <c r="D198" s="154">
        <f>C198*$L$56</f>
        <v>162433.79999999999</v>
      </c>
    </row>
    <row r="199" spans="1:4" x14ac:dyDescent="0.3">
      <c r="A199">
        <v>510</v>
      </c>
      <c r="B199" s="154">
        <f>$L$60+A199*$L$54</f>
        <v>173528.73</v>
      </c>
      <c r="C199">
        <v>510</v>
      </c>
      <c r="D199" s="154">
        <f>C199*$L$56</f>
        <v>165682.476</v>
      </c>
    </row>
    <row r="200" spans="1:4" x14ac:dyDescent="0.3">
      <c r="A200">
        <v>520</v>
      </c>
      <c r="B200" s="154">
        <f>$L$60+A200*$L$54</f>
        <v>176235.96000000002</v>
      </c>
      <c r="C200">
        <v>520</v>
      </c>
      <c r="D200" s="154">
        <f>C200*$L$56</f>
        <v>168931.152</v>
      </c>
    </row>
    <row r="201" spans="1:4" x14ac:dyDescent="0.3">
      <c r="A201">
        <v>530</v>
      </c>
      <c r="B201" s="154">
        <f>$L$60+A201*$L$54</f>
        <v>178943.19</v>
      </c>
      <c r="C201">
        <v>530</v>
      </c>
      <c r="D201" s="154">
        <f>C201*$L$56</f>
        <v>172179.82799999998</v>
      </c>
    </row>
    <row r="202" spans="1:4" x14ac:dyDescent="0.3">
      <c r="A202">
        <v>540</v>
      </c>
      <c r="B202" s="154">
        <f>$L$60+A202*$L$54</f>
        <v>181650.42</v>
      </c>
      <c r="C202">
        <v>540</v>
      </c>
      <c r="D202" s="154">
        <f>C202*$L$56</f>
        <v>175428.50399999999</v>
      </c>
    </row>
    <row r="203" spans="1:4" x14ac:dyDescent="0.3">
      <c r="A203">
        <v>550</v>
      </c>
      <c r="B203" s="154">
        <f>$L$60+A203*$L$54</f>
        <v>184357.65</v>
      </c>
      <c r="C203">
        <v>550</v>
      </c>
      <c r="D203" s="154">
        <f>C203*$L$56</f>
        <v>178677.18</v>
      </c>
    </row>
    <row r="204" spans="1:4" x14ac:dyDescent="0.3">
      <c r="A204">
        <v>560</v>
      </c>
      <c r="B204" s="154">
        <f>$L$60+A204*$L$54</f>
        <v>187064.88</v>
      </c>
      <c r="C204">
        <v>560</v>
      </c>
      <c r="D204" s="154">
        <f>C204*$L$56</f>
        <v>181925.856</v>
      </c>
    </row>
    <row r="205" spans="1:4" x14ac:dyDescent="0.3">
      <c r="A205">
        <v>570</v>
      </c>
      <c r="B205" s="154">
        <f>$L$60+A205*$L$54</f>
        <v>189772.11000000002</v>
      </c>
      <c r="C205">
        <v>570</v>
      </c>
      <c r="D205" s="154">
        <f>C205*$L$56</f>
        <v>185174.53199999998</v>
      </c>
    </row>
    <row r="206" spans="1:4" x14ac:dyDescent="0.3">
      <c r="A206">
        <v>580</v>
      </c>
      <c r="B206" s="154">
        <f>$L$60+A206*$L$54</f>
        <v>192479.34</v>
      </c>
      <c r="C206">
        <v>580</v>
      </c>
      <c r="D206" s="154">
        <f>C206*$L$56</f>
        <v>188423.20799999998</v>
      </c>
    </row>
    <row r="207" spans="1:4" x14ac:dyDescent="0.3">
      <c r="A207">
        <v>590</v>
      </c>
      <c r="B207" s="154">
        <f>$L$60+A207*$L$54</f>
        <v>195186.57</v>
      </c>
      <c r="C207">
        <v>590</v>
      </c>
      <c r="D207" s="154">
        <f>C207*$L$56</f>
        <v>191671.88399999999</v>
      </c>
    </row>
    <row r="208" spans="1:4" x14ac:dyDescent="0.3">
      <c r="A208">
        <v>600</v>
      </c>
      <c r="B208" s="154">
        <f>$L$60+A208*$L$54</f>
        <v>197893.80000000002</v>
      </c>
      <c r="C208">
        <v>600</v>
      </c>
      <c r="D208" s="154">
        <f>C208*$L$56</f>
        <v>194920.56</v>
      </c>
    </row>
    <row r="209" spans="1:4" x14ac:dyDescent="0.3">
      <c r="A209">
        <v>610</v>
      </c>
      <c r="B209" s="154">
        <f>$L$60+A209*$L$54</f>
        <v>200601.03</v>
      </c>
      <c r="C209">
        <v>610</v>
      </c>
      <c r="D209" s="154">
        <f>C209*$L$56</f>
        <v>198169.23599999998</v>
      </c>
    </row>
    <row r="210" spans="1:4" x14ac:dyDescent="0.3">
      <c r="A210">
        <v>620</v>
      </c>
      <c r="B210" s="154">
        <f>$L$60+A210*$L$54</f>
        <v>203308.26</v>
      </c>
      <c r="C210">
        <v>620</v>
      </c>
      <c r="D210" s="154">
        <f>C210*$L$56</f>
        <v>201417.91199999998</v>
      </c>
    </row>
    <row r="211" spans="1:4" x14ac:dyDescent="0.3">
      <c r="A211">
        <v>630</v>
      </c>
      <c r="B211" s="154">
        <f>$L$60+A211*$L$54</f>
        <v>206015.49000000002</v>
      </c>
      <c r="C211">
        <v>630</v>
      </c>
      <c r="D211" s="154">
        <f>C211*$L$56</f>
        <v>204666.58799999999</v>
      </c>
    </row>
    <row r="212" spans="1:4" x14ac:dyDescent="0.3">
      <c r="A212">
        <v>640</v>
      </c>
      <c r="B212" s="154">
        <f>$L$60+A212*$L$54</f>
        <v>208722.72</v>
      </c>
      <c r="C212">
        <v>640</v>
      </c>
      <c r="D212" s="154">
        <f>C212*$L$56</f>
        <v>207915.264</v>
      </c>
    </row>
    <row r="213" spans="1:4" x14ac:dyDescent="0.3">
      <c r="A213">
        <v>650</v>
      </c>
      <c r="B213" s="154">
        <f>$L$60+A213*$L$54</f>
        <v>211429.95</v>
      </c>
      <c r="C213">
        <v>650</v>
      </c>
      <c r="D213" s="154">
        <f>C213*$L$56</f>
        <v>211163.94</v>
      </c>
    </row>
    <row r="214" spans="1:4" x14ac:dyDescent="0.3">
      <c r="A214">
        <v>660</v>
      </c>
      <c r="B214" s="154">
        <f>$L$60+A214*$L$54</f>
        <v>214137.18000000002</v>
      </c>
      <c r="C214">
        <v>660</v>
      </c>
      <c r="D214" s="154">
        <f>C214*$L$56</f>
        <v>214412.61599999998</v>
      </c>
    </row>
    <row r="215" spans="1:4" x14ac:dyDescent="0.3">
      <c r="A215">
        <v>670</v>
      </c>
      <c r="B215" s="154">
        <f>$L$60+A215*$L$54</f>
        <v>216844.41</v>
      </c>
      <c r="C215">
        <v>670</v>
      </c>
      <c r="D215" s="154">
        <f>C215*$L$56</f>
        <v>217661.29199999999</v>
      </c>
    </row>
    <row r="216" spans="1:4" x14ac:dyDescent="0.3">
      <c r="A216">
        <v>680</v>
      </c>
      <c r="B216" s="154">
        <f>$L$60+A216*$L$54</f>
        <v>219551.64</v>
      </c>
      <c r="C216">
        <v>680</v>
      </c>
      <c r="D216" s="154">
        <f>C216*$L$56</f>
        <v>220909.96799999999</v>
      </c>
    </row>
    <row r="217" spans="1:4" x14ac:dyDescent="0.3">
      <c r="A217">
        <v>690</v>
      </c>
      <c r="B217" s="154">
        <f>$L$60+A217*$L$54</f>
        <v>222258.87</v>
      </c>
      <c r="C217">
        <v>690</v>
      </c>
      <c r="D217" s="154">
        <f>C217*$L$56</f>
        <v>224158.644</v>
      </c>
    </row>
    <row r="218" spans="1:4" x14ac:dyDescent="0.3">
      <c r="A218">
        <v>700</v>
      </c>
      <c r="B218" s="154">
        <f>$L$60+A218*$L$54</f>
        <v>224966.1</v>
      </c>
      <c r="C218">
        <v>700</v>
      </c>
      <c r="D218" s="154">
        <f>C218*$L$56</f>
        <v>227407.31999999998</v>
      </c>
    </row>
    <row r="219" spans="1:4" x14ac:dyDescent="0.3">
      <c r="A219">
        <v>710</v>
      </c>
      <c r="B219" s="154">
        <f>$L$60+A219*$L$54</f>
        <v>227673.33000000002</v>
      </c>
      <c r="C219">
        <v>710</v>
      </c>
      <c r="D219" s="154">
        <f>C219*$L$56</f>
        <v>230655.99599999998</v>
      </c>
    </row>
    <row r="220" spans="1:4" x14ac:dyDescent="0.3">
      <c r="A220">
        <v>720</v>
      </c>
      <c r="B220" s="154">
        <f>$L$60+A220*$L$54</f>
        <v>230380.56</v>
      </c>
      <c r="C220">
        <v>720</v>
      </c>
      <c r="D220" s="154">
        <f>C220*$L$56</f>
        <v>233904.67199999999</v>
      </c>
    </row>
    <row r="221" spans="1:4" x14ac:dyDescent="0.3">
      <c r="A221">
        <v>730</v>
      </c>
      <c r="B221" s="154">
        <f>$L$60+A221*$L$54</f>
        <v>233087.79</v>
      </c>
      <c r="C221">
        <v>730</v>
      </c>
      <c r="D221" s="154">
        <f>C221*$L$56</f>
        <v>237153.348</v>
      </c>
    </row>
    <row r="222" spans="1:4" x14ac:dyDescent="0.3">
      <c r="A222">
        <v>740</v>
      </c>
      <c r="B222" s="154">
        <f>$L$60+A222*$L$54</f>
        <v>235795.02000000002</v>
      </c>
      <c r="C222">
        <v>740</v>
      </c>
      <c r="D222" s="154">
        <f>C222*$L$56</f>
        <v>240402.02399999998</v>
      </c>
    </row>
    <row r="223" spans="1:4" x14ac:dyDescent="0.3">
      <c r="A223">
        <v>750</v>
      </c>
      <c r="B223" s="154">
        <f>$L$60+A223*$L$54</f>
        <v>238502.25</v>
      </c>
      <c r="C223">
        <v>750</v>
      </c>
      <c r="D223" s="154">
        <f>C223*$L$56</f>
        <v>243650.69999999998</v>
      </c>
    </row>
    <row r="224" spans="1:4" x14ac:dyDescent="0.3">
      <c r="A224">
        <v>760</v>
      </c>
      <c r="B224" s="154">
        <f>$L$60+A224*$L$54</f>
        <v>241209.48</v>
      </c>
      <c r="C224">
        <v>760</v>
      </c>
      <c r="D224" s="154">
        <f>C224*$L$56</f>
        <v>246899.37599999999</v>
      </c>
    </row>
    <row r="225" spans="1:4" x14ac:dyDescent="0.3">
      <c r="A225">
        <v>770</v>
      </c>
      <c r="B225" s="154">
        <f>$L$60+A225*$L$54</f>
        <v>243916.71000000002</v>
      </c>
      <c r="C225">
        <v>770</v>
      </c>
      <c r="D225" s="154">
        <f>C225*$L$56</f>
        <v>250148.052</v>
      </c>
    </row>
    <row r="226" spans="1:4" x14ac:dyDescent="0.3">
      <c r="A226">
        <v>780</v>
      </c>
      <c r="B226" s="154">
        <f>$L$60+A226*$L$54</f>
        <v>246623.94</v>
      </c>
      <c r="C226">
        <v>780</v>
      </c>
      <c r="D226" s="154">
        <f>C226*$L$56</f>
        <v>253396.72799999997</v>
      </c>
    </row>
    <row r="227" spans="1:4" x14ac:dyDescent="0.3">
      <c r="A227">
        <v>790</v>
      </c>
      <c r="B227" s="154">
        <f>$L$60+A227*$L$54</f>
        <v>249331.17</v>
      </c>
      <c r="C227">
        <v>790</v>
      </c>
      <c r="D227" s="154">
        <f>C227*$L$56</f>
        <v>256645.40399999998</v>
      </c>
    </row>
    <row r="228" spans="1:4" x14ac:dyDescent="0.3">
      <c r="A228">
        <v>800</v>
      </c>
      <c r="B228" s="154">
        <f>$L$60+A228*$L$54</f>
        <v>252038.40000000002</v>
      </c>
      <c r="C228">
        <v>800</v>
      </c>
      <c r="D228" s="154">
        <f>C228*$L$56</f>
        <v>259894.08</v>
      </c>
    </row>
    <row r="229" spans="1:4" x14ac:dyDescent="0.3">
      <c r="A229">
        <v>810</v>
      </c>
      <c r="B229" s="154">
        <f>$L$60+A229*$L$54</f>
        <v>254745.63</v>
      </c>
      <c r="C229">
        <v>810</v>
      </c>
      <c r="D229" s="154">
        <f>C229*$L$56</f>
        <v>263142.75599999999</v>
      </c>
    </row>
    <row r="230" spans="1:4" x14ac:dyDescent="0.3">
      <c r="A230">
        <v>820</v>
      </c>
      <c r="B230" s="154">
        <f>$L$60+A230*$L$54</f>
        <v>257452.86000000002</v>
      </c>
      <c r="C230">
        <v>820</v>
      </c>
      <c r="D230" s="154">
        <f>C230*$L$56</f>
        <v>266391.43199999997</v>
      </c>
    </row>
    <row r="231" spans="1:4" x14ac:dyDescent="0.3">
      <c r="A231">
        <v>830</v>
      </c>
      <c r="B231" s="154">
        <f>$L$60+A231*$L$54</f>
        <v>260160.09</v>
      </c>
      <c r="C231">
        <v>830</v>
      </c>
      <c r="D231" s="154">
        <f>C231*$L$56</f>
        <v>269640.10800000001</v>
      </c>
    </row>
    <row r="232" spans="1:4" x14ac:dyDescent="0.3">
      <c r="A232">
        <v>840</v>
      </c>
      <c r="B232" s="154">
        <f>$L$60+A232*$L$54</f>
        <v>262867.32</v>
      </c>
      <c r="C232">
        <v>840</v>
      </c>
      <c r="D232" s="154">
        <f>C232*$L$56</f>
        <v>272888.78399999999</v>
      </c>
    </row>
    <row r="233" spans="1:4" x14ac:dyDescent="0.3">
      <c r="A233">
        <v>850</v>
      </c>
      <c r="B233" s="154">
        <f>$L$60+A233*$L$54</f>
        <v>265574.55000000005</v>
      </c>
      <c r="C233">
        <v>850</v>
      </c>
      <c r="D233" s="154">
        <f>C233*$L$56</f>
        <v>276137.45999999996</v>
      </c>
    </row>
    <row r="234" spans="1:4" x14ac:dyDescent="0.3">
      <c r="A234">
        <v>860</v>
      </c>
      <c r="B234" s="154">
        <f>$L$60+A234*$L$54</f>
        <v>268281.78000000003</v>
      </c>
      <c r="C234">
        <v>860</v>
      </c>
      <c r="D234" s="154">
        <f>C234*$L$56</f>
        <v>279386.136</v>
      </c>
    </row>
    <row r="235" spans="1:4" x14ac:dyDescent="0.3">
      <c r="A235">
        <v>870</v>
      </c>
      <c r="B235" s="154">
        <f>$L$60+A235*$L$54</f>
        <v>270989.01</v>
      </c>
      <c r="C235">
        <v>870</v>
      </c>
      <c r="D235" s="154">
        <f>C235*$L$56</f>
        <v>282634.81199999998</v>
      </c>
    </row>
    <row r="236" spans="1:4" x14ac:dyDescent="0.3">
      <c r="A236">
        <v>880</v>
      </c>
      <c r="B236" s="154">
        <f>$L$60+A236*$L$54</f>
        <v>273696.24</v>
      </c>
      <c r="C236">
        <v>880</v>
      </c>
      <c r="D236" s="154">
        <f>C236*$L$56</f>
        <v>285883.48800000001</v>
      </c>
    </row>
    <row r="237" spans="1:4" x14ac:dyDescent="0.3">
      <c r="A237">
        <v>890</v>
      </c>
      <c r="B237" s="154">
        <f>$L$60+A237*$L$54</f>
        <v>276403.46999999997</v>
      </c>
      <c r="C237">
        <v>890</v>
      </c>
      <c r="D237" s="154">
        <f>C237*$L$56</f>
        <v>289132.16399999999</v>
      </c>
    </row>
    <row r="238" spans="1:4" x14ac:dyDescent="0.3">
      <c r="A238">
        <v>900</v>
      </c>
      <c r="B238" s="154">
        <f>$L$60+A238*$L$54</f>
        <v>279110.7</v>
      </c>
      <c r="C238">
        <v>900</v>
      </c>
      <c r="D238" s="154">
        <f>C238*$L$56</f>
        <v>292380.83999999997</v>
      </c>
    </row>
    <row r="239" spans="1:4" x14ac:dyDescent="0.3">
      <c r="A239">
        <v>910</v>
      </c>
      <c r="B239" s="154">
        <f>$L$60+A239*$L$54</f>
        <v>281817.93000000005</v>
      </c>
      <c r="C239">
        <v>910</v>
      </c>
      <c r="D239" s="154">
        <f>C239*$L$56</f>
        <v>295629.516</v>
      </c>
    </row>
    <row r="240" spans="1:4" x14ac:dyDescent="0.3">
      <c r="A240">
        <v>920</v>
      </c>
      <c r="B240" s="154">
        <f>$L$60+A240*$L$54</f>
        <v>284525.16000000003</v>
      </c>
      <c r="C240">
        <v>920</v>
      </c>
      <c r="D240" s="154">
        <f>C240*$L$56</f>
        <v>298878.19199999998</v>
      </c>
    </row>
    <row r="241" spans="1:4" x14ac:dyDescent="0.3">
      <c r="A241">
        <v>930</v>
      </c>
      <c r="B241" s="154">
        <f>$L$60+A241*$L$54</f>
        <v>287232.39</v>
      </c>
      <c r="C241">
        <v>930</v>
      </c>
      <c r="D241" s="154">
        <f>C241*$L$56</f>
        <v>302126.86799999996</v>
      </c>
    </row>
    <row r="242" spans="1:4" x14ac:dyDescent="0.3">
      <c r="A242">
        <v>940</v>
      </c>
      <c r="B242" s="154">
        <f>$L$60+A242*$L$54</f>
        <v>289939.62</v>
      </c>
      <c r="C242">
        <v>940</v>
      </c>
      <c r="D242" s="154">
        <f>C242*$L$56</f>
        <v>305375.54399999999</v>
      </c>
    </row>
    <row r="243" spans="1:4" x14ac:dyDescent="0.3">
      <c r="A243">
        <v>950</v>
      </c>
      <c r="B243" s="154">
        <f>$L$60+A243*$L$54</f>
        <v>292646.84999999998</v>
      </c>
      <c r="C243">
        <v>950</v>
      </c>
      <c r="D243" s="154">
        <f>C243*$L$56</f>
        <v>308624.21999999997</v>
      </c>
    </row>
    <row r="244" spans="1:4" x14ac:dyDescent="0.3">
      <c r="A244">
        <v>960</v>
      </c>
      <c r="B244" s="154">
        <f>$L$60+A244*$L$54</f>
        <v>295354.08</v>
      </c>
      <c r="C244">
        <v>960</v>
      </c>
      <c r="D244" s="154">
        <f>C244*$L$56</f>
        <v>311872.89600000001</v>
      </c>
    </row>
    <row r="245" spans="1:4" x14ac:dyDescent="0.3">
      <c r="A245">
        <v>970</v>
      </c>
      <c r="B245" s="154">
        <f>$L$60+A245*$L$54</f>
        <v>298061.31</v>
      </c>
      <c r="C245">
        <v>970</v>
      </c>
      <c r="D245" s="154">
        <f>C245*$L$56</f>
        <v>315121.57199999999</v>
      </c>
    </row>
    <row r="246" spans="1:4" x14ac:dyDescent="0.3">
      <c r="A246">
        <v>980</v>
      </c>
      <c r="B246" s="154">
        <f>$L$60+A246*$L$54</f>
        <v>300768.54000000004</v>
      </c>
      <c r="C246">
        <v>980</v>
      </c>
      <c r="D246" s="154">
        <f>C246*$L$56</f>
        <v>318370.24799999996</v>
      </c>
    </row>
    <row r="247" spans="1:4" x14ac:dyDescent="0.3">
      <c r="A247">
        <v>990</v>
      </c>
      <c r="B247" s="154">
        <f>$L$60+A247*$L$54</f>
        <v>303475.77</v>
      </c>
      <c r="C247">
        <v>990</v>
      </c>
      <c r="D247" s="154">
        <f>C247*$L$56</f>
        <v>321618.924</v>
      </c>
    </row>
    <row r="248" spans="1:4" x14ac:dyDescent="0.3">
      <c r="A248">
        <v>1000</v>
      </c>
      <c r="B248" s="154">
        <f>$L$60+A248*$L$54</f>
        <v>306183</v>
      </c>
      <c r="C248">
        <v>1000</v>
      </c>
      <c r="D248" s="154">
        <f>C248*$L$56</f>
        <v>324867.59999999998</v>
      </c>
    </row>
  </sheetData>
  <mergeCells count="96">
    <mergeCell ref="A146:B146"/>
    <mergeCell ref="C146:D146"/>
    <mergeCell ref="G59:M59"/>
    <mergeCell ref="G56:K56"/>
    <mergeCell ref="L56:M56"/>
    <mergeCell ref="G60:K60"/>
    <mergeCell ref="G61:K61"/>
    <mergeCell ref="G62:K62"/>
    <mergeCell ref="L60:M60"/>
    <mergeCell ref="L61:M61"/>
    <mergeCell ref="L62:M62"/>
    <mergeCell ref="G53:M53"/>
    <mergeCell ref="L54:M54"/>
    <mergeCell ref="G54:K54"/>
    <mergeCell ref="G55:K55"/>
    <mergeCell ref="L55:M55"/>
    <mergeCell ref="A53:F53"/>
    <mergeCell ref="A100:A101"/>
    <mergeCell ref="A102:A103"/>
    <mergeCell ref="C100:C101"/>
    <mergeCell ref="C102:C103"/>
    <mergeCell ref="A117:D117"/>
    <mergeCell ref="E117:F117"/>
    <mergeCell ref="G33:J33"/>
    <mergeCell ref="K33:M33"/>
    <mergeCell ref="G30:M30"/>
    <mergeCell ref="G31:J31"/>
    <mergeCell ref="K31:M31"/>
    <mergeCell ref="G32:J32"/>
    <mergeCell ref="K32:M32"/>
    <mergeCell ref="G21:J21"/>
    <mergeCell ref="K21:M21"/>
    <mergeCell ref="G25:J25"/>
    <mergeCell ref="K25:M25"/>
    <mergeCell ref="G22:J22"/>
    <mergeCell ref="K22:M22"/>
    <mergeCell ref="G23:J23"/>
    <mergeCell ref="K23:M23"/>
    <mergeCell ref="G24:J24"/>
    <mergeCell ref="K24:M24"/>
    <mergeCell ref="G18:J18"/>
    <mergeCell ref="K18:M18"/>
    <mergeCell ref="G19:J19"/>
    <mergeCell ref="K19:M19"/>
    <mergeCell ref="G20:J20"/>
    <mergeCell ref="K20:M20"/>
    <mergeCell ref="G15:J15"/>
    <mergeCell ref="K15:M15"/>
    <mergeCell ref="G16:J16"/>
    <mergeCell ref="K16:M16"/>
    <mergeCell ref="G17:J17"/>
    <mergeCell ref="K17:M17"/>
    <mergeCell ref="K7:M7"/>
    <mergeCell ref="K8:M8"/>
    <mergeCell ref="G13:M13"/>
    <mergeCell ref="G14:J14"/>
    <mergeCell ref="K14:M14"/>
    <mergeCell ref="K2:M2"/>
    <mergeCell ref="K3:M3"/>
    <mergeCell ref="K4:M4"/>
    <mergeCell ref="K5:M5"/>
    <mergeCell ref="K6:M6"/>
    <mergeCell ref="G1:M1"/>
    <mergeCell ref="G2:J2"/>
    <mergeCell ref="G3:J3"/>
    <mergeCell ref="G4:J4"/>
    <mergeCell ref="A28:A32"/>
    <mergeCell ref="C28:C32"/>
    <mergeCell ref="A2:A18"/>
    <mergeCell ref="C2:C18"/>
    <mergeCell ref="E2:E18"/>
    <mergeCell ref="C19:C25"/>
    <mergeCell ref="A19:A25"/>
    <mergeCell ref="E19:E25"/>
    <mergeCell ref="G5:J5"/>
    <mergeCell ref="G6:J6"/>
    <mergeCell ref="G7:J7"/>
    <mergeCell ref="G8:J8"/>
    <mergeCell ref="A55:A69"/>
    <mergeCell ref="C55:C69"/>
    <mergeCell ref="E55:E69"/>
    <mergeCell ref="A70:A71"/>
    <mergeCell ref="A72:A78"/>
    <mergeCell ref="C72:C78"/>
    <mergeCell ref="E72:E78"/>
    <mergeCell ref="A79:A83"/>
    <mergeCell ref="C79:C83"/>
    <mergeCell ref="A86:A87"/>
    <mergeCell ref="A88:A89"/>
    <mergeCell ref="A95:A97"/>
    <mergeCell ref="C95:C97"/>
    <mergeCell ref="C86:C87"/>
    <mergeCell ref="C88:C89"/>
    <mergeCell ref="A113:A114"/>
    <mergeCell ref="A107:A108"/>
    <mergeCell ref="C107:C108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</dc:creator>
  <cp:lastModifiedBy>Andi</cp:lastModifiedBy>
  <cp:lastPrinted>2017-03-29T12:24:06Z</cp:lastPrinted>
  <dcterms:created xsi:type="dcterms:W3CDTF">2017-03-25T07:46:11Z</dcterms:created>
  <dcterms:modified xsi:type="dcterms:W3CDTF">2017-03-29T12:28:46Z</dcterms:modified>
</cp:coreProperties>
</file>