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bar\ownCloud\Railroading\HelixConstruction\"/>
    </mc:Choice>
  </mc:AlternateContent>
  <xr:revisionPtr revIDLastSave="0" documentId="8_{7F1C8AC6-5F86-4DAD-9E0F-CE4861B64B6B}" xr6:coauthVersionLast="47" xr6:coauthVersionMax="47" xr10:uidLastSave="{00000000-0000-0000-0000-000000000000}"/>
  <bookViews>
    <workbookView xWindow="30612" yWindow="720" windowWidth="17496" windowHeight="30336" xr2:uid="{3B704127-0571-9F40-AAA2-FC68427E5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4" i="1"/>
  <c r="B13" i="1"/>
  <c r="B23" i="1"/>
  <c r="B24" i="1" s="1"/>
  <c r="B18" i="1"/>
  <c r="B19" i="1" s="1"/>
  <c r="B16" i="1"/>
  <c r="B17" i="1" s="1"/>
  <c r="B21" i="1"/>
  <c r="B22" i="1" s="1"/>
  <c r="B4" i="1"/>
  <c r="B6" i="1"/>
  <c r="B7" i="1" s="1"/>
  <c r="B10" i="1" s="1"/>
  <c r="B5" i="1"/>
  <c r="B9" i="1" l="1"/>
  <c r="B8" i="1"/>
</calcChain>
</file>

<file path=xl/sharedStrings.xml><?xml version="1.0" encoding="utf-8"?>
<sst xmlns="http://schemas.openxmlformats.org/spreadsheetml/2006/main" count="23" uniqueCount="21">
  <si>
    <t>No. Side to Helix</t>
  </si>
  <si>
    <t>Inside Diamater</t>
  </si>
  <si>
    <t>Outside Diameter</t>
  </si>
  <si>
    <t>Angle at apexes</t>
  </si>
  <si>
    <t>Width of Trapezoid</t>
  </si>
  <si>
    <t>Hypotnues of Trapezoid</t>
  </si>
  <si>
    <t>Short Side</t>
  </si>
  <si>
    <t>Long Side</t>
  </si>
  <si>
    <t>No. of Trapezoids</t>
  </si>
  <si>
    <t>Inside apex diameter</t>
  </si>
  <si>
    <t>Outside apex diameter</t>
  </si>
  <si>
    <t>Outside Grade</t>
  </si>
  <si>
    <t>Effective Grade</t>
  </si>
  <si>
    <t>Inside length</t>
  </si>
  <si>
    <t>Outside length</t>
  </si>
  <si>
    <t>In 50' scale blocks</t>
  </si>
  <si>
    <t>Inside Grade 2.5 + 0.75+0.125</t>
  </si>
  <si>
    <t>Level seperation is 2 1/2" for clearance, 3/4" for subroadbed, and 1/8" for track height.</t>
  </si>
  <si>
    <t>Inside free length</t>
  </si>
  <si>
    <t>Outside free length</t>
  </si>
  <si>
    <t>Tail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</si>
</sst>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BB06-4564-2F4D-9DE4-11CBD166C4CA}">
  <dimension ref="A1:F24"/>
  <sheetViews>
    <sheetView tabSelected="1" workbookViewId="0">
      <selection activeCell="D26" sqref="D26"/>
    </sheetView>
  </sheetViews>
  <sheetFormatPr defaultColWidth="11" defaultRowHeight="15.6" x14ac:dyDescent="0.3"/>
  <cols>
    <col min="1" max="1" width="21" customWidth="1"/>
    <col min="2" max="2" width="14.3984375" customWidth="1"/>
    <col min="3" max="3" width="14.5" customWidth="1"/>
    <col min="4" max="4" width="15.59765625" customWidth="1"/>
    <col min="5" max="5" width="14" customWidth="1"/>
  </cols>
  <sheetData>
    <row r="1" spans="1:6" x14ac:dyDescent="0.3">
      <c r="B1" t="s">
        <v>0</v>
      </c>
      <c r="C1" t="s">
        <v>1</v>
      </c>
      <c r="D1" t="s">
        <v>2</v>
      </c>
    </row>
    <row r="2" spans="1:6" x14ac:dyDescent="0.3">
      <c r="B2">
        <v>12</v>
      </c>
      <c r="C2">
        <v>30</v>
      </c>
      <c r="D2">
        <v>38</v>
      </c>
    </row>
    <row r="4" spans="1:6" x14ac:dyDescent="0.3">
      <c r="A4" t="s">
        <v>8</v>
      </c>
      <c r="B4">
        <f>B2</f>
        <v>12</v>
      </c>
    </row>
    <row r="5" spans="1:6" x14ac:dyDescent="0.3">
      <c r="A5" t="s">
        <v>3</v>
      </c>
      <c r="B5">
        <f>180-(360/B2)</f>
        <v>150</v>
      </c>
    </row>
    <row r="6" spans="1:6" x14ac:dyDescent="0.3">
      <c r="A6" t="s">
        <v>4</v>
      </c>
      <c r="B6">
        <f>D2-C2</f>
        <v>8</v>
      </c>
    </row>
    <row r="7" spans="1:6" x14ac:dyDescent="0.3">
      <c r="A7" t="s">
        <v>5</v>
      </c>
      <c r="B7" s="2">
        <f>B6/SIN(2*PI()/B2)</f>
        <v>16.000000000000004</v>
      </c>
      <c r="F7" s="4"/>
    </row>
    <row r="8" spans="1:6" x14ac:dyDescent="0.3">
      <c r="A8" t="s">
        <v>6</v>
      </c>
      <c r="B8" s="2">
        <f>(TAN(PI()/B2)*D2)*2-B7</f>
        <v>4.3641386247653209</v>
      </c>
    </row>
    <row r="9" spans="1:6" x14ac:dyDescent="0.3">
      <c r="A9" t="s">
        <v>7</v>
      </c>
      <c r="B9" s="2">
        <f>2*C2*TAN(PI()/B2)+B7</f>
        <v>32.076951545867367</v>
      </c>
    </row>
    <row r="10" spans="1:6" x14ac:dyDescent="0.3">
      <c r="A10" t="s">
        <v>20</v>
      </c>
      <c r="B10" s="2">
        <f>B7*COS(2*PI()/B2)</f>
        <v>13.856406460551023</v>
      </c>
    </row>
    <row r="11" spans="1:6" x14ac:dyDescent="0.3">
      <c r="A11" t="s">
        <v>9</v>
      </c>
      <c r="B11" s="2">
        <f>C2/COS(PI()/B2)</f>
        <v>31.058285412302492</v>
      </c>
    </row>
    <row r="12" spans="1:6" x14ac:dyDescent="0.3">
      <c r="A12" t="s">
        <v>10</v>
      </c>
      <c r="B12" s="2">
        <f>D2/COS(PI()/B2)</f>
        <v>39.340494855583152</v>
      </c>
    </row>
    <row r="13" spans="1:6" x14ac:dyDescent="0.3">
      <c r="A13" t="s">
        <v>18</v>
      </c>
      <c r="B13" s="2">
        <f>2*C2*TAN(PI()/B2)</f>
        <v>16.076951545867363</v>
      </c>
    </row>
    <row r="14" spans="1:6" x14ac:dyDescent="0.3">
      <c r="A14" t="s">
        <v>19</v>
      </c>
      <c r="B14" s="2">
        <f>2*D2*TAN(PI()/B2)</f>
        <v>20.364138624765324</v>
      </c>
    </row>
    <row r="16" spans="1:6" x14ac:dyDescent="0.3">
      <c r="A16" t="s">
        <v>16</v>
      </c>
      <c r="B16" s="1">
        <f>3.75/(2*PI()*C2)</f>
        <v>1.9894367886486918E-2</v>
      </c>
      <c r="C16" t="s">
        <v>17</v>
      </c>
    </row>
    <row r="17" spans="1:2" x14ac:dyDescent="0.3">
      <c r="A17" t="s">
        <v>12</v>
      </c>
      <c r="B17" s="1">
        <f>0.32/C2+B16</f>
        <v>3.0561034553153586E-2</v>
      </c>
    </row>
    <row r="18" spans="1:2" x14ac:dyDescent="0.3">
      <c r="A18" t="s">
        <v>11</v>
      </c>
      <c r="B18" s="1">
        <f>3.375/(2*PI()*D2)</f>
        <v>1.4135471919345969E-2</v>
      </c>
    </row>
    <row r="19" spans="1:2" x14ac:dyDescent="0.3">
      <c r="A19" t="s">
        <v>12</v>
      </c>
      <c r="B19" s="1">
        <f>0.32/D2+B18</f>
        <v>2.2556524550924918E-2</v>
      </c>
    </row>
    <row r="21" spans="1:2" x14ac:dyDescent="0.3">
      <c r="A21" t="s">
        <v>13</v>
      </c>
      <c r="B21" s="2">
        <f>B2*C2*TAN(2*PI()/B2)</f>
        <v>207.84609690826525</v>
      </c>
    </row>
    <row r="22" spans="1:2" x14ac:dyDescent="0.3">
      <c r="A22" t="s">
        <v>15</v>
      </c>
      <c r="B22" s="3">
        <f>B21*87/(12*50)</f>
        <v>30.137684051698464</v>
      </c>
    </row>
    <row r="23" spans="1:2" x14ac:dyDescent="0.3">
      <c r="A23" t="s">
        <v>14</v>
      </c>
      <c r="B23" s="2">
        <f>B2*D2*TAN(2*PI()/B2)</f>
        <v>263.27172275046934</v>
      </c>
    </row>
    <row r="24" spans="1:2" x14ac:dyDescent="0.3">
      <c r="A24" t="s">
        <v>15</v>
      </c>
      <c r="B24" s="3">
        <f>B23*87/(12*50)</f>
        <v>38.174399798818058</v>
      </c>
    </row>
  </sheetData>
  <pageMargins left="0.7" right="0.7" top="0.75" bottom="0.75" header="0.3" footer="0.3"/>
  <pageSetup orientation="portrait" verticalDpi="0" r:id="rId1"/>
  <ignoredErrors>
    <ignoredError sqref="B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Bartman</dc:creator>
  <cp:lastModifiedBy>Casey Bartman</cp:lastModifiedBy>
  <dcterms:created xsi:type="dcterms:W3CDTF">2021-07-06T20:06:12Z</dcterms:created>
  <dcterms:modified xsi:type="dcterms:W3CDTF">2021-07-15T20:32:32Z</dcterms:modified>
</cp:coreProperties>
</file>