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G1" i="3"/>
  <c r="D1"/>
  <c r="G9"/>
  <c r="G10"/>
  <c r="G11"/>
  <c r="G12"/>
  <c r="G13"/>
  <c r="G14"/>
  <c r="G15"/>
  <c r="G16"/>
  <c r="G17"/>
  <c r="D9"/>
  <c r="D10"/>
  <c r="D11"/>
  <c r="D12"/>
  <c r="D13"/>
  <c r="D14"/>
  <c r="D15"/>
  <c r="D16"/>
  <c r="D17"/>
  <c r="G3"/>
  <c r="G4"/>
  <c r="G5"/>
  <c r="G6"/>
  <c r="G7"/>
  <c r="G8"/>
  <c r="D3"/>
  <c r="D4"/>
  <c r="D5"/>
  <c r="D6"/>
  <c r="D7"/>
  <c r="D8"/>
  <c r="G2"/>
  <c r="D2"/>
  <c r="E16" l="1"/>
  <c r="R41" i="2" s="1"/>
  <c r="E17" i="3"/>
  <c r="R42" i="2" s="1"/>
  <c r="E15" i="3"/>
  <c r="R40" i="2" s="1"/>
  <c r="E13" i="3"/>
  <c r="E11"/>
  <c r="R37" i="2" s="1"/>
  <c r="E5" i="3"/>
  <c r="R31" i="2" s="1"/>
  <c r="E9" i="3"/>
  <c r="R35" i="2" s="1"/>
  <c r="E12" i="3"/>
  <c r="R38" i="2" s="1"/>
  <c r="E10" i="3"/>
  <c r="R36" i="2" s="1"/>
  <c r="E14" i="3"/>
  <c r="E1"/>
  <c r="R27" i="2" s="1"/>
  <c r="E7" i="3"/>
  <c r="R33" i="2" s="1"/>
  <c r="E3" i="3"/>
  <c r="R29" i="2" s="1"/>
  <c r="E8" i="3"/>
  <c r="R34" i="2" s="1"/>
  <c r="E6" i="3"/>
  <c r="E4"/>
  <c r="R30" i="2" s="1"/>
  <c r="E2" i="3"/>
  <c r="R28" i="2" s="1"/>
  <c r="I41" l="1"/>
  <c r="O41"/>
  <c r="U41"/>
  <c r="AA41"/>
  <c r="F41"/>
  <c r="L41"/>
  <c r="X41"/>
  <c r="AD41"/>
  <c r="F42"/>
  <c r="L42"/>
  <c r="X42"/>
  <c r="AD42"/>
  <c r="I42"/>
  <c r="O42"/>
  <c r="U42"/>
  <c r="AA42"/>
  <c r="AA40"/>
  <c r="AD40"/>
  <c r="F40"/>
  <c r="X40"/>
  <c r="L40"/>
  <c r="I40"/>
  <c r="I38"/>
  <c r="O38"/>
  <c r="U38"/>
  <c r="AA38"/>
  <c r="F38"/>
  <c r="L38"/>
  <c r="X38"/>
  <c r="AD38"/>
  <c r="I34"/>
  <c r="O34"/>
  <c r="U34"/>
  <c r="AA34"/>
  <c r="F34"/>
  <c r="L34"/>
  <c r="X34"/>
  <c r="AD34"/>
  <c r="I36"/>
  <c r="O36"/>
  <c r="U36"/>
  <c r="AA36"/>
  <c r="F36"/>
  <c r="L36"/>
  <c r="X36"/>
  <c r="AD36"/>
  <c r="F35"/>
  <c r="L35"/>
  <c r="X35"/>
  <c r="AD35"/>
  <c r="I35"/>
  <c r="O35"/>
  <c r="U35"/>
  <c r="AA35"/>
  <c r="F37"/>
  <c r="L37"/>
  <c r="X37"/>
  <c r="AD37"/>
  <c r="I37"/>
  <c r="O37"/>
  <c r="U37"/>
  <c r="AA37"/>
  <c r="AA33"/>
  <c r="AD33"/>
  <c r="F33"/>
  <c r="X33"/>
  <c r="L33"/>
  <c r="I33"/>
  <c r="I28"/>
  <c r="O28"/>
  <c r="U28"/>
  <c r="AA28"/>
  <c r="F28"/>
  <c r="L28"/>
  <c r="X28"/>
  <c r="AD28"/>
  <c r="F29"/>
  <c r="L29"/>
  <c r="I29"/>
  <c r="O29"/>
  <c r="U29"/>
  <c r="AA29"/>
  <c r="X29"/>
  <c r="AD29"/>
  <c r="I31"/>
  <c r="O31"/>
  <c r="U31"/>
  <c r="AA31"/>
  <c r="F31"/>
  <c r="L31"/>
  <c r="X31"/>
  <c r="AD31"/>
  <c r="U30"/>
  <c r="F30"/>
  <c r="L30"/>
  <c r="X30"/>
  <c r="AD30"/>
  <c r="I30"/>
  <c r="O30"/>
  <c r="AA30"/>
  <c r="AA27"/>
  <c r="AD27"/>
  <c r="L27"/>
  <c r="X27"/>
  <c r="F27"/>
  <c r="I27"/>
  <c r="O40"/>
  <c r="U40"/>
  <c r="O33"/>
  <c r="U33"/>
  <c r="U27"/>
  <c r="O27"/>
</calcChain>
</file>

<file path=xl/sharedStrings.xml><?xml version="1.0" encoding="utf-8"?>
<sst xmlns="http://schemas.openxmlformats.org/spreadsheetml/2006/main" count="75" uniqueCount="63">
  <si>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</si>
  <si>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</si>
  <si>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</si>
  <si>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</si>
  <si>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</si>
  <si>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</si>
  <si>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</si>
  <si>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</si>
  <si>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</si>
  <si>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</si>
  <si>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</si>
  <si>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</si>
  <si>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</si>
  <si>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</si>
  <si>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</si>
  <si>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</si>
  <si>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</si>
  <si>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</si>
  <si>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</si>
  <si>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</si>
  <si>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4" type="noConversion"/>
  </si>
  <si>
    <t>陈赛美</t>
    <phoneticPr fontId="14" type="noConversion"/>
  </si>
  <si>
    <r>
      <t>E</t>
    </r>
    <r>
      <rPr>
        <sz val="12"/>
        <rFont val="宋体"/>
        <family val="3"/>
        <charset val="134"/>
      </rPr>
      <t>11-2</t>
    </r>
    <phoneticPr fontId="14" type="noConversion"/>
  </si>
  <si>
    <t>4.355</t>
  </si>
  <si>
    <t>李璐</t>
    <phoneticPr fontId="14" type="noConversion"/>
  </si>
  <si>
    <t>/</t>
    <phoneticPr fontId="14" type="noConversion"/>
  </si>
  <si>
    <t>温州市瓯江口新区一期市政工程PPP项目（瓯扬河、滨水北路和跨海一路等）一河八路十二桥工程</t>
    <phoneticPr fontId="14" type="noConversion"/>
  </si>
  <si>
    <t>放样：</t>
    <phoneticPr fontId="14" type="noConversion"/>
  </si>
  <si>
    <t>左4m</t>
    <phoneticPr fontId="14" type="noConversion"/>
  </si>
  <si>
    <t>左19m</t>
    <phoneticPr fontId="14" type="noConversion"/>
  </si>
  <si>
    <t>右4m</t>
    <phoneticPr fontId="14" type="noConversion"/>
  </si>
  <si>
    <t>右19m</t>
    <phoneticPr fontId="14" type="noConversion"/>
  </si>
  <si>
    <t xml:space="preserve"> </t>
    <phoneticPr fontId="14" type="noConversion"/>
  </si>
  <si>
    <t>2018-03-28</t>
    <phoneticPr fontId="14" type="noConversion"/>
  </si>
  <si>
    <t>左24.75m</t>
    <phoneticPr fontId="14" type="noConversion"/>
  </si>
  <si>
    <t>左27.75m</t>
    <phoneticPr fontId="14" type="noConversion"/>
  </si>
  <si>
    <t>左32.25m</t>
    <phoneticPr fontId="14" type="noConversion"/>
  </si>
  <si>
    <t>右22.5m</t>
    <phoneticPr fontId="14" type="noConversion"/>
  </si>
  <si>
    <t>右25.5m</t>
    <phoneticPr fontId="14" type="noConversion"/>
  </si>
  <si>
    <t>右30m</t>
    <phoneticPr fontId="14" type="noConversion"/>
  </si>
  <si>
    <t>左22m</t>
    <phoneticPr fontId="14" type="noConversion"/>
  </si>
  <si>
    <t>左26.5m</t>
    <phoneticPr fontId="14" type="noConversion"/>
  </si>
  <si>
    <t>右22m</t>
    <phoneticPr fontId="14" type="noConversion"/>
  </si>
  <si>
    <t>右26.5m</t>
    <phoneticPr fontId="14" type="noConversion"/>
  </si>
  <si>
    <t>右21.5m</t>
    <phoneticPr fontId="14" type="noConversion"/>
  </si>
  <si>
    <t>右24.5m</t>
    <phoneticPr fontId="14" type="noConversion"/>
  </si>
  <si>
    <t>右29m</t>
    <phoneticPr fontId="14" type="noConversion"/>
  </si>
  <si>
    <t>K0+540.0000</t>
  </si>
  <si>
    <t>K0+560.0000</t>
  </si>
  <si>
    <t>K0+580.0000</t>
  </si>
  <si>
    <t>K0+600.0000</t>
  </si>
  <si>
    <t>K0+620.0000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</si>
  <si>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</si>
  <si>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</si>
  <si>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</si>
  <si>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</si>
  <si>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</si>
  <si>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</si>
  <si>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</si>
  <si>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</si>
  <si>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</si>
  <si>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K0+860.0000</t>
  </si>
  <si>
    <t>滨水北路（K0+524.54~K888.8）封层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</si>
</sst>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6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5" applyNumberFormat="0" applyFill="0" applyAlignment="0" applyProtection="0">
      <alignment vertical="center"/>
    </xf>
    <xf numFmtId="0" fontId="25" fillId="0" borderId="56" applyNumberFormat="0" applyFill="0" applyAlignment="0" applyProtection="0">
      <alignment vertical="center"/>
    </xf>
    <xf numFmtId="0" fontId="26" fillId="0" borderId="5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58" applyNumberFormat="0" applyAlignment="0" applyProtection="0">
      <alignment vertical="center"/>
    </xf>
    <xf numFmtId="0" fontId="31" fillId="6" borderId="59" applyNumberFormat="0" applyAlignment="0" applyProtection="0">
      <alignment vertical="center"/>
    </xf>
    <xf numFmtId="0" fontId="32" fillId="6" borderId="58" applyNumberFormat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34" fillId="7" borderId="6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3" applyNumberFormat="0" applyFill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2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46" fillId="2" borderId="0" applyNumberFormat="0" applyBorder="0" applyAlignment="0" applyProtection="0">
      <alignment vertical="center"/>
    </xf>
    <xf numFmtId="0" fontId="47" fillId="0" borderId="63" applyNumberFormat="0" applyFill="0" applyAlignment="0" applyProtection="0">
      <alignment vertical="center"/>
    </xf>
    <xf numFmtId="0" fontId="48" fillId="6" borderId="58" applyNumberFormat="0" applyAlignment="0" applyProtection="0">
      <alignment vertical="center"/>
    </xf>
    <xf numFmtId="0" fontId="49" fillId="7" borderId="6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60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6" borderId="59" applyNumberFormat="0" applyAlignment="0" applyProtection="0">
      <alignment vertical="center"/>
    </xf>
    <xf numFmtId="0" fontId="55" fillId="5" borderId="58" applyNumberFormat="0" applyAlignment="0" applyProtection="0">
      <alignment vertical="center"/>
    </xf>
    <xf numFmtId="0" fontId="39" fillId="8" borderId="62" applyNumberFormat="0" applyFont="0" applyAlignment="0" applyProtection="0">
      <alignment vertical="center"/>
    </xf>
    <xf numFmtId="0" fontId="2" fillId="8" borderId="6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0">
    <xf numFmtId="0" fontId="0" fillId="0" borderId="0" xfId="0" applyAlignment="1"/>
    <xf numFmtId="49" fontId="7" fillId="0" borderId="23" xfId="1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/>
    <xf numFmtId="49" fontId="7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2" fillId="0" borderId="51" xfId="3" applyNumberFormat="1" applyFont="1" applyFill="1" applyBorder="1" applyAlignment="1" applyProtection="1">
      <alignment vertical="center" wrapText="1"/>
    </xf>
    <xf numFmtId="176" fontId="21" fillId="0" borderId="51" xfId="3" applyNumberFormat="1" applyFont="1" applyFill="1" applyBorder="1" applyAlignment="1" applyProtection="1">
      <alignment vertical="center" wrapText="1"/>
    </xf>
    <xf numFmtId="176" fontId="21" fillId="0" borderId="54" xfId="3" applyNumberFormat="1" applyFont="1" applyFill="1" applyBorder="1" applyAlignment="1" applyProtection="1">
      <alignment vertical="center" wrapText="1"/>
    </xf>
    <xf numFmtId="0" fontId="2" fillId="0" borderId="0" xfId="72">
      <alignment vertical="center"/>
    </xf>
    <xf numFmtId="0" fontId="2" fillId="0" borderId="0" xfId="72">
      <alignment vertical="center"/>
    </xf>
    <xf numFmtId="0" fontId="1" fillId="0" borderId="0" xfId="120">
      <alignment vertical="center"/>
    </xf>
    <xf numFmtId="0" fontId="1" fillId="0" borderId="0" xfId="120">
      <alignment vertical="center"/>
    </xf>
    <xf numFmtId="177" fontId="17" fillId="0" borderId="19" xfId="3" applyNumberFormat="1" applyFont="1" applyFill="1" applyBorder="1" applyAlignment="1" applyProtection="1">
      <alignment horizontal="center" vertical="center" wrapText="1"/>
    </xf>
    <xf numFmtId="177" fontId="17" fillId="0" borderId="20" xfId="3" applyNumberFormat="1" applyFont="1" applyFill="1" applyBorder="1" applyAlignment="1" applyProtection="1">
      <alignment horizontal="center" vertical="center" wrapText="1"/>
    </xf>
    <xf numFmtId="177" fontId="17" fillId="0" borderId="21" xfId="3" applyNumberFormat="1" applyFont="1" applyFill="1" applyBorder="1" applyAlignment="1" applyProtection="1">
      <alignment horizontal="center" vertical="center" wrapText="1"/>
    </xf>
    <xf numFmtId="176" fontId="7" fillId="0" borderId="51" xfId="1" applyNumberFormat="1" applyFont="1" applyFill="1" applyBorder="1" applyAlignment="1" applyProtection="1">
      <alignment horizontal="center" vertical="center" wrapText="1"/>
    </xf>
    <xf numFmtId="176" fontId="17" fillId="0" borderId="44" xfId="3" applyNumberFormat="1" applyFont="1" applyFill="1" applyBorder="1" applyAlignment="1" applyProtection="1">
      <alignment horizontal="center" vertical="center" wrapText="1"/>
    </xf>
    <xf numFmtId="176" fontId="17" fillId="0" borderId="45" xfId="3" applyNumberFormat="1" applyFont="1" applyFill="1" applyBorder="1" applyAlignment="1" applyProtection="1">
      <alignment horizontal="center" vertical="center" wrapText="1"/>
    </xf>
    <xf numFmtId="176" fontId="17" fillId="0" borderId="46" xfId="3" applyNumberFormat="1" applyFont="1" applyFill="1" applyBorder="1" applyAlignment="1" applyProtection="1">
      <alignment horizontal="center" vertical="center" wrapText="1"/>
    </xf>
    <xf numFmtId="0" fontId="11" fillId="0" borderId="12" xfId="1" applyNumberFormat="1" applyFont="1" applyFill="1" applyBorder="1" applyAlignment="1" applyProtection="1">
      <alignment horizontal="center" vertical="center" wrapText="1"/>
    </xf>
    <xf numFmtId="0" fontId="11" fillId="0" borderId="13" xfId="1" applyNumberFormat="1" applyFont="1" applyFill="1" applyBorder="1" applyAlignment="1" applyProtection="1">
      <alignment horizontal="center" vertical="center" wrapText="1"/>
    </xf>
    <xf numFmtId="0" fontId="11" fillId="0" borderId="38" xfId="1" applyNumberFormat="1" applyFont="1" applyFill="1" applyBorder="1" applyAlignment="1" applyProtection="1">
      <alignment horizontal="center" vertical="center" wrapText="1"/>
    </xf>
    <xf numFmtId="0" fontId="11" fillId="0" borderId="18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center" vertical="center" wrapText="1"/>
    </xf>
    <xf numFmtId="0" fontId="11" fillId="0" borderId="40" xfId="1" applyNumberFormat="1" applyFont="1" applyFill="1" applyBorder="1" applyAlignment="1" applyProtection="1">
      <alignment horizontal="center" vertical="center" wrapText="1"/>
    </xf>
    <xf numFmtId="0" fontId="11" fillId="0" borderId="15" xfId="1" applyNumberFormat="1" applyFont="1" applyFill="1" applyBorder="1" applyAlignment="1" applyProtection="1">
      <alignment horizontal="center" vertical="center" wrapText="1"/>
    </xf>
    <xf numFmtId="0" fontId="11" fillId="0" borderId="16" xfId="1" applyNumberFormat="1" applyFont="1" applyFill="1" applyBorder="1" applyAlignment="1" applyProtection="1">
      <alignment horizontal="center" vertical="center" wrapText="1"/>
    </xf>
    <xf numFmtId="0" fontId="11" fillId="0" borderId="39" xfId="1" applyNumberFormat="1" applyFont="1" applyFill="1" applyBorder="1" applyAlignment="1" applyProtection="1">
      <alignment horizontal="center" vertical="center" wrapText="1"/>
    </xf>
    <xf numFmtId="0" fontId="17" fillId="0" borderId="44" xfId="3" applyNumberFormat="1" applyFont="1" applyFill="1" applyBorder="1" applyAlignment="1" applyProtection="1">
      <alignment horizontal="center" vertical="center" wrapText="1"/>
    </xf>
    <xf numFmtId="0" fontId="17" fillId="0" borderId="45" xfId="3" applyNumberFormat="1" applyFont="1" applyFill="1" applyBorder="1" applyAlignment="1" applyProtection="1">
      <alignment horizontal="center" vertical="center" wrapText="1"/>
    </xf>
    <xf numFmtId="0" fontId="17" fillId="0" borderId="46" xfId="3" applyNumberFormat="1" applyFont="1" applyFill="1" applyBorder="1" applyAlignment="1" applyProtection="1">
      <alignment horizontal="center" vertical="center" wrapText="1"/>
    </xf>
    <xf numFmtId="176" fontId="7" fillId="0" borderId="19" xfId="1" applyNumberFormat="1" applyFont="1" applyFill="1" applyBorder="1" applyAlignment="1" applyProtection="1">
      <alignment horizontal="center" vertical="center" wrapText="1"/>
    </xf>
    <xf numFmtId="176" fontId="7" fillId="0" borderId="20" xfId="1" applyNumberFormat="1" applyFont="1" applyFill="1" applyBorder="1" applyAlignment="1" applyProtection="1">
      <alignment horizontal="center" vertical="center" wrapText="1"/>
    </xf>
    <xf numFmtId="176" fontId="7" fillId="0" borderId="21" xfId="1" applyNumberFormat="1" applyFont="1" applyFill="1" applyBorder="1" applyAlignment="1" applyProtection="1">
      <alignment horizontal="center" vertical="center" wrapText="1"/>
    </xf>
    <xf numFmtId="0" fontId="10" fillId="0" borderId="4" xfId="1" applyNumberFormat="1" applyFont="1" applyFill="1" applyBorder="1" applyAlignment="1" applyProtection="1">
      <alignment horizontal="center" vertical="center" wrapText="1"/>
    </xf>
    <xf numFmtId="49" fontId="11" fillId="0" borderId="5" xfId="1" applyNumberFormat="1" applyFont="1" applyFill="1" applyBorder="1" applyAlignment="1" applyProtection="1">
      <alignment wrapText="1"/>
    </xf>
    <xf numFmtId="49" fontId="11" fillId="0" borderId="6" xfId="1" applyNumberFormat="1" applyFont="1" applyFill="1" applyBorder="1" applyAlignment="1" applyProtection="1">
      <alignment wrapText="1"/>
    </xf>
    <xf numFmtId="0" fontId="10" fillId="0" borderId="32" xfId="1" applyNumberFormat="1" applyFont="1" applyFill="1" applyBorder="1" applyAlignment="1" applyProtection="1">
      <alignment horizontal="center" vertical="center" wrapText="1"/>
    </xf>
    <xf numFmtId="49" fontId="20" fillId="0" borderId="32" xfId="1" applyNumberFormat="1" applyFont="1" applyFill="1" applyBorder="1" applyAlignment="1" applyProtection="1">
      <alignment horizontal="center" vertical="center" wrapText="1"/>
    </xf>
    <xf numFmtId="49" fontId="11" fillId="0" borderId="32" xfId="1" applyNumberFormat="1" applyFont="1" applyFill="1" applyBorder="1" applyAlignment="1" applyProtection="1">
      <alignment horizontal="center" vertical="center" wrapText="1"/>
    </xf>
    <xf numFmtId="49" fontId="11" fillId="0" borderId="35" xfId="1" applyNumberFormat="1" applyFont="1" applyFill="1" applyBorder="1" applyAlignment="1" applyProtection="1">
      <alignment horizontal="center" vertical="center" wrapText="1"/>
    </xf>
    <xf numFmtId="0" fontId="10" fillId="0" borderId="7" xfId="1" applyNumberFormat="1" applyFont="1" applyFill="1" applyBorder="1" applyAlignment="1" applyProtection="1">
      <alignment horizontal="center" vertical="center" wrapText="1"/>
    </xf>
    <xf numFmtId="49" fontId="11" fillId="0" borderId="8" xfId="1" applyNumberFormat="1" applyFont="1" applyFill="1" applyBorder="1" applyAlignment="1" applyProtection="1">
      <alignment wrapText="1"/>
    </xf>
    <xf numFmtId="49" fontId="11" fillId="0" borderId="9" xfId="1" applyNumberFormat="1" applyFont="1" applyFill="1" applyBorder="1" applyAlignment="1" applyProtection="1">
      <alignment wrapText="1"/>
    </xf>
    <xf numFmtId="49" fontId="11" fillId="0" borderId="9" xfId="1" applyNumberFormat="1" applyFont="1" applyFill="1" applyBorder="1" applyAlignment="1" applyProtection="1">
      <alignment horizontal="center" vertical="center" wrapText="1"/>
    </xf>
    <xf numFmtId="49" fontId="11" fillId="0" borderId="8" xfId="1" applyNumberFormat="1" applyFont="1" applyFill="1" applyBorder="1" applyAlignment="1" applyProtection="1">
      <alignment horizontal="center" vertical="center" wrapText="1"/>
    </xf>
    <xf numFmtId="0" fontId="16" fillId="0" borderId="33" xfId="1" applyNumberFormat="1" applyFont="1" applyFill="1" applyBorder="1" applyAlignment="1" applyProtection="1">
      <alignment horizontal="center" vertical="center" wrapText="1"/>
    </xf>
    <xf numFmtId="0" fontId="10" fillId="0" borderId="33" xfId="1" applyNumberFormat="1" applyFont="1" applyFill="1" applyBorder="1" applyAlignment="1" applyProtection="1">
      <alignment horizontal="center" vertical="center" wrapText="1"/>
    </xf>
    <xf numFmtId="49" fontId="20" fillId="0" borderId="33" xfId="1" applyNumberFormat="1" applyFont="1" applyFill="1" applyBorder="1" applyAlignment="1" applyProtection="1">
      <alignment horizontal="center" vertical="center" wrapText="1"/>
    </xf>
    <xf numFmtId="49" fontId="11" fillId="0" borderId="33" xfId="1" applyNumberFormat="1" applyFont="1" applyFill="1" applyBorder="1" applyAlignment="1" applyProtection="1">
      <alignment horizontal="center" vertical="center" wrapText="1"/>
    </xf>
    <xf numFmtId="49" fontId="11" fillId="0" borderId="36" xfId="1" applyNumberFormat="1" applyFont="1" applyFill="1" applyBorder="1" applyAlignment="1" applyProtection="1">
      <alignment horizontal="center" vertical="center" wrapText="1"/>
    </xf>
    <xf numFmtId="0" fontId="11" fillId="0" borderId="11" xfId="1" applyNumberFormat="1" applyFont="1" applyFill="1" applyBorder="1" applyAlignment="1" applyProtection="1">
      <alignment horizontal="center" vertical="center" wrapText="1"/>
    </xf>
    <xf numFmtId="49" fontId="11" fillId="0" borderId="11" xfId="1" applyNumberFormat="1" applyFont="1" applyFill="1" applyBorder="1" applyAlignment="1" applyProtection="1">
      <alignment horizontal="center" vertical="center" wrapText="1"/>
    </xf>
    <xf numFmtId="49" fontId="20" fillId="0" borderId="11" xfId="1" applyNumberFormat="1" applyFont="1" applyFill="1" applyBorder="1" applyAlignment="1" applyProtection="1">
      <alignment horizontal="center" vertical="center" wrapText="1"/>
    </xf>
    <xf numFmtId="49" fontId="11" fillId="0" borderId="37" xfId="1" applyNumberFormat="1" applyFont="1" applyFill="1" applyBorder="1" applyAlignment="1" applyProtection="1">
      <alignment horizontal="center" vertical="center" wrapText="1"/>
    </xf>
    <xf numFmtId="49" fontId="22" fillId="0" borderId="52" xfId="3" applyNumberFormat="1" applyFont="1" applyFill="1" applyBorder="1" applyAlignment="1" applyProtection="1">
      <alignment horizontal="center" vertical="center" wrapText="1"/>
    </xf>
    <xf numFmtId="49" fontId="22" fillId="0" borderId="5" xfId="3" applyNumberFormat="1" applyFont="1" applyFill="1" applyBorder="1" applyAlignment="1" applyProtection="1">
      <alignment horizontal="center" vertical="center" wrapText="1"/>
    </xf>
    <xf numFmtId="49" fontId="22" fillId="0" borderId="6" xfId="3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49" fontId="12" fillId="0" borderId="0" xfId="1" applyNumberFormat="1" applyFont="1" applyFill="1" applyBorder="1" applyAlignment="1" applyProtection="1">
      <alignment horizontal="center"/>
    </xf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49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/>
    <xf numFmtId="0" fontId="10" fillId="0" borderId="1" xfId="1" applyNumberFormat="1" applyFont="1" applyFill="1" applyBorder="1" applyAlignment="1" applyProtection="1">
      <alignment horizontal="center" vertical="center" wrapText="1"/>
    </xf>
    <xf numFmtId="49" fontId="11" fillId="0" borderId="2" xfId="1" applyNumberFormat="1" applyFont="1" applyFill="1" applyBorder="1" applyAlignment="1" applyProtection="1">
      <alignment wrapText="1"/>
    </xf>
    <xf numFmtId="49" fontId="11" fillId="0" borderId="3" xfId="1" applyNumberFormat="1" applyFont="1" applyFill="1" applyBorder="1" applyAlignment="1" applyProtection="1">
      <alignment wrapText="1"/>
    </xf>
    <xf numFmtId="49" fontId="19" fillId="0" borderId="3" xfId="1" applyNumberFormat="1" applyFont="1" applyFill="1" applyBorder="1" applyAlignment="1" applyProtection="1">
      <alignment horizontal="center" vertical="center" wrapText="1"/>
    </xf>
    <xf numFmtId="49" fontId="17" fillId="0" borderId="2" xfId="1" applyNumberFormat="1" applyFont="1" applyFill="1" applyBorder="1" applyAlignment="1" applyProtection="1">
      <alignment horizontal="center" vertical="center" wrapText="1"/>
    </xf>
    <xf numFmtId="49" fontId="17" fillId="0" borderId="3" xfId="1" applyNumberFormat="1" applyFont="1" applyFill="1" applyBorder="1" applyAlignment="1" applyProtection="1">
      <alignment horizontal="center" vertical="center" wrapText="1"/>
    </xf>
    <xf numFmtId="0" fontId="10" fillId="0" borderId="31" xfId="1" applyNumberFormat="1" applyFont="1" applyFill="1" applyBorder="1" applyAlignment="1" applyProtection="1">
      <alignment horizontal="center" vertical="center" wrapText="1"/>
    </xf>
    <xf numFmtId="49" fontId="11" fillId="0" borderId="31" xfId="1" applyNumberFormat="1" applyFont="1" applyFill="1" applyBorder="1" applyAlignment="1" applyProtection="1">
      <alignment horizontal="center" vertical="center" wrapText="1"/>
    </xf>
    <xf numFmtId="49" fontId="11" fillId="0" borderId="34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left" vertical="center" wrapText="1"/>
    </xf>
    <xf numFmtId="0" fontId="11" fillId="0" borderId="10" xfId="1" applyNumberFormat="1" applyFont="1" applyFill="1" applyBorder="1" applyAlignment="1" applyProtection="1">
      <alignment horizontal="center" vertical="center" wrapText="1"/>
    </xf>
    <xf numFmtId="0" fontId="11" fillId="0" borderId="19" xfId="1" applyNumberFormat="1" applyFont="1" applyFill="1" applyBorder="1" applyAlignment="1" applyProtection="1">
      <alignment horizontal="center" vertical="center" wrapText="1"/>
    </xf>
    <xf numFmtId="0" fontId="11" fillId="0" borderId="53" xfId="1" applyNumberFormat="1" applyFont="1" applyFill="1" applyBorder="1" applyAlignment="1" applyProtection="1">
      <alignment horizontal="center" vertical="center" wrapText="1"/>
    </xf>
    <xf numFmtId="0" fontId="11" fillId="0" borderId="51" xfId="1" applyNumberFormat="1" applyFont="1" applyFill="1" applyBorder="1" applyAlignment="1" applyProtection="1">
      <alignment horizontal="center" vertical="center" wrapText="1"/>
    </xf>
    <xf numFmtId="0" fontId="11" fillId="0" borderId="14" xfId="1" applyNumberFormat="1" applyFont="1" applyFill="1" applyBorder="1" applyAlignment="1" applyProtection="1">
      <alignment horizontal="center" vertical="center" wrapText="1"/>
    </xf>
    <xf numFmtId="0" fontId="11" fillId="0" borderId="17" xfId="1" applyNumberFormat="1" applyFont="1" applyFill="1" applyBorder="1" applyAlignment="1" applyProtection="1">
      <alignment horizontal="center" vertical="center" wrapText="1"/>
    </xf>
    <xf numFmtId="49" fontId="11" fillId="0" borderId="12" xfId="1" applyNumberFormat="1" applyFont="1" applyFill="1" applyBorder="1" applyAlignment="1" applyProtection="1">
      <alignment horizontal="center" vertical="center" wrapText="1"/>
    </xf>
    <xf numFmtId="49" fontId="11" fillId="0" borderId="13" xfId="1" applyNumberFormat="1" applyFont="1" applyFill="1" applyBorder="1" applyAlignment="1" applyProtection="1">
      <alignment horizontal="center" vertical="center" wrapText="1"/>
    </xf>
    <xf numFmtId="49" fontId="11" fillId="0" borderId="14" xfId="1" applyNumberFormat="1" applyFont="1" applyFill="1" applyBorder="1" applyAlignment="1" applyProtection="1">
      <alignment horizontal="center" vertical="center" wrapText="1"/>
    </xf>
    <xf numFmtId="49" fontId="11" fillId="0" borderId="15" xfId="1" applyNumberFormat="1" applyFont="1" applyFill="1" applyBorder="1" applyAlignment="1" applyProtection="1">
      <alignment horizontal="center" vertical="center" wrapText="1"/>
    </xf>
    <xf numFmtId="49" fontId="11" fillId="0" borderId="16" xfId="1" applyNumberFormat="1" applyFont="1" applyFill="1" applyBorder="1" applyAlignment="1" applyProtection="1">
      <alignment horizontal="center" vertical="center" wrapText="1"/>
    </xf>
    <xf numFmtId="49" fontId="11" fillId="0" borderId="17" xfId="1" applyNumberFormat="1" applyFont="1" applyFill="1" applyBorder="1" applyAlignment="1" applyProtection="1">
      <alignment horizontal="center" vertical="center" wrapText="1"/>
    </xf>
    <xf numFmtId="0" fontId="7" fillId="0" borderId="22" xfId="1" applyNumberFormat="1" applyFont="1" applyFill="1" applyBorder="1" applyAlignment="1" applyProtection="1">
      <alignment horizontal="center" vertical="center" wrapText="1"/>
    </xf>
    <xf numFmtId="0" fontId="7" fillId="0" borderId="23" xfId="1" applyNumberFormat="1" applyFont="1" applyFill="1" applyBorder="1" applyAlignment="1" applyProtection="1">
      <alignment horizontal="center" vertical="center" wrapText="1"/>
    </xf>
    <xf numFmtId="0" fontId="12" fillId="0" borderId="26" xfId="1" applyNumberFormat="1" applyFont="1" applyFill="1" applyBorder="1" applyAlignment="1" applyProtection="1">
      <alignment horizontal="center" vertical="center" wrapText="1"/>
    </xf>
    <xf numFmtId="0" fontId="7" fillId="0" borderId="27" xfId="1" applyNumberFormat="1" applyFont="1" applyFill="1" applyBorder="1" applyAlignment="1" applyProtection="1">
      <alignment wrapText="1"/>
    </xf>
    <xf numFmtId="0" fontId="7" fillId="0" borderId="22" xfId="1" applyNumberFormat="1" applyFont="1" applyFill="1" applyBorder="1" applyAlignment="1" applyProtection="1">
      <alignment wrapText="1"/>
    </xf>
    <xf numFmtId="0" fontId="7" fillId="0" borderId="23" xfId="1" applyNumberFormat="1" applyFont="1" applyFill="1" applyBorder="1" applyAlignment="1" applyProtection="1">
      <alignment wrapText="1"/>
    </xf>
    <xf numFmtId="0" fontId="7" fillId="0" borderId="29" xfId="1" applyNumberFormat="1" applyFont="1" applyFill="1" applyBorder="1" applyAlignment="1" applyProtection="1">
      <alignment wrapText="1"/>
    </xf>
    <xf numFmtId="0" fontId="7" fillId="0" borderId="30" xfId="1" applyNumberFormat="1" applyFont="1" applyFill="1" applyBorder="1" applyAlignment="1" applyProtection="1">
      <alignment wrapText="1"/>
    </xf>
    <xf numFmtId="49" fontId="7" fillId="0" borderId="27" xfId="1" applyNumberFormat="1" applyFont="1" applyFill="1" applyBorder="1" applyAlignment="1" applyProtection="1">
      <alignment horizontal="center" vertical="center" wrapText="1"/>
    </xf>
    <xf numFmtId="49" fontId="7" fillId="0" borderId="28" xfId="1" applyNumberFormat="1" applyFont="1" applyFill="1" applyBorder="1" applyAlignment="1" applyProtection="1">
      <alignment horizontal="center" vertical="center" wrapText="1"/>
    </xf>
    <xf numFmtId="49" fontId="7" fillId="0" borderId="42" xfId="1" applyNumberFormat="1" applyFont="1" applyFill="1" applyBorder="1" applyAlignment="1" applyProtection="1">
      <alignment horizontal="center" vertical="center" wrapText="1"/>
    </xf>
    <xf numFmtId="49" fontId="7" fillId="0" borderId="23" xfId="1" applyNumberFormat="1" applyFont="1" applyFill="1" applyBorder="1" applyAlignment="1" applyProtection="1">
      <alignment horizontal="center" vertical="center" wrapText="1"/>
    </xf>
    <xf numFmtId="49" fontId="7" fillId="0" borderId="41" xfId="1" applyNumberFormat="1" applyFont="1" applyFill="1" applyBorder="1" applyAlignment="1" applyProtection="1">
      <alignment horizontal="center" vertical="center" wrapText="1"/>
    </xf>
    <xf numFmtId="49" fontId="7" fillId="0" borderId="30" xfId="1" applyNumberFormat="1" applyFont="1" applyFill="1" applyBorder="1" applyAlignment="1" applyProtection="1">
      <alignment horizontal="center" vertical="center" wrapText="1"/>
    </xf>
    <xf numFmtId="49" fontId="7" fillId="0" borderId="43" xfId="1" applyNumberFormat="1" applyFont="1" applyFill="1" applyBorder="1" applyAlignment="1" applyProtection="1">
      <alignment horizontal="center" vertical="center" wrapText="1"/>
    </xf>
    <xf numFmtId="49" fontId="20" fillId="0" borderId="48" xfId="3" applyNumberFormat="1" applyFont="1" applyFill="1" applyBorder="1" applyAlignment="1" applyProtection="1">
      <alignment horizontal="center" vertical="center" wrapText="1"/>
    </xf>
    <xf numFmtId="49" fontId="20" fillId="0" borderId="49" xfId="3" applyNumberFormat="1" applyFont="1" applyFill="1" applyBorder="1" applyAlignment="1" applyProtection="1">
      <alignment horizontal="center" vertical="center" wrapText="1"/>
    </xf>
    <xf numFmtId="49" fontId="20" fillId="0" borderId="50" xfId="3" applyNumberFormat="1" applyFont="1" applyFill="1" applyBorder="1" applyAlignment="1" applyProtection="1">
      <alignment horizontal="center" vertical="center" wrapText="1"/>
    </xf>
    <xf numFmtId="49" fontId="20" fillId="0" borderId="15" xfId="3" applyNumberFormat="1" applyFont="1" applyFill="1" applyBorder="1" applyAlignment="1" applyProtection="1">
      <alignment horizontal="center" vertical="center" wrapText="1"/>
    </xf>
    <xf numFmtId="49" fontId="20" fillId="0" borderId="16" xfId="3" applyNumberFormat="1" applyFont="1" applyFill="1" applyBorder="1" applyAlignment="1" applyProtection="1">
      <alignment horizontal="center" vertical="center" wrapText="1"/>
    </xf>
    <xf numFmtId="49" fontId="20" fillId="0" borderId="39" xfId="3" applyNumberFormat="1" applyFont="1" applyFill="1" applyBorder="1" applyAlignment="1" applyProtection="1">
      <alignment horizontal="center" vertical="center" wrapText="1"/>
    </xf>
    <xf numFmtId="0" fontId="17" fillId="0" borderId="47" xfId="3" applyNumberFormat="1" applyFont="1" applyFill="1" applyBorder="1" applyAlignment="1" applyProtection="1">
      <alignment horizontal="center" vertical="center" wrapText="1"/>
    </xf>
    <xf numFmtId="0" fontId="15" fillId="0" borderId="24" xfId="2" applyFont="1" applyBorder="1" applyAlignment="1">
      <alignment horizontal="center" vertical="center"/>
    </xf>
    <xf numFmtId="0" fontId="18" fillId="0" borderId="13" xfId="2" applyBorder="1" applyAlignment="1">
      <alignment horizontal="center" vertical="center"/>
    </xf>
    <xf numFmtId="0" fontId="18" fillId="0" borderId="38" xfId="2" applyBorder="1" applyAlignment="1">
      <alignment horizontal="center" vertical="center"/>
    </xf>
    <xf numFmtId="0" fontId="18" fillId="0" borderId="25" xfId="2" applyBorder="1" applyAlignment="1">
      <alignment horizontal="center" vertical="center"/>
    </xf>
    <xf numFmtId="0" fontId="18" fillId="0" borderId="0" xfId="2" applyAlignment="1">
      <alignment horizontal="center" vertical="center"/>
    </xf>
    <xf numFmtId="0" fontId="18" fillId="0" borderId="40" xfId="2" applyBorder="1" applyAlignment="1">
      <alignment horizontal="center" vertical="center"/>
    </xf>
  </cellXfs>
  <cellStyles count="134">
    <cellStyle name="20% - 强调文字颜色 1" xfId="23" builtinId="30" customBuiltin="1"/>
    <cellStyle name="20% - 强调文字颜色 1 2" xfId="48"/>
    <cellStyle name="20% - 强调文字颜色 1 3" xfId="108"/>
    <cellStyle name="20% - 强调文字颜色 1 4" xfId="122"/>
    <cellStyle name="20% - 强调文字颜色 2" xfId="27" builtinId="34" customBuiltin="1"/>
    <cellStyle name="20% - 强调文字颜色 2 2" xfId="49"/>
    <cellStyle name="20% - 强调文字颜色 2 3" xfId="110"/>
    <cellStyle name="20% - 强调文字颜色 2 4" xfId="124"/>
    <cellStyle name="20% - 强调文字颜色 3" xfId="31" builtinId="38" customBuiltin="1"/>
    <cellStyle name="20% - 强调文字颜色 3 2" xfId="50"/>
    <cellStyle name="20% - 强调文字颜色 3 3" xfId="112"/>
    <cellStyle name="20% - 强调文字颜色 3 4" xfId="126"/>
    <cellStyle name="20% - 强调文字颜色 4" xfId="35" builtinId="42" customBuiltin="1"/>
    <cellStyle name="20% - 强调文字颜色 4 2" xfId="51"/>
    <cellStyle name="20% - 强调文字颜色 4 3" xfId="114"/>
    <cellStyle name="20% - 强调文字颜色 4 4" xfId="128"/>
    <cellStyle name="20% - 强调文字颜色 5" xfId="39" builtinId="46" customBuiltin="1"/>
    <cellStyle name="20% - 强调文字颜色 5 2" xfId="52"/>
    <cellStyle name="20% - 强调文字颜色 5 3" xfId="116"/>
    <cellStyle name="20% - 强调文字颜色 5 4" xfId="130"/>
    <cellStyle name="20% - 强调文字颜色 6" xfId="43" builtinId="50" customBuiltin="1"/>
    <cellStyle name="20% - 强调文字颜色 6 2" xfId="53"/>
    <cellStyle name="20% - 强调文字颜色 6 3" xfId="118"/>
    <cellStyle name="20% - 强调文字颜色 6 4" xfId="132"/>
    <cellStyle name="40% - 强调文字颜色 1" xfId="24" builtinId="31" customBuiltin="1"/>
    <cellStyle name="40% - 强调文字颜色 1 2" xfId="54"/>
    <cellStyle name="40% - 强调文字颜色 1 3" xfId="109"/>
    <cellStyle name="40% - 强调文字颜色 1 4" xfId="123"/>
    <cellStyle name="40% - 强调文字颜色 2" xfId="28" builtinId="35" customBuiltin="1"/>
    <cellStyle name="40% - 强调文字颜色 2 2" xfId="55"/>
    <cellStyle name="40% - 强调文字颜色 2 3" xfId="111"/>
    <cellStyle name="40% - 强调文字颜色 2 4" xfId="125"/>
    <cellStyle name="40% - 强调文字颜色 3" xfId="32" builtinId="39" customBuiltin="1"/>
    <cellStyle name="40% - 强调文字颜色 3 2" xfId="56"/>
    <cellStyle name="40% - 强调文字颜色 3 3" xfId="113"/>
    <cellStyle name="40% - 强调文字颜色 3 4" xfId="127"/>
    <cellStyle name="40% - 强调文字颜色 4" xfId="36" builtinId="43" customBuiltin="1"/>
    <cellStyle name="40% - 强调文字颜色 4 2" xfId="57"/>
    <cellStyle name="40% - 强调文字颜色 4 3" xfId="115"/>
    <cellStyle name="40% - 强调文字颜色 4 4" xfId="129"/>
    <cellStyle name="40% - 强调文字颜色 5" xfId="40" builtinId="47" customBuiltin="1"/>
    <cellStyle name="40% - 强调文字颜色 5 2" xfId="58"/>
    <cellStyle name="40% - 强调文字颜色 5 3" xfId="117"/>
    <cellStyle name="40% - 强调文字颜色 5 4" xfId="131"/>
    <cellStyle name="40% - 强调文字颜色 6" xfId="44" builtinId="51" customBuiltin="1"/>
    <cellStyle name="40% - 强调文字颜色 6 2" xfId="59"/>
    <cellStyle name="40% - 强调文字颜色 6 3" xfId="119"/>
    <cellStyle name="40% - 强调文字颜色 6 4" xfId="133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常规 6" xfId="120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  <cellStyle name="注释 4" xfId="1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11</xdr:row>
      <xdr:rowOff>161925</xdr:rowOff>
    </xdr:from>
    <xdr:to>
      <xdr:col>29</xdr:col>
      <xdr:colOff>200025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76350" y="3095625"/>
          <a:ext cx="5419725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topLeftCell="A4" zoomScaleNormal="100" zoomScaleSheetLayoutView="100" workbookViewId="0">
      <selection activeCell="F6" sqref="F6:P6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58" t="s">
        <v>32</v>
      </c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 t="s">
        <v>0</v>
      </c>
      <c r="AE2" s="61"/>
      <c r="AF2" s="61"/>
    </row>
    <row r="3" spans="1:32" ht="27">
      <c r="A3" s="62"/>
      <c r="B3" s="63"/>
      <c r="C3" s="63"/>
      <c r="D3" s="64" t="s">
        <v>1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6"/>
      <c r="AE3" s="67"/>
      <c r="AF3" s="67"/>
    </row>
    <row r="4" spans="1:32" ht="15.9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8"/>
      <c r="AE4" s="69"/>
      <c r="AF4" s="69"/>
    </row>
    <row r="5" spans="1:32" ht="45" customHeight="1">
      <c r="A5" s="70" t="s">
        <v>2</v>
      </c>
      <c r="B5" s="71"/>
      <c r="C5" s="71"/>
      <c r="D5" s="71"/>
      <c r="E5" s="72"/>
      <c r="F5" s="73" t="s">
        <v>26</v>
      </c>
      <c r="G5" s="74"/>
      <c r="H5" s="74"/>
      <c r="I5" s="74"/>
      <c r="J5" s="74"/>
      <c r="K5" s="74"/>
      <c r="L5" s="74"/>
      <c r="M5" s="74"/>
      <c r="N5" s="74"/>
      <c r="O5" s="74"/>
      <c r="P5" s="75"/>
      <c r="Q5" s="76" t="s">
        <v>3</v>
      </c>
      <c r="R5" s="76"/>
      <c r="S5" s="76"/>
      <c r="T5" s="76"/>
      <c r="U5" s="77" t="s">
        <v>4</v>
      </c>
      <c r="V5" s="77"/>
      <c r="W5" s="77"/>
      <c r="X5" s="77"/>
      <c r="Y5" s="77"/>
      <c r="Z5" s="77"/>
      <c r="AA5" s="77"/>
      <c r="AB5" s="77"/>
      <c r="AC5" s="77"/>
      <c r="AD5" s="77"/>
      <c r="AE5" s="77"/>
      <c r="AF5" s="78"/>
    </row>
    <row r="6" spans="1:32" ht="34.5" customHeight="1">
      <c r="A6" s="34" t="s">
        <v>5</v>
      </c>
      <c r="B6" s="35"/>
      <c r="C6" s="35"/>
      <c r="D6" s="35"/>
      <c r="E6" s="36"/>
      <c r="F6" s="55" t="s">
        <v>62</v>
      </c>
      <c r="G6" s="56"/>
      <c r="H6" s="56"/>
      <c r="I6" s="56"/>
      <c r="J6" s="56"/>
      <c r="K6" s="56"/>
      <c r="L6" s="56"/>
      <c r="M6" s="56"/>
      <c r="N6" s="56"/>
      <c r="O6" s="56"/>
      <c r="P6" s="57"/>
      <c r="Q6" s="37" t="s">
        <v>6</v>
      </c>
      <c r="R6" s="37"/>
      <c r="S6" s="37"/>
      <c r="T6" s="37"/>
      <c r="U6" s="38" t="s">
        <v>33</v>
      </c>
      <c r="V6" s="39"/>
      <c r="W6" s="39"/>
      <c r="X6" s="39"/>
      <c r="Y6" s="39"/>
      <c r="Z6" s="39"/>
      <c r="AA6" s="39"/>
      <c r="AB6" s="39"/>
      <c r="AC6" s="39"/>
      <c r="AD6" s="39"/>
      <c r="AE6" s="39"/>
      <c r="AF6" s="40"/>
    </row>
    <row r="7" spans="1:32" ht="30" customHeight="1">
      <c r="A7" s="41" t="s">
        <v>7</v>
      </c>
      <c r="B7" s="42"/>
      <c r="C7" s="42"/>
      <c r="D7" s="42"/>
      <c r="E7" s="43"/>
      <c r="F7" s="44" t="s">
        <v>24</v>
      </c>
      <c r="G7" s="45"/>
      <c r="H7" s="45"/>
      <c r="I7" s="45"/>
      <c r="J7" s="45"/>
      <c r="K7" s="45"/>
      <c r="L7" s="45"/>
      <c r="M7" s="45"/>
      <c r="N7" s="45"/>
      <c r="O7" s="45"/>
      <c r="P7" s="44"/>
      <c r="Q7" s="46" t="s">
        <v>20</v>
      </c>
      <c r="R7" s="47"/>
      <c r="S7" s="47"/>
      <c r="T7" s="47"/>
      <c r="U7" s="48" t="s">
        <v>21</v>
      </c>
      <c r="V7" s="49"/>
      <c r="W7" s="49"/>
      <c r="X7" s="49"/>
      <c r="Y7" s="49"/>
      <c r="Z7" s="49"/>
      <c r="AA7" s="49"/>
      <c r="AB7" s="49"/>
      <c r="AC7" s="49"/>
      <c r="AD7" s="49"/>
      <c r="AE7" s="49"/>
      <c r="AF7" s="50"/>
    </row>
    <row r="8" spans="1:32" ht="23.25" customHeight="1">
      <c r="A8" s="80" t="s">
        <v>8</v>
      </c>
      <c r="B8" s="51"/>
      <c r="C8" s="51" t="s">
        <v>9</v>
      </c>
      <c r="D8" s="51"/>
      <c r="E8" s="51"/>
      <c r="F8" s="51"/>
      <c r="G8" s="51"/>
      <c r="H8" s="51" t="s">
        <v>25</v>
      </c>
      <c r="I8" s="51"/>
      <c r="J8" s="51"/>
      <c r="K8" s="51"/>
      <c r="L8" s="51"/>
      <c r="M8" s="51"/>
      <c r="N8" s="51"/>
      <c r="O8" s="52" t="s">
        <v>10</v>
      </c>
      <c r="P8" s="52"/>
      <c r="Q8" s="52"/>
      <c r="R8" s="52"/>
      <c r="S8" s="52"/>
      <c r="T8" s="53" t="s">
        <v>22</v>
      </c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4"/>
    </row>
    <row r="9" spans="1:32" ht="18" customHeight="1">
      <c r="A9" s="80"/>
      <c r="B9" s="51"/>
      <c r="C9" s="19" t="s">
        <v>11</v>
      </c>
      <c r="D9" s="20"/>
      <c r="E9" s="20"/>
      <c r="F9" s="20"/>
      <c r="G9" s="84"/>
      <c r="H9" s="19" t="s">
        <v>25</v>
      </c>
      <c r="I9" s="20"/>
      <c r="J9" s="20"/>
      <c r="K9" s="20"/>
      <c r="L9" s="20"/>
      <c r="M9" s="20"/>
      <c r="N9" s="84"/>
      <c r="O9" s="86" t="s">
        <v>12</v>
      </c>
      <c r="P9" s="87"/>
      <c r="Q9" s="87"/>
      <c r="R9" s="87"/>
      <c r="S9" s="88"/>
      <c r="T9" s="107" t="s">
        <v>23</v>
      </c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9"/>
    </row>
    <row r="10" spans="1:32" ht="6" customHeight="1">
      <c r="A10" s="80"/>
      <c r="B10" s="51"/>
      <c r="C10" s="25"/>
      <c r="D10" s="26"/>
      <c r="E10" s="26"/>
      <c r="F10" s="26"/>
      <c r="G10" s="85"/>
      <c r="H10" s="25"/>
      <c r="I10" s="26"/>
      <c r="J10" s="26"/>
      <c r="K10" s="26"/>
      <c r="L10" s="26"/>
      <c r="M10" s="26"/>
      <c r="N10" s="85"/>
      <c r="O10" s="89"/>
      <c r="P10" s="90"/>
      <c r="Q10" s="90"/>
      <c r="R10" s="90"/>
      <c r="S10" s="9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2"/>
    </row>
    <row r="11" spans="1:32">
      <c r="A11" s="80"/>
      <c r="B11" s="51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1"/>
    </row>
    <row r="12" spans="1:32">
      <c r="A12" s="80"/>
      <c r="B12" s="5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>
      <c r="A13" s="80"/>
      <c r="B13" s="5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>
      <c r="A14" s="80"/>
      <c r="B14" s="5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>
      <c r="A15" s="80"/>
      <c r="B15" s="5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>
      <c r="A16" s="80"/>
      <c r="B16" s="5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>
      <c r="A17" s="80"/>
      <c r="B17" s="5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>
      <c r="A18" s="80"/>
      <c r="B18" s="5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ht="8.25" customHeight="1">
      <c r="A19" s="80"/>
      <c r="B19" s="5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ht="8.25" customHeight="1">
      <c r="A20" s="80"/>
      <c r="B20" s="5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ht="8.25" customHeight="1">
      <c r="A21" s="80"/>
      <c r="B21" s="5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</row>
    <row r="22" spans="1:32" ht="8.25" customHeight="1">
      <c r="A22" s="80"/>
      <c r="B22" s="5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4"/>
    </row>
    <row r="23" spans="1:32" ht="8.25" customHeight="1">
      <c r="A23" s="80"/>
      <c r="B23" s="5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4"/>
    </row>
    <row r="24" spans="1:32" ht="17.25" customHeight="1">
      <c r="A24" s="80"/>
      <c r="B24" s="5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2" ht="18" customHeight="1">
      <c r="A25" s="80"/>
      <c r="B25" s="51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</row>
    <row r="26" spans="1:32" ht="17.100000000000001" customHeight="1">
      <c r="A26" s="80"/>
      <c r="B26" s="81"/>
      <c r="C26" s="28" t="s">
        <v>13</v>
      </c>
      <c r="D26" s="29"/>
      <c r="E26" s="30"/>
      <c r="F26" s="28" t="s">
        <v>36</v>
      </c>
      <c r="G26" s="29"/>
      <c r="H26" s="30"/>
      <c r="I26" s="28" t="s">
        <v>35</v>
      </c>
      <c r="J26" s="29"/>
      <c r="K26" s="30"/>
      <c r="L26" s="28" t="s">
        <v>34</v>
      </c>
      <c r="M26" s="29"/>
      <c r="N26" s="30"/>
      <c r="O26" s="28" t="s">
        <v>28</v>
      </c>
      <c r="P26" s="29"/>
      <c r="Q26" s="30"/>
      <c r="R26" s="28" t="s">
        <v>14</v>
      </c>
      <c r="S26" s="29"/>
      <c r="T26" s="30"/>
      <c r="U26" s="28" t="s">
        <v>30</v>
      </c>
      <c r="V26" s="29"/>
      <c r="W26" s="30"/>
      <c r="X26" s="28" t="s">
        <v>37</v>
      </c>
      <c r="Y26" s="29"/>
      <c r="Z26" s="30"/>
      <c r="AA26" s="28" t="s">
        <v>38</v>
      </c>
      <c r="AB26" s="29"/>
      <c r="AC26" s="30"/>
      <c r="AD26" s="28" t="s">
        <v>39</v>
      </c>
      <c r="AE26" s="29"/>
      <c r="AF26" s="30"/>
    </row>
    <row r="27" spans="1:32" ht="17.100000000000001" customHeight="1">
      <c r="A27" s="80"/>
      <c r="B27" s="51"/>
      <c r="C27" s="12">
        <v>524.54</v>
      </c>
      <c r="D27" s="13">
        <v>50.524999999999999</v>
      </c>
      <c r="E27" s="14">
        <v>50.524999999999999</v>
      </c>
      <c r="F27" s="15">
        <f ca="1">R27-(32.25*2%)+RANDBETWEEN(-2,2)*0.001</f>
        <v>4.5100000000000007</v>
      </c>
      <c r="G27" s="15"/>
      <c r="H27" s="15"/>
      <c r="I27" s="15">
        <f ca="1">R27-(27.5*2%)+RANDBETWEEN(-2,2)*0.001</f>
        <v>4.6029999999999998</v>
      </c>
      <c r="J27" s="15"/>
      <c r="K27" s="15"/>
      <c r="L27" s="15">
        <f ca="1">R27-(24.75*2%)+RANDBETWEEN(-2,2)*0.001</f>
        <v>4.657</v>
      </c>
      <c r="M27" s="15"/>
      <c r="N27" s="15"/>
      <c r="O27" s="15">
        <f ca="1">R27-(4*2%)+RANDBETWEEN(-2,2)*0.001</f>
        <v>5.0720000000000001</v>
      </c>
      <c r="P27" s="15"/>
      <c r="Q27" s="15"/>
      <c r="R27" s="16">
        <f ca="1">Sheet2!E1</f>
        <v>5.1539999999999999</v>
      </c>
      <c r="S27" s="17"/>
      <c r="T27" s="18"/>
      <c r="U27" s="15">
        <f ca="1">R27-(4*2%)+RANDBETWEEN(-2,2)*0.001</f>
        <v>5.0759999999999996</v>
      </c>
      <c r="V27" s="15"/>
      <c r="W27" s="15"/>
      <c r="X27" s="15">
        <f ca="1">R27-(22.5*2%)+RANDBETWEEN(-2,2)*0.001</f>
        <v>4.7059999999999995</v>
      </c>
      <c r="Y27" s="15"/>
      <c r="Z27" s="15"/>
      <c r="AA27" s="15">
        <f ca="1">R27-(25.5*2%)+RANDBETWEEN(-2,2)*0.001</f>
        <v>4.6459999999999999</v>
      </c>
      <c r="AB27" s="15"/>
      <c r="AC27" s="15"/>
      <c r="AD27" s="15">
        <f ca="1">R27-(30*2%)+RANDBETWEEN(-2,2)*0.001</f>
        <v>4.556</v>
      </c>
      <c r="AE27" s="15"/>
      <c r="AF27" s="15"/>
    </row>
    <row r="28" spans="1:32" ht="17.100000000000001" customHeight="1">
      <c r="A28" s="80"/>
      <c r="B28" s="51"/>
      <c r="C28" s="12">
        <v>540</v>
      </c>
      <c r="D28" s="13">
        <v>60</v>
      </c>
      <c r="E28" s="14">
        <v>60</v>
      </c>
      <c r="F28" s="15">
        <f t="shared" ref="F28:F31" ca="1" si="0">R28-(32.25*2%)+RANDBETWEEN(-2,2)*0.001</f>
        <v>4.6379999999999999</v>
      </c>
      <c r="G28" s="15"/>
      <c r="H28" s="15"/>
      <c r="I28" s="15">
        <f t="shared" ref="I28:I31" ca="1" si="1">R28-(27.5*2%)+RANDBETWEEN(-2,2)*0.001</f>
        <v>4.7340000000000009</v>
      </c>
      <c r="J28" s="15"/>
      <c r="K28" s="15"/>
      <c r="L28" s="15">
        <f t="shared" ref="L28:L31" ca="1" si="2">R28-(24.75*2%)+RANDBETWEEN(-2,2)*0.001</f>
        <v>4.7860000000000005</v>
      </c>
      <c r="M28" s="15"/>
      <c r="N28" s="15"/>
      <c r="O28" s="15">
        <f t="shared" ref="O28:O31" ca="1" si="3">R28-(4*2%)+RANDBETWEEN(-2,2)*0.001</f>
        <v>5.202</v>
      </c>
      <c r="P28" s="15"/>
      <c r="Q28" s="15"/>
      <c r="R28" s="16">
        <f ca="1">Sheet2!E2</f>
        <v>5.2830000000000004</v>
      </c>
      <c r="S28" s="17"/>
      <c r="T28" s="18"/>
      <c r="U28" s="15">
        <f t="shared" ref="U28:U31" ca="1" si="4">R28-(4*2%)+RANDBETWEEN(-2,2)*0.001</f>
        <v>5.2010000000000005</v>
      </c>
      <c r="V28" s="15"/>
      <c r="W28" s="15"/>
      <c r="X28" s="15">
        <f t="shared" ref="X28:X31" ca="1" si="5">R28-(22.5*2%)+RANDBETWEEN(-2,2)*0.001</f>
        <v>4.8330000000000002</v>
      </c>
      <c r="Y28" s="15"/>
      <c r="Z28" s="15"/>
      <c r="AA28" s="15">
        <f t="shared" ref="AA28:AA31" ca="1" si="6">R28-(25.5*2%)+RANDBETWEEN(-2,2)*0.001</f>
        <v>4.7750000000000004</v>
      </c>
      <c r="AB28" s="15"/>
      <c r="AC28" s="15"/>
      <c r="AD28" s="15">
        <f t="shared" ref="AD28:AD31" ca="1" si="7">R28-(30*2%)+RANDBETWEEN(-2,2)*0.001</f>
        <v>4.6830000000000007</v>
      </c>
      <c r="AE28" s="15"/>
      <c r="AF28" s="15"/>
    </row>
    <row r="29" spans="1:32" ht="17.100000000000001" customHeight="1">
      <c r="A29" s="80"/>
      <c r="B29" s="51"/>
      <c r="C29" s="12">
        <v>560</v>
      </c>
      <c r="D29" s="13">
        <v>60</v>
      </c>
      <c r="E29" s="14">
        <v>60</v>
      </c>
      <c r="F29" s="15">
        <f t="shared" ca="1" si="0"/>
        <v>4.7069999999999999</v>
      </c>
      <c r="G29" s="15"/>
      <c r="H29" s="15"/>
      <c r="I29" s="15">
        <f t="shared" ca="1" si="1"/>
        <v>4.8019999999999996</v>
      </c>
      <c r="J29" s="15"/>
      <c r="K29" s="15"/>
      <c r="L29" s="15">
        <f t="shared" ca="1" si="2"/>
        <v>4.859</v>
      </c>
      <c r="M29" s="15"/>
      <c r="N29" s="15"/>
      <c r="O29" s="15">
        <f t="shared" ca="1" si="3"/>
        <v>5.2729999999999997</v>
      </c>
      <c r="P29" s="15"/>
      <c r="Q29" s="15"/>
      <c r="R29" s="16">
        <f ca="1">Sheet2!E3</f>
        <v>5.3529999999999998</v>
      </c>
      <c r="S29" s="17"/>
      <c r="T29" s="18"/>
      <c r="U29" s="15">
        <f t="shared" ca="1" si="4"/>
        <v>5.2749999999999995</v>
      </c>
      <c r="V29" s="15"/>
      <c r="W29" s="15"/>
      <c r="X29" s="15">
        <f t="shared" ca="1" si="5"/>
        <v>4.9049999999999994</v>
      </c>
      <c r="Y29" s="15"/>
      <c r="Z29" s="15"/>
      <c r="AA29" s="15">
        <f t="shared" ca="1" si="6"/>
        <v>4.8440000000000003</v>
      </c>
      <c r="AB29" s="15"/>
      <c r="AC29" s="15"/>
      <c r="AD29" s="15">
        <f t="shared" ca="1" si="7"/>
        <v>4.7510000000000003</v>
      </c>
      <c r="AE29" s="15"/>
      <c r="AF29" s="15"/>
    </row>
    <row r="30" spans="1:32" ht="17.100000000000001" customHeight="1">
      <c r="A30" s="80"/>
      <c r="B30" s="51"/>
      <c r="C30" s="12">
        <v>580</v>
      </c>
      <c r="D30" s="13">
        <v>60</v>
      </c>
      <c r="E30" s="14">
        <v>60</v>
      </c>
      <c r="F30" s="15">
        <f t="shared" ca="1" si="0"/>
        <v>4.6849999999999996</v>
      </c>
      <c r="G30" s="15"/>
      <c r="H30" s="15"/>
      <c r="I30" s="15">
        <f t="shared" ca="1" si="1"/>
        <v>4.7779999999999996</v>
      </c>
      <c r="J30" s="15"/>
      <c r="K30" s="15"/>
      <c r="L30" s="15">
        <f t="shared" ca="1" si="2"/>
        <v>4.8329999999999993</v>
      </c>
      <c r="M30" s="15"/>
      <c r="N30" s="15"/>
      <c r="O30" s="15">
        <f t="shared" ca="1" si="3"/>
        <v>5.2509999999999994</v>
      </c>
      <c r="P30" s="15"/>
      <c r="Q30" s="15"/>
      <c r="R30" s="16">
        <f ca="1">Sheet2!E4</f>
        <v>5.3289999999999997</v>
      </c>
      <c r="S30" s="17"/>
      <c r="T30" s="18"/>
      <c r="U30" s="15">
        <f t="shared" ca="1" si="4"/>
        <v>5.2509999999999994</v>
      </c>
      <c r="V30" s="15"/>
      <c r="W30" s="15"/>
      <c r="X30" s="15">
        <f t="shared" ca="1" si="5"/>
        <v>4.8809999999999993</v>
      </c>
      <c r="Y30" s="15"/>
      <c r="Z30" s="15"/>
      <c r="AA30" s="15">
        <f t="shared" ca="1" si="6"/>
        <v>4.8179999999999996</v>
      </c>
      <c r="AB30" s="15"/>
      <c r="AC30" s="15"/>
      <c r="AD30" s="15">
        <f t="shared" ca="1" si="7"/>
        <v>4.7270000000000003</v>
      </c>
      <c r="AE30" s="15"/>
      <c r="AF30" s="15"/>
    </row>
    <row r="31" spans="1:32" ht="17.100000000000001" customHeight="1">
      <c r="A31" s="80"/>
      <c r="B31" s="51"/>
      <c r="C31" s="12">
        <v>600</v>
      </c>
      <c r="D31" s="13">
        <v>60</v>
      </c>
      <c r="E31" s="14">
        <v>60</v>
      </c>
      <c r="F31" s="15">
        <f t="shared" ca="1" si="0"/>
        <v>4.5609999999999991</v>
      </c>
      <c r="G31" s="15"/>
      <c r="H31" s="15"/>
      <c r="I31" s="15">
        <f t="shared" ca="1" si="1"/>
        <v>4.6589999999999998</v>
      </c>
      <c r="J31" s="15"/>
      <c r="K31" s="15"/>
      <c r="L31" s="15">
        <f t="shared" ca="1" si="2"/>
        <v>4.7139999999999995</v>
      </c>
      <c r="M31" s="15"/>
      <c r="N31" s="15"/>
      <c r="O31" s="15">
        <f t="shared" ca="1" si="3"/>
        <v>5.1259999999999994</v>
      </c>
      <c r="P31" s="15"/>
      <c r="Q31" s="15"/>
      <c r="R31" s="16">
        <f ca="1">Sheet2!E5</f>
        <v>5.2069999999999999</v>
      </c>
      <c r="S31" s="17"/>
      <c r="T31" s="18"/>
      <c r="U31" s="15">
        <f t="shared" ca="1" si="4"/>
        <v>5.1269999999999998</v>
      </c>
      <c r="V31" s="15"/>
      <c r="W31" s="15"/>
      <c r="X31" s="15">
        <f t="shared" ca="1" si="5"/>
        <v>4.7559999999999993</v>
      </c>
      <c r="Y31" s="15"/>
      <c r="Z31" s="15"/>
      <c r="AA31" s="15">
        <f t="shared" ca="1" si="6"/>
        <v>4.6980000000000004</v>
      </c>
      <c r="AB31" s="15"/>
      <c r="AC31" s="15"/>
      <c r="AD31" s="15">
        <f t="shared" ca="1" si="7"/>
        <v>4.609</v>
      </c>
      <c r="AE31" s="15"/>
      <c r="AF31" s="15"/>
    </row>
    <row r="32" spans="1:32" ht="17.100000000000001" customHeight="1">
      <c r="A32" s="80"/>
      <c r="B32" s="51"/>
      <c r="C32" s="28" t="s">
        <v>13</v>
      </c>
      <c r="D32" s="29"/>
      <c r="E32" s="30"/>
      <c r="F32" s="28" t="s">
        <v>41</v>
      </c>
      <c r="G32" s="29"/>
      <c r="H32" s="30"/>
      <c r="I32" s="28" t="s">
        <v>40</v>
      </c>
      <c r="J32" s="29"/>
      <c r="K32" s="30"/>
      <c r="L32" s="28" t="s">
        <v>29</v>
      </c>
      <c r="M32" s="29"/>
      <c r="N32" s="30"/>
      <c r="O32" s="28" t="s">
        <v>28</v>
      </c>
      <c r="P32" s="29"/>
      <c r="Q32" s="30"/>
      <c r="R32" s="28" t="s">
        <v>14</v>
      </c>
      <c r="S32" s="29"/>
      <c r="T32" s="30"/>
      <c r="U32" s="28" t="s">
        <v>30</v>
      </c>
      <c r="V32" s="29"/>
      <c r="W32" s="30"/>
      <c r="X32" s="28" t="s">
        <v>31</v>
      </c>
      <c r="Y32" s="29"/>
      <c r="Z32" s="30"/>
      <c r="AA32" s="28" t="s">
        <v>42</v>
      </c>
      <c r="AB32" s="29"/>
      <c r="AC32" s="30"/>
      <c r="AD32" s="28" t="s">
        <v>43</v>
      </c>
      <c r="AE32" s="29"/>
      <c r="AF32" s="30"/>
    </row>
    <row r="33" spans="1:32" ht="17.100000000000001" customHeight="1">
      <c r="A33" s="80"/>
      <c r="B33" s="51"/>
      <c r="C33" s="12">
        <v>680</v>
      </c>
      <c r="D33" s="13">
        <v>100</v>
      </c>
      <c r="E33" s="14">
        <v>100</v>
      </c>
      <c r="F33" s="15">
        <f ca="1">R33-(26.5*2%)+RANDBETWEEN(-2,2)*0.001</f>
        <v>3.6269999999999998</v>
      </c>
      <c r="G33" s="15"/>
      <c r="H33" s="15"/>
      <c r="I33" s="15">
        <f ca="1">R33-(22*2%)+RANDBETWEEN(-2,2)*0.001</f>
        <v>3.7160000000000002</v>
      </c>
      <c r="J33" s="15"/>
      <c r="K33" s="15"/>
      <c r="L33" s="15">
        <f ca="1">R33-(19*2%)+RANDBETWEEN(-2,2)*0.001</f>
        <v>3.7740000000000005</v>
      </c>
      <c r="M33" s="15"/>
      <c r="N33" s="15"/>
      <c r="O33" s="15">
        <f t="shared" ref="O33" ca="1" si="8">R33-(4*2%)+RANDBETWEEN(-2,2)*0.001</f>
        <v>4.0739999999999998</v>
      </c>
      <c r="P33" s="15"/>
      <c r="Q33" s="15"/>
      <c r="R33" s="16">
        <f ca="1">Sheet2!E7</f>
        <v>4.1550000000000002</v>
      </c>
      <c r="S33" s="17"/>
      <c r="T33" s="18"/>
      <c r="U33" s="15">
        <f t="shared" ref="U33" ca="1" si="9">R33-(4*2%)+RANDBETWEEN(-2,2)*0.001</f>
        <v>4.0739999999999998</v>
      </c>
      <c r="V33" s="15"/>
      <c r="W33" s="15"/>
      <c r="X33" s="15">
        <f ca="1">R33-(19*2%)+RANDBETWEEN(-2,2)*0.001</f>
        <v>3.7750000000000004</v>
      </c>
      <c r="Y33" s="15"/>
      <c r="Z33" s="15"/>
      <c r="AA33" s="15">
        <f ca="1">R33-(22*2%)+RANDBETWEEN(-2,2)*0.001</f>
        <v>3.7170000000000001</v>
      </c>
      <c r="AB33" s="15"/>
      <c r="AC33" s="15"/>
      <c r="AD33" s="15">
        <f ca="1">R33-(26.5*2%)+RANDBETWEEN(-2,2)*0.001</f>
        <v>3.6230000000000002</v>
      </c>
      <c r="AE33" s="15"/>
      <c r="AF33" s="15"/>
    </row>
    <row r="34" spans="1:32" ht="17.100000000000001" customHeight="1">
      <c r="A34" s="80"/>
      <c r="B34" s="51"/>
      <c r="C34" s="12">
        <v>700</v>
      </c>
      <c r="D34" s="13">
        <v>100</v>
      </c>
      <c r="E34" s="14">
        <v>100</v>
      </c>
      <c r="F34" s="15">
        <f t="shared" ref="F34:F38" ca="1" si="10">R34-(26.5*2%)+RANDBETWEEN(-2,2)*0.001</f>
        <v>3.4209999999999998</v>
      </c>
      <c r="G34" s="15"/>
      <c r="H34" s="15"/>
      <c r="I34" s="15">
        <f t="shared" ref="I34:I38" ca="1" si="11">R34-(22*2%)+RANDBETWEEN(-2,2)*0.001</f>
        <v>3.508</v>
      </c>
      <c r="J34" s="15"/>
      <c r="K34" s="15"/>
      <c r="L34" s="15">
        <f t="shared" ref="L34:L38" ca="1" si="12">R34-(19*2%)+RANDBETWEEN(-2,2)*0.001</f>
        <v>3.5709999999999997</v>
      </c>
      <c r="M34" s="15"/>
      <c r="N34" s="15"/>
      <c r="O34" s="15">
        <f t="shared" ref="O34:O38" ca="1" si="13">R34-(4*2%)+RANDBETWEEN(-2,2)*0.001</f>
        <v>3.8679999999999999</v>
      </c>
      <c r="P34" s="15"/>
      <c r="Q34" s="15"/>
      <c r="R34" s="16">
        <f ca="1">Sheet2!E8</f>
        <v>3.9499999999999997</v>
      </c>
      <c r="S34" s="17"/>
      <c r="T34" s="18"/>
      <c r="U34" s="15">
        <f t="shared" ref="U34:U38" ca="1" si="14">R34-(4*2%)+RANDBETWEEN(-2,2)*0.001</f>
        <v>3.8699999999999997</v>
      </c>
      <c r="V34" s="15"/>
      <c r="W34" s="15"/>
      <c r="X34" s="15">
        <f t="shared" ref="X34:X38" ca="1" si="15">R34-(19*2%)+RANDBETWEEN(-2,2)*0.001</f>
        <v>3.5680000000000001</v>
      </c>
      <c r="Y34" s="15"/>
      <c r="Z34" s="15"/>
      <c r="AA34" s="15">
        <f t="shared" ref="AA34:AA38" ca="1" si="16">R34-(22*2%)+RANDBETWEEN(-2,2)*0.001</f>
        <v>3.51</v>
      </c>
      <c r="AB34" s="15"/>
      <c r="AC34" s="15"/>
      <c r="AD34" s="15">
        <f t="shared" ref="AD34:AD38" ca="1" si="17">R34-(26.5*2%)+RANDBETWEEN(-2,2)*0.001</f>
        <v>3.419</v>
      </c>
      <c r="AE34" s="15"/>
      <c r="AF34" s="15"/>
    </row>
    <row r="35" spans="1:32" ht="17.100000000000001" customHeight="1">
      <c r="A35" s="80"/>
      <c r="B35" s="51"/>
      <c r="C35" s="12">
        <v>720</v>
      </c>
      <c r="D35" s="13">
        <v>100</v>
      </c>
      <c r="E35" s="14">
        <v>100</v>
      </c>
      <c r="F35" s="15">
        <f t="shared" ca="1" si="10"/>
        <v>3.2609999999999992</v>
      </c>
      <c r="G35" s="15"/>
      <c r="H35" s="15"/>
      <c r="I35" s="15">
        <f t="shared" ca="1" si="11"/>
        <v>3.3519999999999994</v>
      </c>
      <c r="J35" s="15"/>
      <c r="K35" s="15"/>
      <c r="L35" s="15">
        <f t="shared" ca="1" si="12"/>
        <v>3.4119999999999995</v>
      </c>
      <c r="M35" s="15"/>
      <c r="N35" s="15"/>
      <c r="O35" s="15">
        <f t="shared" ca="1" si="13"/>
        <v>3.7099999999999995</v>
      </c>
      <c r="P35" s="15"/>
      <c r="Q35" s="15"/>
      <c r="R35" s="16">
        <f ca="1">Sheet2!E9</f>
        <v>3.7909999999999995</v>
      </c>
      <c r="S35" s="17"/>
      <c r="T35" s="18"/>
      <c r="U35" s="15">
        <f t="shared" ca="1" si="14"/>
        <v>3.7089999999999996</v>
      </c>
      <c r="V35" s="15"/>
      <c r="W35" s="15"/>
      <c r="X35" s="15">
        <f t="shared" ca="1" si="15"/>
        <v>3.4089999999999998</v>
      </c>
      <c r="Y35" s="15"/>
      <c r="Z35" s="15"/>
      <c r="AA35" s="15">
        <f t="shared" ca="1" si="16"/>
        <v>3.3509999999999995</v>
      </c>
      <c r="AB35" s="15"/>
      <c r="AC35" s="15"/>
      <c r="AD35" s="15">
        <f t="shared" ca="1" si="17"/>
        <v>3.262999999999999</v>
      </c>
      <c r="AE35" s="15"/>
      <c r="AF35" s="15"/>
    </row>
    <row r="36" spans="1:32" ht="17.100000000000001" customHeight="1">
      <c r="A36" s="80"/>
      <c r="B36" s="51"/>
      <c r="C36" s="12">
        <v>740</v>
      </c>
      <c r="D36" s="13">
        <v>100</v>
      </c>
      <c r="E36" s="14">
        <v>100</v>
      </c>
      <c r="F36" s="15">
        <f t="shared" ca="1" si="10"/>
        <v>3.153</v>
      </c>
      <c r="G36" s="15"/>
      <c r="H36" s="15"/>
      <c r="I36" s="15">
        <f t="shared" ca="1" si="11"/>
        <v>3.2410000000000001</v>
      </c>
      <c r="J36" s="15"/>
      <c r="K36" s="15"/>
      <c r="L36" s="15">
        <f t="shared" ca="1" si="12"/>
        <v>3.3039999999999998</v>
      </c>
      <c r="M36" s="15"/>
      <c r="N36" s="15"/>
      <c r="O36" s="15">
        <f t="shared" ca="1" si="13"/>
        <v>3.6039999999999996</v>
      </c>
      <c r="P36" s="15"/>
      <c r="Q36" s="15"/>
      <c r="R36" s="16">
        <f ca="1">Sheet2!E10</f>
        <v>3.6819999999999999</v>
      </c>
      <c r="S36" s="17"/>
      <c r="T36" s="18"/>
      <c r="U36" s="15">
        <f t="shared" ca="1" si="14"/>
        <v>3.6019999999999999</v>
      </c>
      <c r="V36" s="15"/>
      <c r="W36" s="15"/>
      <c r="X36" s="15">
        <f t="shared" ca="1" si="15"/>
        <v>3.3010000000000002</v>
      </c>
      <c r="Y36" s="15"/>
      <c r="Z36" s="15"/>
      <c r="AA36" s="15">
        <f t="shared" ca="1" si="16"/>
        <v>3.242</v>
      </c>
      <c r="AB36" s="15"/>
      <c r="AC36" s="15"/>
      <c r="AD36" s="15">
        <f t="shared" ca="1" si="17"/>
        <v>3.1539999999999999</v>
      </c>
      <c r="AE36" s="15"/>
      <c r="AF36" s="15"/>
    </row>
    <row r="37" spans="1:32" ht="17.100000000000001" customHeight="1">
      <c r="A37" s="80"/>
      <c r="B37" s="51"/>
      <c r="C37" s="12">
        <v>760</v>
      </c>
      <c r="D37" s="13">
        <v>100</v>
      </c>
      <c r="E37" s="14">
        <v>100</v>
      </c>
      <c r="F37" s="15">
        <f t="shared" ca="1" si="10"/>
        <v>3.1020000000000003</v>
      </c>
      <c r="G37" s="15"/>
      <c r="H37" s="15"/>
      <c r="I37" s="15">
        <f t="shared" ca="1" si="11"/>
        <v>3.1910000000000003</v>
      </c>
      <c r="J37" s="15"/>
      <c r="K37" s="15"/>
      <c r="L37" s="15">
        <f t="shared" ca="1" si="12"/>
        <v>3.2530000000000001</v>
      </c>
      <c r="M37" s="15"/>
      <c r="N37" s="15"/>
      <c r="O37" s="15">
        <f t="shared" ca="1" si="13"/>
        <v>3.5510000000000002</v>
      </c>
      <c r="P37" s="15"/>
      <c r="Q37" s="15"/>
      <c r="R37" s="16">
        <f ca="1">Sheet2!E11</f>
        <v>3.6320000000000001</v>
      </c>
      <c r="S37" s="17"/>
      <c r="T37" s="18"/>
      <c r="U37" s="15">
        <f t="shared" ca="1" si="14"/>
        <v>3.5529999999999999</v>
      </c>
      <c r="V37" s="15"/>
      <c r="W37" s="15"/>
      <c r="X37" s="15">
        <f t="shared" ca="1" si="15"/>
        <v>3.2500000000000004</v>
      </c>
      <c r="Y37" s="15"/>
      <c r="Z37" s="15"/>
      <c r="AA37" s="15">
        <f t="shared" ca="1" si="16"/>
        <v>3.1930000000000001</v>
      </c>
      <c r="AB37" s="15"/>
      <c r="AC37" s="15"/>
      <c r="AD37" s="15">
        <f t="shared" ca="1" si="17"/>
        <v>3.1020000000000003</v>
      </c>
      <c r="AE37" s="15"/>
      <c r="AF37" s="15"/>
    </row>
    <row r="38" spans="1:32" ht="17.100000000000001" customHeight="1">
      <c r="A38" s="80"/>
      <c r="B38" s="51"/>
      <c r="C38" s="12">
        <v>780</v>
      </c>
      <c r="D38" s="13">
        <v>100</v>
      </c>
      <c r="E38" s="14">
        <v>100</v>
      </c>
      <c r="F38" s="15">
        <f t="shared" ca="1" si="10"/>
        <v>3.1119999999999997</v>
      </c>
      <c r="G38" s="15"/>
      <c r="H38" s="15"/>
      <c r="I38" s="15">
        <f t="shared" ca="1" si="11"/>
        <v>3.2010000000000001</v>
      </c>
      <c r="J38" s="15"/>
      <c r="K38" s="15"/>
      <c r="L38" s="15">
        <f t="shared" ca="1" si="12"/>
        <v>3.262</v>
      </c>
      <c r="M38" s="15"/>
      <c r="N38" s="15"/>
      <c r="O38" s="15">
        <f t="shared" ca="1" si="13"/>
        <v>3.5609999999999999</v>
      </c>
      <c r="P38" s="15"/>
      <c r="Q38" s="15"/>
      <c r="R38" s="16">
        <f ca="1">Sheet2!E12</f>
        <v>3.641</v>
      </c>
      <c r="S38" s="17"/>
      <c r="T38" s="18"/>
      <c r="U38" s="15">
        <f t="shared" ca="1" si="14"/>
        <v>3.5609999999999999</v>
      </c>
      <c r="V38" s="15"/>
      <c r="W38" s="15"/>
      <c r="X38" s="15">
        <f t="shared" ca="1" si="15"/>
        <v>3.2629999999999999</v>
      </c>
      <c r="Y38" s="15"/>
      <c r="Z38" s="15"/>
      <c r="AA38" s="15">
        <f t="shared" ca="1" si="16"/>
        <v>3.2</v>
      </c>
      <c r="AB38" s="15"/>
      <c r="AC38" s="15"/>
      <c r="AD38" s="15">
        <f t="shared" ca="1" si="17"/>
        <v>3.1129999999999995</v>
      </c>
      <c r="AE38" s="15"/>
      <c r="AF38" s="15"/>
    </row>
    <row r="39" spans="1:32" ht="17.100000000000001" customHeight="1">
      <c r="A39" s="80"/>
      <c r="B39" s="51"/>
      <c r="C39" s="28" t="s">
        <v>13</v>
      </c>
      <c r="D39" s="29"/>
      <c r="E39" s="30"/>
      <c r="F39" s="28" t="s">
        <v>41</v>
      </c>
      <c r="G39" s="29"/>
      <c r="H39" s="30"/>
      <c r="I39" s="28" t="s">
        <v>40</v>
      </c>
      <c r="J39" s="29"/>
      <c r="K39" s="30"/>
      <c r="L39" s="28" t="s">
        <v>29</v>
      </c>
      <c r="M39" s="29"/>
      <c r="N39" s="30"/>
      <c r="O39" s="28" t="s">
        <v>28</v>
      </c>
      <c r="P39" s="29"/>
      <c r="Q39" s="30"/>
      <c r="R39" s="28" t="s">
        <v>14</v>
      </c>
      <c r="S39" s="29"/>
      <c r="T39" s="30"/>
      <c r="U39" s="28" t="s">
        <v>30</v>
      </c>
      <c r="V39" s="29"/>
      <c r="W39" s="30"/>
      <c r="X39" s="28" t="s">
        <v>44</v>
      </c>
      <c r="Y39" s="29"/>
      <c r="Z39" s="30"/>
      <c r="AA39" s="28" t="s">
        <v>45</v>
      </c>
      <c r="AB39" s="29"/>
      <c r="AC39" s="30"/>
      <c r="AD39" s="28" t="s">
        <v>46</v>
      </c>
      <c r="AE39" s="29"/>
      <c r="AF39" s="30"/>
    </row>
    <row r="40" spans="1:32" ht="17.100000000000001" customHeight="1">
      <c r="A40" s="80"/>
      <c r="B40" s="51"/>
      <c r="C40" s="12">
        <v>840</v>
      </c>
      <c r="D40" s="13">
        <v>100</v>
      </c>
      <c r="E40" s="14">
        <v>100</v>
      </c>
      <c r="F40" s="15">
        <f ca="1">R40-(26.5*2%)+RANDBETWEEN(-2,2)*0.001</f>
        <v>3.2249999999999996</v>
      </c>
      <c r="G40" s="15"/>
      <c r="H40" s="15"/>
      <c r="I40" s="15">
        <f ca="1">R40-(22*2%)+RANDBETWEEN(-2,2)*0.001</f>
        <v>3.3149999999999999</v>
      </c>
      <c r="J40" s="15"/>
      <c r="K40" s="15"/>
      <c r="L40" s="15">
        <f ca="1">R40-(19*2%)+RANDBETWEEN(-2,2)*0.001</f>
        <v>3.3789999999999996</v>
      </c>
      <c r="M40" s="15"/>
      <c r="N40" s="15"/>
      <c r="O40" s="15">
        <f t="shared" ref="O40" ca="1" si="18">R40-(4*2%)+RANDBETWEEN(-2,2)*0.001</f>
        <v>3.6789999999999994</v>
      </c>
      <c r="P40" s="15"/>
      <c r="Q40" s="15"/>
      <c r="R40" s="16">
        <f ca="1">Sheet2!E15</f>
        <v>3.7569999999999997</v>
      </c>
      <c r="S40" s="17"/>
      <c r="T40" s="18"/>
      <c r="U40" s="15">
        <f t="shared" ref="U40" ca="1" si="19">R40-(4*2%)+RANDBETWEEN(-2,2)*0.001</f>
        <v>3.6779999999999995</v>
      </c>
      <c r="V40" s="15"/>
      <c r="W40" s="15"/>
      <c r="X40" s="15">
        <f ca="1">R40-(21.5*2%)+RANDBETWEEN(-2,2)*0.001</f>
        <v>3.3259999999999996</v>
      </c>
      <c r="Y40" s="15"/>
      <c r="Z40" s="15"/>
      <c r="AA40" s="15">
        <f ca="1">R40-(24.5*2%)+RANDBETWEEN(-2,2)*0.001</f>
        <v>3.2679999999999993</v>
      </c>
      <c r="AB40" s="15"/>
      <c r="AC40" s="15"/>
      <c r="AD40" s="15">
        <f ca="1">R40-(29*2%)+RANDBETWEEN(-2,2)*0.001</f>
        <v>3.1779999999999995</v>
      </c>
      <c r="AE40" s="15"/>
      <c r="AF40" s="15"/>
    </row>
    <row r="41" spans="1:32" ht="17.100000000000001" customHeight="1">
      <c r="A41" s="82"/>
      <c r="B41" s="83"/>
      <c r="C41" s="12">
        <v>860</v>
      </c>
      <c r="D41" s="13"/>
      <c r="E41" s="14"/>
      <c r="F41" s="15">
        <f t="shared" ref="F41:F42" ca="1" si="20">R41-(26.5*2%)+RANDBETWEEN(-2,2)*0.001</f>
        <v>3.2699999999999996</v>
      </c>
      <c r="G41" s="15"/>
      <c r="H41" s="15"/>
      <c r="I41" s="15">
        <f t="shared" ref="I41:I42" ca="1" si="21">R41-(22*2%)+RANDBETWEEN(-2,2)*0.001</f>
        <v>3.3619999999999997</v>
      </c>
      <c r="J41" s="15"/>
      <c r="K41" s="15"/>
      <c r="L41" s="15">
        <f t="shared" ref="L41:L42" ca="1" si="22">R41-(19*2%)+RANDBETWEEN(-2,2)*0.001</f>
        <v>3.419</v>
      </c>
      <c r="M41" s="15"/>
      <c r="N41" s="15"/>
      <c r="O41" s="15">
        <f t="shared" ref="O41:O42" ca="1" si="23">R41-(4*2%)+RANDBETWEEN(-2,2)*0.001</f>
        <v>3.7209999999999996</v>
      </c>
      <c r="P41" s="15"/>
      <c r="Q41" s="15"/>
      <c r="R41" s="16">
        <f ca="1">Sheet2!E16</f>
        <v>3.8</v>
      </c>
      <c r="S41" s="17"/>
      <c r="T41" s="18"/>
      <c r="U41" s="15">
        <f t="shared" ref="U41:U42" ca="1" si="24">R41-(4*2%)+RANDBETWEEN(-2,2)*0.001</f>
        <v>3.7199999999999998</v>
      </c>
      <c r="V41" s="15"/>
      <c r="W41" s="15"/>
      <c r="X41" s="15">
        <f t="shared" ref="X41:X42" ca="1" si="25">R41-(21.5*2%)+RANDBETWEEN(-2,2)*0.001</f>
        <v>3.3719999999999994</v>
      </c>
      <c r="Y41" s="15"/>
      <c r="Z41" s="15"/>
      <c r="AA41" s="15">
        <f t="shared" ref="AA41:AA42" ca="1" si="26">R41-(24.5*2%)+RANDBETWEEN(-2,2)*0.001</f>
        <v>3.3089999999999997</v>
      </c>
      <c r="AB41" s="15"/>
      <c r="AC41" s="15"/>
      <c r="AD41" s="15">
        <f t="shared" ref="AD41:AD42" ca="1" si="27">R41-(29*2%)+RANDBETWEEN(-2,2)*0.001</f>
        <v>3.2189999999999999</v>
      </c>
      <c r="AE41" s="15"/>
      <c r="AF41" s="15"/>
    </row>
    <row r="42" spans="1:32" ht="17.100000000000001" customHeight="1">
      <c r="A42" s="80"/>
      <c r="B42" s="51"/>
      <c r="C42" s="12">
        <v>888.8</v>
      </c>
      <c r="D42" s="13">
        <v>100</v>
      </c>
      <c r="E42" s="14">
        <v>100</v>
      </c>
      <c r="F42" s="15">
        <f t="shared" ca="1" si="20"/>
        <v>3.3209999999999997</v>
      </c>
      <c r="G42" s="15"/>
      <c r="H42" s="15"/>
      <c r="I42" s="15">
        <f t="shared" ca="1" si="21"/>
        <v>3.4119999999999999</v>
      </c>
      <c r="J42" s="15"/>
      <c r="K42" s="15"/>
      <c r="L42" s="15">
        <f t="shared" ca="1" si="22"/>
        <v>3.47</v>
      </c>
      <c r="M42" s="15"/>
      <c r="N42" s="15"/>
      <c r="O42" s="15">
        <f t="shared" ca="1" si="23"/>
        <v>3.7690000000000001</v>
      </c>
      <c r="P42" s="15"/>
      <c r="Q42" s="15"/>
      <c r="R42" s="16">
        <f ca="1">Sheet2!E17</f>
        <v>3.851</v>
      </c>
      <c r="S42" s="17"/>
      <c r="T42" s="18"/>
      <c r="U42" s="15">
        <f t="shared" ca="1" si="24"/>
        <v>3.7709999999999999</v>
      </c>
      <c r="V42" s="15"/>
      <c r="W42" s="15"/>
      <c r="X42" s="15">
        <f t="shared" ca="1" si="25"/>
        <v>3.4219999999999997</v>
      </c>
      <c r="Y42" s="15"/>
      <c r="Z42" s="15"/>
      <c r="AA42" s="15">
        <f t="shared" ca="1" si="26"/>
        <v>3.3609999999999998</v>
      </c>
      <c r="AB42" s="15"/>
      <c r="AC42" s="15"/>
      <c r="AD42" s="15">
        <f t="shared" ca="1" si="27"/>
        <v>3.2719999999999998</v>
      </c>
      <c r="AE42" s="15"/>
      <c r="AF42" s="15"/>
    </row>
    <row r="43" spans="1:32" ht="17.100000000000001" customHeight="1">
      <c r="A43" s="80"/>
      <c r="B43" s="51"/>
      <c r="C43" s="12"/>
      <c r="D43" s="13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7"/>
      <c r="T43" s="18"/>
      <c r="U43" s="31"/>
      <c r="V43" s="32"/>
      <c r="W43" s="33"/>
      <c r="X43" s="31"/>
      <c r="Y43" s="32"/>
      <c r="Z43" s="33"/>
      <c r="AA43" s="31"/>
      <c r="AB43" s="32"/>
      <c r="AC43" s="33"/>
      <c r="AD43" s="28"/>
      <c r="AE43" s="29"/>
      <c r="AF43" s="113"/>
    </row>
    <row r="44" spans="1:32" ht="10.5" customHeight="1">
      <c r="A44" s="92" t="s">
        <v>19</v>
      </c>
      <c r="B44" s="93"/>
      <c r="C44" s="114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6"/>
    </row>
    <row r="45" spans="1:32" ht="10.5" customHeight="1">
      <c r="A45" s="92"/>
      <c r="B45" s="93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9"/>
    </row>
    <row r="46" spans="1:32" ht="8.25" customHeight="1">
      <c r="A46" s="92"/>
      <c r="B46" s="93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9"/>
    </row>
    <row r="47" spans="1:32" ht="8.25" hidden="1" customHeight="1">
      <c r="A47" s="92"/>
      <c r="B47" s="9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92"/>
      <c r="B48" s="9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94" t="s">
        <v>15</v>
      </c>
      <c r="B49" s="95"/>
      <c r="C49" s="100"/>
      <c r="D49" s="100"/>
      <c r="E49" s="100"/>
      <c r="F49" s="101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2"/>
    </row>
    <row r="50" spans="1:32" ht="9" customHeight="1">
      <c r="A50" s="96"/>
      <c r="B50" s="97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4"/>
    </row>
    <row r="51" spans="1:32" ht="9.75" customHeight="1">
      <c r="A51" s="96"/>
      <c r="B51" s="97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4"/>
    </row>
    <row r="52" spans="1:32" ht="9" hidden="1" customHeight="1">
      <c r="A52" s="96"/>
      <c r="B52" s="97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4"/>
    </row>
    <row r="53" spans="1:32" ht="3" customHeight="1" thickBot="1">
      <c r="A53" s="98"/>
      <c r="B53" s="99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6"/>
    </row>
    <row r="54" spans="1:32" ht="9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9:E39"/>
    <mergeCell ref="C38:E38"/>
    <mergeCell ref="C37:E37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</mergeCells>
  <phoneticPr fontId="14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7"/>
  <sheetViews>
    <sheetView workbookViewId="0">
      <selection activeCell="C1" sqref="C1:C17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11">
        <v>524.54</v>
      </c>
      <c r="B1" s="11">
        <v>5.3129999999999997</v>
      </c>
      <c r="C1" s="6">
        <v>0.16</v>
      </c>
      <c r="D1" s="6">
        <f t="shared" ref="D1" si="0">B1-C1</f>
        <v>5.1529999999999996</v>
      </c>
      <c r="E1" s="4">
        <f ca="1">D1+G1</f>
        <v>5.1539999999999999</v>
      </c>
      <c r="G1">
        <f ca="1">RANDBETWEEN(-4,4)*0.001</f>
        <v>1E-3</v>
      </c>
    </row>
    <row r="2" spans="1:7" ht="18.75">
      <c r="A2" s="10" t="s">
        <v>47</v>
      </c>
      <c r="B2" s="11">
        <v>5.44</v>
      </c>
      <c r="C2" s="6">
        <v>0.16</v>
      </c>
      <c r="D2" s="6">
        <f t="shared" ref="D2:D17" si="1">B2-C2</f>
        <v>5.28</v>
      </c>
      <c r="E2" s="4">
        <f ca="1">D2+G2</f>
        <v>5.2830000000000004</v>
      </c>
      <c r="G2">
        <f ca="1">RANDBETWEEN(-4,4)*0.001</f>
        <v>3.0000000000000001E-3</v>
      </c>
    </row>
    <row r="3" spans="1:7" ht="18.75">
      <c r="A3" s="10" t="s">
        <v>48</v>
      </c>
      <c r="B3" s="11">
        <v>5.5149999999999997</v>
      </c>
      <c r="C3" s="6">
        <v>0.16</v>
      </c>
      <c r="D3" s="6">
        <f t="shared" si="1"/>
        <v>5.3549999999999995</v>
      </c>
      <c r="E3" s="4">
        <f t="shared" ref="E3:E17" ca="1" si="2">D3+G3</f>
        <v>5.3529999999999998</v>
      </c>
      <c r="G3">
        <f t="shared" ref="G3:G17" ca="1" si="3">RANDBETWEEN(-4,4)*0.001</f>
        <v>-2E-3</v>
      </c>
    </row>
    <row r="4" spans="1:7" ht="18.75">
      <c r="A4" s="10" t="s">
        <v>49</v>
      </c>
      <c r="B4" s="11">
        <v>5.49</v>
      </c>
      <c r="C4" s="6">
        <v>0.16</v>
      </c>
      <c r="D4" s="6">
        <f t="shared" si="1"/>
        <v>5.33</v>
      </c>
      <c r="E4" s="4">
        <f t="shared" ca="1" si="2"/>
        <v>5.3289999999999997</v>
      </c>
      <c r="G4">
        <f t="shared" ca="1" si="3"/>
        <v>-1E-3</v>
      </c>
    </row>
    <row r="5" spans="1:7" ht="18.75">
      <c r="A5" s="10" t="s">
        <v>50</v>
      </c>
      <c r="B5" s="11">
        <v>5.3650000000000002</v>
      </c>
      <c r="C5" s="6">
        <v>0.16</v>
      </c>
      <c r="D5" s="6">
        <f t="shared" si="1"/>
        <v>5.2050000000000001</v>
      </c>
      <c r="E5" s="4">
        <f t="shared" ca="1" si="2"/>
        <v>5.2069999999999999</v>
      </c>
      <c r="G5">
        <f t="shared" ca="1" si="3"/>
        <v>2E-3</v>
      </c>
    </row>
    <row r="6" spans="1:7" ht="18.75">
      <c r="A6" s="10" t="s">
        <v>51</v>
      </c>
      <c r="B6" s="11">
        <v>5.14</v>
      </c>
      <c r="C6" s="6">
        <v>0.16</v>
      </c>
      <c r="D6" s="6">
        <f t="shared" si="1"/>
        <v>4.9799999999999995</v>
      </c>
      <c r="E6" s="4">
        <f t="shared" ca="1" si="2"/>
        <v>4.9769999999999994</v>
      </c>
      <c r="G6">
        <f t="shared" ca="1" si="3"/>
        <v>-3.0000000000000001E-3</v>
      </c>
    </row>
    <row r="7" spans="1:7" ht="18.75">
      <c r="A7" s="10" t="s">
        <v>52</v>
      </c>
      <c r="B7" s="11">
        <v>4.3170000000000002</v>
      </c>
      <c r="C7" s="6">
        <v>0.16</v>
      </c>
      <c r="D7" s="6">
        <f t="shared" si="1"/>
        <v>4.157</v>
      </c>
      <c r="E7" s="4">
        <f t="shared" ca="1" si="2"/>
        <v>4.1550000000000002</v>
      </c>
      <c r="G7">
        <f t="shared" ca="1" si="3"/>
        <v>-2E-3</v>
      </c>
    </row>
    <row r="8" spans="1:7" ht="18.75">
      <c r="A8" s="10" t="s">
        <v>53</v>
      </c>
      <c r="B8" s="11">
        <v>4.1059999999999999</v>
      </c>
      <c r="C8" s="6">
        <v>0.16</v>
      </c>
      <c r="D8" s="6">
        <f t="shared" si="1"/>
        <v>3.9459999999999997</v>
      </c>
      <c r="E8" s="4">
        <f t="shared" ca="1" si="2"/>
        <v>3.9499999999999997</v>
      </c>
      <c r="G8">
        <f t="shared" ca="1" si="3"/>
        <v>4.0000000000000001E-3</v>
      </c>
    </row>
    <row r="9" spans="1:7" ht="18.75">
      <c r="A9" s="10" t="s">
        <v>54</v>
      </c>
      <c r="B9" s="11">
        <v>3.9489999999999998</v>
      </c>
      <c r="C9" s="6">
        <v>0.16</v>
      </c>
      <c r="D9" s="6">
        <f t="shared" si="1"/>
        <v>3.7889999999999997</v>
      </c>
      <c r="E9" s="4">
        <f t="shared" ca="1" si="2"/>
        <v>3.7909999999999995</v>
      </c>
      <c r="G9">
        <f t="shared" ca="1" si="3"/>
        <v>2E-3</v>
      </c>
    </row>
    <row r="10" spans="1:7" ht="18.75">
      <c r="A10" s="10" t="s">
        <v>55</v>
      </c>
      <c r="B10" s="11">
        <v>3.8450000000000002</v>
      </c>
      <c r="C10" s="6">
        <v>0.16</v>
      </c>
      <c r="D10" s="6">
        <f t="shared" si="1"/>
        <v>3.6850000000000001</v>
      </c>
      <c r="E10" s="4">
        <f t="shared" ca="1" si="2"/>
        <v>3.6819999999999999</v>
      </c>
      <c r="G10">
        <f t="shared" ca="1" si="3"/>
        <v>-3.0000000000000001E-3</v>
      </c>
    </row>
    <row r="11" spans="1:7" ht="18.75">
      <c r="A11" s="10" t="s">
        <v>56</v>
      </c>
      <c r="B11" s="11">
        <v>3.794</v>
      </c>
      <c r="C11" s="6">
        <v>0.16</v>
      </c>
      <c r="D11" s="6">
        <f t="shared" si="1"/>
        <v>3.6339999999999999</v>
      </c>
      <c r="E11" s="4">
        <f t="shared" ca="1" si="2"/>
        <v>3.6320000000000001</v>
      </c>
      <c r="G11">
        <f t="shared" ca="1" si="3"/>
        <v>-2E-3</v>
      </c>
    </row>
    <row r="12" spans="1:7" ht="18.75">
      <c r="A12" s="10" t="s">
        <v>57</v>
      </c>
      <c r="B12" s="11">
        <v>3.7970000000000002</v>
      </c>
      <c r="C12" s="6">
        <v>0.16</v>
      </c>
      <c r="D12" s="6">
        <f t="shared" si="1"/>
        <v>3.637</v>
      </c>
      <c r="E12" s="4">
        <f t="shared" ca="1" si="2"/>
        <v>3.641</v>
      </c>
      <c r="G12">
        <f t="shared" ca="1" si="3"/>
        <v>4.0000000000000001E-3</v>
      </c>
    </row>
    <row r="13" spans="1:7" ht="18.75">
      <c r="A13" s="10" t="s">
        <v>58</v>
      </c>
      <c r="B13" s="11">
        <v>3.8359999999999999</v>
      </c>
      <c r="C13" s="6">
        <v>0.16</v>
      </c>
      <c r="D13" s="6">
        <f t="shared" si="1"/>
        <v>3.6759999999999997</v>
      </c>
      <c r="E13" s="4">
        <f t="shared" ca="1" si="2"/>
        <v>3.6739999999999999</v>
      </c>
      <c r="G13">
        <f t="shared" ca="1" si="3"/>
        <v>-2E-3</v>
      </c>
    </row>
    <row r="14" spans="1:7" ht="18.75">
      <c r="A14" s="10" t="s">
        <v>59</v>
      </c>
      <c r="B14" s="11">
        <v>3.8759999999999999</v>
      </c>
      <c r="C14" s="6">
        <v>0.16</v>
      </c>
      <c r="D14" s="6">
        <f t="shared" si="1"/>
        <v>3.7159999999999997</v>
      </c>
      <c r="E14" s="4">
        <f t="shared" ca="1" si="2"/>
        <v>3.7199999999999998</v>
      </c>
      <c r="G14">
        <f t="shared" ca="1" si="3"/>
        <v>4.0000000000000001E-3</v>
      </c>
    </row>
    <row r="15" spans="1:7" ht="18.75">
      <c r="A15" s="10" t="s">
        <v>60</v>
      </c>
      <c r="B15" s="11">
        <v>3.9159999999999999</v>
      </c>
      <c r="C15" s="6">
        <v>0.16</v>
      </c>
      <c r="D15" s="6">
        <f t="shared" si="1"/>
        <v>3.7559999999999998</v>
      </c>
      <c r="E15" s="4">
        <f t="shared" ca="1" si="2"/>
        <v>3.7569999999999997</v>
      </c>
      <c r="G15">
        <f t="shared" ca="1" si="3"/>
        <v>1E-3</v>
      </c>
    </row>
    <row r="16" spans="1:7" ht="18.75">
      <c r="A16" s="10" t="s">
        <v>61</v>
      </c>
      <c r="B16" s="11">
        <v>3.956</v>
      </c>
      <c r="C16" s="6">
        <v>0.16</v>
      </c>
      <c r="D16" s="6">
        <f t="shared" si="1"/>
        <v>3.7959999999999998</v>
      </c>
      <c r="E16" s="4">
        <f t="shared" ca="1" si="2"/>
        <v>3.8</v>
      </c>
      <c r="G16">
        <f t="shared" ca="1" si="3"/>
        <v>4.0000000000000001E-3</v>
      </c>
    </row>
    <row r="17" spans="1:7" ht="18.75">
      <c r="A17" s="10">
        <v>888.8</v>
      </c>
      <c r="B17" s="11">
        <v>4.0090000000000003</v>
      </c>
      <c r="C17" s="6">
        <v>0.16</v>
      </c>
      <c r="D17" s="6">
        <f t="shared" si="1"/>
        <v>3.8490000000000002</v>
      </c>
      <c r="E17" s="4">
        <f t="shared" ca="1" si="2"/>
        <v>3.851</v>
      </c>
      <c r="G17">
        <f t="shared" ca="1" si="3"/>
        <v>2E-3</v>
      </c>
    </row>
    <row r="18" spans="1:7" ht="18.75">
      <c r="A18" s="8"/>
      <c r="B18" s="9"/>
      <c r="C18" s="6"/>
      <c r="D18" s="6"/>
      <c r="E18" s="4"/>
    </row>
    <row r="19" spans="1:7" ht="18.75">
      <c r="A19" s="8"/>
      <c r="B19" s="9"/>
      <c r="C19" s="6"/>
      <c r="D19" s="6"/>
      <c r="E19" s="4"/>
    </row>
    <row r="20" spans="1:7" ht="18.75">
      <c r="A20" s="8"/>
      <c r="B20" s="9"/>
      <c r="C20" s="6"/>
      <c r="D20" s="6"/>
      <c r="E20" s="4"/>
    </row>
    <row r="21" spans="1:7" ht="18.75">
      <c r="A21" s="8"/>
      <c r="B21" s="9"/>
      <c r="C21" s="6"/>
      <c r="D21" s="6"/>
      <c r="E21" s="4"/>
    </row>
    <row r="22" spans="1:7" ht="18.75">
      <c r="A22" s="8"/>
      <c r="B22" s="9"/>
      <c r="C22" s="6"/>
      <c r="D22" s="6"/>
      <c r="E22" s="4"/>
    </row>
    <row r="23" spans="1:7" ht="18.75">
      <c r="A23" s="8"/>
      <c r="B23" s="9"/>
      <c r="C23" s="6"/>
      <c r="D23" s="6"/>
      <c r="E23" s="4"/>
    </row>
    <row r="24" spans="1:7" ht="18.75">
      <c r="A24" s="8"/>
      <c r="B24" s="9"/>
      <c r="C24" s="6"/>
      <c r="D24" s="6"/>
      <c r="E24" s="4"/>
    </row>
    <row r="25" spans="1:7" ht="18.75">
      <c r="A25" s="8"/>
      <c r="B25" s="9"/>
      <c r="C25" s="6"/>
      <c r="D25" s="6"/>
      <c r="E25" s="4"/>
    </row>
    <row r="26" spans="1:7" ht="18.75">
      <c r="A26" s="8"/>
      <c r="B26" s="9"/>
      <c r="C26" s="6"/>
      <c r="D26" s="6"/>
      <c r="E26" s="4"/>
    </row>
    <row r="27" spans="1:7" ht="18.75">
      <c r="A27" s="8"/>
      <c r="B27" s="9"/>
      <c r="C27" s="6"/>
      <c r="D27" s="6"/>
      <c r="E27" s="4"/>
    </row>
    <row r="28" spans="1:7" ht="18.75">
      <c r="A28" s="8"/>
      <c r="B28" s="9"/>
      <c r="C28" s="6"/>
      <c r="D28" s="6"/>
      <c r="E28" s="4"/>
    </row>
    <row r="29" spans="1:7" ht="18.75">
      <c r="A29" s="8"/>
      <c r="B29" s="9"/>
      <c r="C29" s="6"/>
      <c r="D29" s="6"/>
      <c r="E29" s="4"/>
    </row>
    <row r="30" spans="1:7" ht="18.75">
      <c r="A30" s="8"/>
      <c r="B30" s="9"/>
      <c r="C30" s="6"/>
      <c r="D30" s="6"/>
      <c r="E30" s="4"/>
    </row>
    <row r="31" spans="1:7" ht="18.75">
      <c r="A31" s="8"/>
      <c r="B31" s="9"/>
      <c r="C31" s="6"/>
      <c r="D31" s="6"/>
      <c r="E31" s="4"/>
    </row>
    <row r="32" spans="1:7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7"/>
      <c r="C44" s="6"/>
      <c r="D44" s="6"/>
      <c r="E44" s="4"/>
    </row>
    <row r="45" spans="1:5" ht="18.75">
      <c r="A45" s="5"/>
      <c r="B45" s="7"/>
      <c r="C45" s="6"/>
      <c r="D45" s="6"/>
      <c r="E45" s="4"/>
    </row>
    <row r="46" spans="1:5" ht="18.75">
      <c r="A46" s="5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2018-03-23T03:54:43Z</cp:lastPrinted>
  <dcterms:created xsi:type="dcterms:W3CDTF">2008-09-11T17:22:00Z</dcterms:created>
  <dcterms:modified xsi:type="dcterms:W3CDTF">2018-04-03T05:37:10Z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