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(2)'!$A$1:$AF$150</definedName>
  </definedNames>
  <calcPr calcId="125725"/>
</workbook>
</file>

<file path=xl/calcChain.xml><?xml version="1.0" encoding="utf-8"?>
<calcChain xmlns="http://schemas.openxmlformats.org/spreadsheetml/2006/main">
  <c r="G26" i="3"/>
  <c r="G27"/>
  <c r="G28"/>
  <c r="G29"/>
  <c r="G30"/>
  <c r="G31"/>
  <c r="G32"/>
  <c r="G34"/>
  <c r="G35"/>
  <c r="G36"/>
  <c r="G37"/>
  <c r="D24"/>
  <c r="D25"/>
  <c r="D26"/>
  <c r="D27"/>
  <c r="D28"/>
  <c r="D29"/>
  <c r="D30"/>
  <c r="D31"/>
  <c r="D32"/>
  <c r="D34"/>
  <c r="D35"/>
  <c r="D36"/>
  <c r="D37"/>
  <c r="G5"/>
  <c r="G6"/>
  <c r="G7"/>
  <c r="D5"/>
  <c r="G16"/>
  <c r="D16"/>
  <c r="D14"/>
  <c r="G14"/>
  <c r="G2"/>
  <c r="G3"/>
  <c r="G8"/>
  <c r="G9"/>
  <c r="G10"/>
  <c r="G11"/>
  <c r="G12"/>
  <c r="G13"/>
  <c r="G15"/>
  <c r="G17"/>
  <c r="G18"/>
  <c r="G19"/>
  <c r="G20"/>
  <c r="G21"/>
  <c r="G22"/>
  <c r="G23"/>
  <c r="G24"/>
  <c r="G25"/>
  <c r="G1"/>
  <c r="D20"/>
  <c r="D21"/>
  <c r="D22"/>
  <c r="D23"/>
  <c r="D2"/>
  <c r="D1"/>
  <c r="D3"/>
  <c r="D6"/>
  <c r="D7"/>
  <c r="D8"/>
  <c r="D9"/>
  <c r="D10"/>
  <c r="D11"/>
  <c r="D12"/>
  <c r="D13"/>
  <c r="D15"/>
  <c r="D17"/>
  <c r="D18"/>
  <c r="D19"/>
  <c r="E24" l="1"/>
  <c r="R84" i="2" s="1"/>
  <c r="E28" i="3"/>
  <c r="R88" i="2" s="1"/>
  <c r="E26" i="3"/>
  <c r="R86" i="2" s="1"/>
  <c r="E37" i="3"/>
  <c r="R126" i="2" s="1"/>
  <c r="E35" i="3"/>
  <c r="R95" i="2" s="1"/>
  <c r="E32" i="3"/>
  <c r="R92" i="2" s="1"/>
  <c r="E30" i="3"/>
  <c r="R90" i="2" s="1"/>
  <c r="E36" i="3"/>
  <c r="R125" i="2" s="1"/>
  <c r="E34" i="3"/>
  <c r="R94" i="2" s="1"/>
  <c r="E31" i="3"/>
  <c r="R91" i="2" s="1"/>
  <c r="E29" i="3"/>
  <c r="R89" i="2" s="1"/>
  <c r="E27" i="3"/>
  <c r="R87" i="2" s="1"/>
  <c r="E5" i="3"/>
  <c r="R31" i="2" s="1"/>
  <c r="E14" i="3"/>
  <c r="R40" i="2" s="1"/>
  <c r="E2" i="3"/>
  <c r="R28" i="2" s="1"/>
  <c r="E15" i="3"/>
  <c r="R41" i="2" s="1"/>
  <c r="E16" i="3"/>
  <c r="R42" i="2" s="1"/>
  <c r="E3" i="3"/>
  <c r="R29" i="2" s="1"/>
  <c r="E20" i="3"/>
  <c r="R80" i="2" s="1"/>
  <c r="E10" i="3"/>
  <c r="R36" i="2" s="1"/>
  <c r="E18" i="3"/>
  <c r="R78" i="2" s="1"/>
  <c r="X78" s="1"/>
  <c r="E6" i="3"/>
  <c r="R32" i="2" s="1"/>
  <c r="E8" i="3"/>
  <c r="R34" i="2" s="1"/>
  <c r="E1" i="3"/>
  <c r="R27" i="2" s="1"/>
  <c r="O27" s="1"/>
  <c r="E25" i="3"/>
  <c r="R85" i="2" s="1"/>
  <c r="E23" i="3"/>
  <c r="R83" i="2" s="1"/>
  <c r="E21" i="3"/>
  <c r="R81" i="2" s="1"/>
  <c r="E19" i="3"/>
  <c r="R79" i="2" s="1"/>
  <c r="E17" i="3"/>
  <c r="R43" i="2" s="1"/>
  <c r="E13" i="3"/>
  <c r="R39" i="2" s="1"/>
  <c r="E11" i="3"/>
  <c r="R37" i="2" s="1"/>
  <c r="E9" i="3"/>
  <c r="R35" i="2" s="1"/>
  <c r="E7" i="3"/>
  <c r="R33" i="2" s="1"/>
  <c r="E12" i="3"/>
  <c r="R38" i="2" s="1"/>
  <c r="E22" i="3"/>
  <c r="R82" i="2" s="1"/>
  <c r="L126" l="1"/>
  <c r="I126"/>
  <c r="O126"/>
  <c r="U126"/>
  <c r="AA126"/>
  <c r="X126"/>
  <c r="AA125"/>
  <c r="L125"/>
  <c r="U125"/>
  <c r="I125"/>
  <c r="O125"/>
  <c r="X125"/>
  <c r="X95"/>
  <c r="I95"/>
  <c r="O95"/>
  <c r="U95"/>
  <c r="AA95"/>
  <c r="L95"/>
  <c r="X94"/>
  <c r="AA94"/>
  <c r="O94"/>
  <c r="U94"/>
  <c r="I94"/>
  <c r="L94"/>
  <c r="L79"/>
  <c r="X79"/>
  <c r="I79"/>
  <c r="O79"/>
  <c r="U79"/>
  <c r="AA79"/>
  <c r="L83"/>
  <c r="X83"/>
  <c r="I83"/>
  <c r="O83"/>
  <c r="U83"/>
  <c r="AA83"/>
  <c r="L87"/>
  <c r="X87"/>
  <c r="I87"/>
  <c r="O87"/>
  <c r="U87"/>
  <c r="AA87"/>
  <c r="L91"/>
  <c r="X91"/>
  <c r="I91"/>
  <c r="O91"/>
  <c r="U91"/>
  <c r="AA91"/>
  <c r="I92"/>
  <c r="AA92"/>
  <c r="L92"/>
  <c r="X92"/>
  <c r="O92"/>
  <c r="U92"/>
  <c r="I88"/>
  <c r="O88"/>
  <c r="U88"/>
  <c r="AA88"/>
  <c r="L88"/>
  <c r="X88"/>
  <c r="I82"/>
  <c r="O82"/>
  <c r="U82"/>
  <c r="AA82"/>
  <c r="L82"/>
  <c r="X82"/>
  <c r="L81"/>
  <c r="X81"/>
  <c r="I81"/>
  <c r="O81"/>
  <c r="U81"/>
  <c r="AA81"/>
  <c r="L85"/>
  <c r="X85"/>
  <c r="I85"/>
  <c r="O85"/>
  <c r="U85"/>
  <c r="AA85"/>
  <c r="I80"/>
  <c r="O80"/>
  <c r="U80"/>
  <c r="AA80"/>
  <c r="L80"/>
  <c r="X80"/>
  <c r="X89"/>
  <c r="I89"/>
  <c r="O89"/>
  <c r="U89"/>
  <c r="AA89"/>
  <c r="L89"/>
  <c r="O90"/>
  <c r="L90"/>
  <c r="X90"/>
  <c r="I90"/>
  <c r="U90"/>
  <c r="AA90"/>
  <c r="I86"/>
  <c r="O86"/>
  <c r="U86"/>
  <c r="AA86"/>
  <c r="L86"/>
  <c r="X86"/>
  <c r="I84"/>
  <c r="O84"/>
  <c r="U84"/>
  <c r="AA84"/>
  <c r="L84"/>
  <c r="X84"/>
  <c r="AA78"/>
  <c r="O78"/>
  <c r="L78"/>
  <c r="U78"/>
  <c r="I78"/>
  <c r="L38"/>
  <c r="X38"/>
  <c r="I38"/>
  <c r="O38"/>
  <c r="U38"/>
  <c r="AA38"/>
  <c r="I35"/>
  <c r="O35"/>
  <c r="U35"/>
  <c r="AA35"/>
  <c r="L35"/>
  <c r="X35"/>
  <c r="I39"/>
  <c r="O39"/>
  <c r="U39"/>
  <c r="AA39"/>
  <c r="L39"/>
  <c r="X39"/>
  <c r="L32"/>
  <c r="X32"/>
  <c r="I32"/>
  <c r="O32"/>
  <c r="U32"/>
  <c r="AA32"/>
  <c r="L36"/>
  <c r="X36"/>
  <c r="I36"/>
  <c r="O36"/>
  <c r="U36"/>
  <c r="AA36"/>
  <c r="I41"/>
  <c r="O41"/>
  <c r="U41"/>
  <c r="AA41"/>
  <c r="L41"/>
  <c r="X41"/>
  <c r="L40"/>
  <c r="X40"/>
  <c r="I40"/>
  <c r="O40"/>
  <c r="U40"/>
  <c r="AA40"/>
  <c r="I33"/>
  <c r="O33"/>
  <c r="U33"/>
  <c r="AA33"/>
  <c r="L33"/>
  <c r="X33"/>
  <c r="I37"/>
  <c r="O37"/>
  <c r="U37"/>
  <c r="AA37"/>
  <c r="L37"/>
  <c r="X37"/>
  <c r="I43"/>
  <c r="O43"/>
  <c r="U43"/>
  <c r="AA43"/>
  <c r="L43"/>
  <c r="X43"/>
  <c r="L34"/>
  <c r="X34"/>
  <c r="I34"/>
  <c r="O34"/>
  <c r="U34"/>
  <c r="AA34"/>
  <c r="L42"/>
  <c r="X42"/>
  <c r="I42"/>
  <c r="O42"/>
  <c r="U42"/>
  <c r="AA42"/>
  <c r="X31"/>
  <c r="AA31"/>
  <c r="O31"/>
  <c r="U31"/>
  <c r="I31"/>
  <c r="L31"/>
  <c r="I29"/>
  <c r="AA29"/>
  <c r="L29"/>
  <c r="X29"/>
  <c r="O29"/>
  <c r="U29"/>
  <c r="L28"/>
  <c r="I28"/>
  <c r="O28"/>
  <c r="U28"/>
  <c r="AA28"/>
  <c r="X28"/>
  <c r="X27"/>
  <c r="AA27"/>
  <c r="U27"/>
  <c r="L27"/>
  <c r="I27"/>
</calcChain>
</file>

<file path=xl/sharedStrings.xml><?xml version="1.0" encoding="utf-8"?>
<sst xmlns="http://schemas.openxmlformats.org/spreadsheetml/2006/main" count="122" uniqueCount="49">
  <si>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</si>
  <si>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</si>
  <si>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</si>
  <si>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</si>
  <si>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</si>
  <si>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</si>
  <si>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</si>
  <si>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</si>
  <si>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</si>
  <si>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</si>
  <si>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</si>
  <si>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</si>
  <si>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</si>
  <si>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</si>
  <si>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</si>
  <si>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</si>
  <si>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</si>
  <si>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</si>
  <si>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</si>
  <si>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</si>
  <si>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2" type="noConversion"/>
  </si>
  <si>
    <t>放样：</t>
    <phoneticPr fontId="12" type="noConversion"/>
  </si>
  <si>
    <t>温州市瓯江口新区一期市政工程PPP项目（瓯绣河、滨水南路和纬十二路等）一河八路十二桥工程</t>
    <phoneticPr fontId="12" type="noConversion"/>
  </si>
  <si>
    <t>陈赛美</t>
    <phoneticPr fontId="12" type="noConversion"/>
  </si>
  <si>
    <r>
      <t>E</t>
    </r>
    <r>
      <rPr>
        <sz val="12"/>
        <rFont val="宋体"/>
        <family val="3"/>
        <charset val="134"/>
      </rPr>
      <t>11-2</t>
    </r>
    <phoneticPr fontId="12" type="noConversion"/>
  </si>
  <si>
    <t>4.355</t>
  </si>
  <si>
    <t>李璐</t>
    <phoneticPr fontId="12" type="noConversion"/>
  </si>
  <si>
    <t>/</t>
    <phoneticPr fontId="12" type="noConversion"/>
  </si>
  <si>
    <t>温州市瓯江口新区一期市政工程PPP项目（瓯扬河、滨水北路和跨海一路等）一河八路十二桥工程</t>
    <phoneticPr fontId="12" type="noConversion"/>
  </si>
  <si>
    <t>左17.5m</t>
    <phoneticPr fontId="12" type="noConversion"/>
  </si>
  <si>
    <t>右11m</t>
    <phoneticPr fontId="12" type="noConversion"/>
  </si>
  <si>
    <t>右13m</t>
    <phoneticPr fontId="12" type="noConversion"/>
  </si>
  <si>
    <t>右17.5m</t>
    <phoneticPr fontId="12" type="noConversion"/>
  </si>
  <si>
    <t>放样：</t>
    <phoneticPr fontId="12" type="noConversion"/>
  </si>
  <si>
    <t>左11.5m</t>
    <phoneticPr fontId="12" type="noConversion"/>
  </si>
  <si>
    <t>左13m</t>
    <phoneticPr fontId="12" type="noConversion"/>
  </si>
  <si>
    <t>左7.5m</t>
    <phoneticPr fontId="12" type="noConversion"/>
  </si>
  <si>
    <t>左9.5m</t>
    <phoneticPr fontId="12" type="noConversion"/>
  </si>
  <si>
    <t>左14m</t>
    <phoneticPr fontId="12" type="noConversion"/>
  </si>
  <si>
    <t>右7.5m</t>
    <phoneticPr fontId="12" type="noConversion"/>
  </si>
  <si>
    <t>右9.5m</t>
    <phoneticPr fontId="12" type="noConversion"/>
  </si>
  <si>
    <t>右14m</t>
    <phoneticPr fontId="12" type="noConversion"/>
  </si>
  <si>
    <t>左10m</t>
    <phoneticPr fontId="12" type="noConversion"/>
  </si>
  <si>
    <t>左12m</t>
    <phoneticPr fontId="12" type="noConversion"/>
  </si>
  <si>
    <t>左16.5m</t>
    <phoneticPr fontId="12" type="noConversion"/>
  </si>
  <si>
    <t>右9.5m</t>
    <phoneticPr fontId="12" type="noConversion"/>
  </si>
  <si>
    <t>右11.5m</t>
    <phoneticPr fontId="12" type="noConversion"/>
  </si>
  <si>
    <t>右16m</t>
    <phoneticPr fontId="12" type="noConversion"/>
  </si>
  <si>
    <t>经九路封层（k0+944~k1+635.162）　　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</si>
</sst>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"/>
  </numFmts>
  <fonts count="37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7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0" borderId="5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5" borderId="60" applyNumberFormat="0" applyAlignment="0" applyProtection="0">
      <alignment vertical="center"/>
    </xf>
    <xf numFmtId="0" fontId="29" fillId="6" borderId="61" applyNumberFormat="0" applyAlignment="0" applyProtection="0">
      <alignment vertical="center"/>
    </xf>
    <xf numFmtId="0" fontId="30" fillId="6" borderId="60" applyNumberFormat="0" applyAlignment="0" applyProtection="0">
      <alignment vertical="center"/>
    </xf>
    <xf numFmtId="0" fontId="31" fillId="0" borderId="62" applyNumberFormat="0" applyFill="0" applyAlignment="0" applyProtection="0">
      <alignment vertical="center"/>
    </xf>
    <xf numFmtId="0" fontId="32" fillId="7" borderId="63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65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4" applyNumberFormat="0" applyFont="0" applyAlignment="0" applyProtection="0">
      <alignment vertical="center"/>
    </xf>
  </cellStyleXfs>
  <cellXfs count="126">
    <xf numFmtId="0" fontId="0" fillId="0" borderId="0" xfId="0" applyAlignment="1"/>
    <xf numFmtId="49" fontId="5" fillId="0" borderId="23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/>
    <xf numFmtId="49" fontId="5" fillId="0" borderId="42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0" fillId="0" borderId="52" xfId="3" applyNumberFormat="1" applyFont="1" applyFill="1" applyBorder="1" applyAlignment="1" applyProtection="1">
      <alignment vertical="center" wrapText="1"/>
    </xf>
    <xf numFmtId="176" fontId="19" fillId="0" borderId="52" xfId="3" applyNumberFormat="1" applyFont="1" applyFill="1" applyBorder="1" applyAlignment="1" applyProtection="1">
      <alignment vertical="center" wrapText="1"/>
    </xf>
    <xf numFmtId="176" fontId="19" fillId="0" borderId="56" xfId="3" applyNumberFormat="1" applyFont="1" applyFill="1" applyBorder="1" applyAlignment="1" applyProtection="1">
      <alignment vertical="center" wrapText="1"/>
    </xf>
    <xf numFmtId="177" fontId="15" fillId="0" borderId="19" xfId="3" applyNumberFormat="1" applyFont="1" applyFill="1" applyBorder="1" applyAlignment="1" applyProtection="1">
      <alignment horizontal="center" vertical="center" wrapText="1"/>
    </xf>
    <xf numFmtId="177" fontId="15" fillId="0" borderId="20" xfId="3" applyNumberFormat="1" applyFont="1" applyFill="1" applyBorder="1" applyAlignment="1" applyProtection="1">
      <alignment horizontal="center" vertical="center" wrapText="1"/>
    </xf>
    <xf numFmtId="177" fontId="15" fillId="0" borderId="21" xfId="3" applyNumberFormat="1" applyFont="1" applyFill="1" applyBorder="1" applyAlignment="1" applyProtection="1">
      <alignment horizontal="center" vertical="center" wrapText="1"/>
    </xf>
    <xf numFmtId="0" fontId="15" fillId="0" borderId="45" xfId="3" applyNumberFormat="1" applyFont="1" applyFill="1" applyBorder="1" applyAlignment="1" applyProtection="1">
      <alignment horizontal="center" vertical="center" wrapText="1"/>
    </xf>
    <xf numFmtId="0" fontId="15" fillId="0" borderId="46" xfId="3" applyNumberFormat="1" applyFont="1" applyFill="1" applyBorder="1" applyAlignment="1" applyProtection="1">
      <alignment horizontal="center" vertical="center" wrapText="1"/>
    </xf>
    <xf numFmtId="0" fontId="15" fillId="0" borderId="47" xfId="3" applyNumberFormat="1" applyFont="1" applyFill="1" applyBorder="1" applyAlignment="1" applyProtection="1">
      <alignment horizontal="center" vertical="center" wrapText="1"/>
    </xf>
    <xf numFmtId="176" fontId="5" fillId="0" borderId="52" xfId="1" applyNumberFormat="1" applyFont="1" applyFill="1" applyBorder="1" applyAlignment="1" applyProtection="1">
      <alignment horizontal="center" vertical="center" wrapText="1"/>
    </xf>
    <xf numFmtId="176" fontId="15" fillId="0" borderId="45" xfId="3" applyNumberFormat="1" applyFont="1" applyFill="1" applyBorder="1" applyAlignment="1" applyProtection="1">
      <alignment horizontal="center" vertical="center" wrapText="1"/>
    </xf>
    <xf numFmtId="176" fontId="15" fillId="0" borderId="46" xfId="3" applyNumberFormat="1" applyFont="1" applyFill="1" applyBorder="1" applyAlignment="1" applyProtection="1">
      <alignment horizontal="center" vertical="center" wrapText="1"/>
    </xf>
    <xf numFmtId="176" fontId="15" fillId="0" borderId="47" xfId="3" applyNumberFormat="1" applyFont="1" applyFill="1" applyBorder="1" applyAlignment="1" applyProtection="1">
      <alignment horizontal="center" vertical="center" wrapText="1"/>
    </xf>
    <xf numFmtId="0" fontId="9" fillId="0" borderId="12" xfId="1" applyNumberFormat="1" applyFont="1" applyFill="1" applyBorder="1" applyAlignment="1" applyProtection="1">
      <alignment horizontal="center" vertical="center" wrapText="1"/>
    </xf>
    <xf numFmtId="0" fontId="9" fillId="0" borderId="13" xfId="1" applyNumberFormat="1" applyFont="1" applyFill="1" applyBorder="1" applyAlignment="1" applyProtection="1">
      <alignment horizontal="center" vertical="center" wrapText="1"/>
    </xf>
    <xf numFmtId="0" fontId="9" fillId="0" borderId="38" xfId="1" applyNumberFormat="1" applyFont="1" applyFill="1" applyBorder="1" applyAlignment="1" applyProtection="1">
      <alignment horizontal="center" vertical="center" wrapText="1"/>
    </xf>
    <xf numFmtId="0" fontId="9" fillId="0" borderId="18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center" vertical="center" wrapText="1"/>
    </xf>
    <xf numFmtId="0" fontId="9" fillId="0" borderId="40" xfId="1" applyNumberFormat="1" applyFont="1" applyFill="1" applyBorder="1" applyAlignment="1" applyProtection="1">
      <alignment horizontal="center" vertical="center" wrapText="1"/>
    </xf>
    <xf numFmtId="0" fontId="9" fillId="0" borderId="15" xfId="1" applyNumberFormat="1" applyFont="1" applyFill="1" applyBorder="1" applyAlignment="1" applyProtection="1">
      <alignment horizontal="center" vertical="center" wrapText="1"/>
    </xf>
    <xf numFmtId="0" fontId="9" fillId="0" borderId="16" xfId="1" applyNumberFormat="1" applyFont="1" applyFill="1" applyBorder="1" applyAlignment="1" applyProtection="1">
      <alignment horizontal="center" vertical="center" wrapText="1"/>
    </xf>
    <xf numFmtId="0" fontId="9" fillId="0" borderId="39" xfId="1" applyNumberFormat="1" applyFont="1" applyFill="1" applyBorder="1" applyAlignment="1" applyProtection="1">
      <alignment horizontal="center" vertical="center" wrapText="1"/>
    </xf>
    <xf numFmtId="0" fontId="15" fillId="0" borderId="48" xfId="3" applyNumberFormat="1" applyFont="1" applyFill="1" applyBorder="1" applyAlignment="1" applyProtection="1">
      <alignment horizontal="center" vertical="center" wrapText="1"/>
    </xf>
    <xf numFmtId="176" fontId="5" fillId="0" borderId="19" xfId="1" applyNumberFormat="1" applyFont="1" applyFill="1" applyBorder="1" applyAlignment="1" applyProtection="1">
      <alignment horizontal="center" vertical="center" wrapText="1"/>
    </xf>
    <xf numFmtId="176" fontId="5" fillId="0" borderId="20" xfId="1" applyNumberFormat="1" applyFont="1" applyFill="1" applyBorder="1" applyAlignment="1" applyProtection="1">
      <alignment horizontal="center" vertical="center" wrapText="1"/>
    </xf>
    <xf numFmtId="176" fontId="5" fillId="0" borderId="21" xfId="1" applyNumberFormat="1" applyFont="1" applyFill="1" applyBorder="1" applyAlignment="1" applyProtection="1">
      <alignment horizontal="center" vertical="center" wrapText="1"/>
    </xf>
    <xf numFmtId="0" fontId="8" fillId="0" borderId="4" xfId="1" applyNumberFormat="1" applyFont="1" applyFill="1" applyBorder="1" applyAlignment="1" applyProtection="1">
      <alignment horizontal="center" vertical="center" wrapText="1"/>
    </xf>
    <xf numFmtId="49" fontId="9" fillId="0" borderId="5" xfId="1" applyNumberFormat="1" applyFont="1" applyFill="1" applyBorder="1" applyAlignment="1" applyProtection="1">
      <alignment wrapText="1"/>
    </xf>
    <xf numFmtId="49" fontId="9" fillId="0" borderId="6" xfId="1" applyNumberFormat="1" applyFont="1" applyFill="1" applyBorder="1" applyAlignment="1" applyProtection="1">
      <alignment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18" fillId="0" borderId="32" xfId="1" applyNumberFormat="1" applyFont="1" applyFill="1" applyBorder="1" applyAlignment="1" applyProtection="1">
      <alignment horizontal="center" vertical="center" wrapText="1"/>
    </xf>
    <xf numFmtId="49" fontId="9" fillId="0" borderId="32" xfId="1" applyNumberFormat="1" applyFont="1" applyFill="1" applyBorder="1" applyAlignment="1" applyProtection="1">
      <alignment horizontal="center" vertical="center" wrapText="1"/>
    </xf>
    <xf numFmtId="49" fontId="9" fillId="0" borderId="35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49" fontId="9" fillId="0" borderId="8" xfId="1" applyNumberFormat="1" applyFont="1" applyFill="1" applyBorder="1" applyAlignment="1" applyProtection="1">
      <alignment wrapText="1"/>
    </xf>
    <xf numFmtId="49" fontId="9" fillId="0" borderId="9" xfId="1" applyNumberFormat="1" applyFont="1" applyFill="1" applyBorder="1" applyAlignment="1" applyProtection="1">
      <alignment wrapText="1"/>
    </xf>
    <xf numFmtId="49" fontId="9" fillId="0" borderId="9" xfId="1" applyNumberFormat="1" applyFont="1" applyFill="1" applyBorder="1" applyAlignment="1" applyProtection="1">
      <alignment horizontal="center" vertical="center" wrapText="1"/>
    </xf>
    <xf numFmtId="49" fontId="9" fillId="0" borderId="8" xfId="1" applyNumberFormat="1" applyFont="1" applyFill="1" applyBorder="1" applyAlignment="1" applyProtection="1">
      <alignment horizontal="center" vertical="center" wrapText="1"/>
    </xf>
    <xf numFmtId="0" fontId="14" fillId="0" borderId="33" xfId="1" applyNumberFormat="1" applyFont="1" applyFill="1" applyBorder="1" applyAlignment="1" applyProtection="1">
      <alignment horizontal="center" vertical="center" wrapText="1"/>
    </xf>
    <xf numFmtId="0" fontId="8" fillId="0" borderId="33" xfId="1" applyNumberFormat="1" applyFont="1" applyFill="1" applyBorder="1" applyAlignment="1" applyProtection="1">
      <alignment horizontal="center" vertical="center" wrapText="1"/>
    </xf>
    <xf numFmtId="49" fontId="18" fillId="0" borderId="33" xfId="1" applyNumberFormat="1" applyFont="1" applyFill="1" applyBorder="1" applyAlignment="1" applyProtection="1">
      <alignment horizontal="center" vertical="center" wrapText="1"/>
    </xf>
    <xf numFmtId="49" fontId="9" fillId="0" borderId="33" xfId="1" applyNumberFormat="1" applyFont="1" applyFill="1" applyBorder="1" applyAlignment="1" applyProtection="1">
      <alignment horizontal="center" vertical="center" wrapText="1"/>
    </xf>
    <xf numFmtId="49" fontId="9" fillId="0" borderId="36" xfId="1" applyNumberFormat="1" applyFont="1" applyFill="1" applyBorder="1" applyAlignment="1" applyProtection="1">
      <alignment horizontal="center" vertical="center" wrapText="1"/>
    </xf>
    <xf numFmtId="0" fontId="9" fillId="0" borderId="11" xfId="1" applyNumberFormat="1" applyFont="1" applyFill="1" applyBorder="1" applyAlignment="1" applyProtection="1">
      <alignment horizontal="center" vertical="center" wrapText="1"/>
    </xf>
    <xf numFmtId="49" fontId="9" fillId="0" borderId="11" xfId="1" applyNumberFormat="1" applyFont="1" applyFill="1" applyBorder="1" applyAlignment="1" applyProtection="1">
      <alignment horizontal="center" vertical="center" wrapText="1"/>
    </xf>
    <xf numFmtId="49" fontId="18" fillId="0" borderId="11" xfId="1" applyNumberFormat="1" applyFont="1" applyFill="1" applyBorder="1" applyAlignment="1" applyProtection="1">
      <alignment horizontal="center" vertical="center" wrapText="1"/>
    </xf>
    <xf numFmtId="49" fontId="9" fillId="0" borderId="37" xfId="1" applyNumberFormat="1" applyFont="1" applyFill="1" applyBorder="1" applyAlignment="1" applyProtection="1">
      <alignment horizontal="center" vertical="center" wrapText="1"/>
    </xf>
    <xf numFmtId="49" fontId="20" fillId="0" borderId="53" xfId="3" applyNumberFormat="1" applyFont="1" applyFill="1" applyBorder="1" applyAlignment="1" applyProtection="1">
      <alignment horizontal="center" vertical="center" wrapText="1"/>
    </xf>
    <xf numFmtId="49" fontId="20" fillId="0" borderId="5" xfId="3" applyNumberFormat="1" applyFont="1" applyFill="1" applyBorder="1" applyAlignment="1" applyProtection="1">
      <alignment horizontal="center" vertical="center" wrapText="1"/>
    </xf>
    <xf numFmtId="49" fontId="20" fillId="0" borderId="6" xfId="3" applyNumberFormat="1" applyFont="1" applyFill="1" applyBorder="1" applyAlignment="1" applyProtection="1">
      <alignment horizontal="center" vertical="center" wrapText="1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49" fontId="10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49" fontId="3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/>
    <xf numFmtId="0" fontId="8" fillId="0" borderId="1" xfId="1" applyNumberFormat="1" applyFont="1" applyFill="1" applyBorder="1" applyAlignment="1" applyProtection="1">
      <alignment horizontal="center" vertical="center" wrapText="1"/>
    </xf>
    <xf numFmtId="49" fontId="9" fillId="0" borderId="2" xfId="1" applyNumberFormat="1" applyFont="1" applyFill="1" applyBorder="1" applyAlignment="1" applyProtection="1">
      <alignment wrapText="1"/>
    </xf>
    <xf numFmtId="49" fontId="9" fillId="0" borderId="3" xfId="1" applyNumberFormat="1" applyFont="1" applyFill="1" applyBorder="1" applyAlignment="1" applyProtection="1">
      <alignment wrapText="1"/>
    </xf>
    <xf numFmtId="49" fontId="17" fillId="0" borderId="3" xfId="1" applyNumberFormat="1" applyFont="1" applyFill="1" applyBorder="1" applyAlignment="1" applyProtection="1">
      <alignment horizontal="center" vertical="center" wrapText="1"/>
    </xf>
    <xf numFmtId="49" fontId="15" fillId="0" borderId="2" xfId="1" applyNumberFormat="1" applyFont="1" applyFill="1" applyBorder="1" applyAlignment="1" applyProtection="1">
      <alignment horizontal="center" vertical="center" wrapText="1"/>
    </xf>
    <xf numFmtId="49" fontId="15" fillId="0" borderId="3" xfId="1" applyNumberFormat="1" applyFont="1" applyFill="1" applyBorder="1" applyAlignment="1" applyProtection="1">
      <alignment horizontal="center" vertical="center" wrapText="1"/>
    </xf>
    <xf numFmtId="0" fontId="8" fillId="0" borderId="31" xfId="1" applyNumberFormat="1" applyFont="1" applyFill="1" applyBorder="1" applyAlignment="1" applyProtection="1">
      <alignment horizontal="center" vertical="center" wrapText="1"/>
    </xf>
    <xf numFmtId="49" fontId="9" fillId="0" borderId="31" xfId="1" applyNumberFormat="1" applyFont="1" applyFill="1" applyBorder="1" applyAlignment="1" applyProtection="1">
      <alignment horizontal="center" vertical="center" wrapText="1"/>
    </xf>
    <xf numFmtId="49" fontId="9" fillId="0" borderId="34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left" vertical="center" wrapText="1"/>
    </xf>
    <xf numFmtId="0" fontId="9" fillId="0" borderId="10" xfId="1" applyNumberFormat="1" applyFont="1" applyFill="1" applyBorder="1" applyAlignment="1" applyProtection="1">
      <alignment horizontal="center" vertical="center" wrapText="1"/>
    </xf>
    <xf numFmtId="0" fontId="9" fillId="0" borderId="19" xfId="1" applyNumberFormat="1" applyFont="1" applyFill="1" applyBorder="1" applyAlignment="1" applyProtection="1">
      <alignment horizontal="center" vertical="center" wrapText="1"/>
    </xf>
    <xf numFmtId="0" fontId="9" fillId="0" borderId="54" xfId="1" applyNumberFormat="1" applyFont="1" applyFill="1" applyBorder="1" applyAlignment="1" applyProtection="1">
      <alignment horizontal="center" vertical="center" wrapText="1"/>
    </xf>
    <xf numFmtId="0" fontId="9" fillId="0" borderId="52" xfId="1" applyNumberFormat="1" applyFont="1" applyFill="1" applyBorder="1" applyAlignment="1" applyProtection="1">
      <alignment horizontal="center" vertical="center" wrapText="1"/>
    </xf>
    <xf numFmtId="0" fontId="9" fillId="0" borderId="14" xfId="1" applyNumberFormat="1" applyFont="1" applyFill="1" applyBorder="1" applyAlignment="1" applyProtection="1">
      <alignment horizontal="center" vertical="center" wrapText="1"/>
    </xf>
    <xf numFmtId="0" fontId="9" fillId="0" borderId="17" xfId="1" applyNumberFormat="1" applyFont="1" applyFill="1" applyBorder="1" applyAlignment="1" applyProtection="1">
      <alignment horizontal="center" vertical="center" wrapText="1"/>
    </xf>
    <xf numFmtId="49" fontId="9" fillId="0" borderId="12" xfId="1" applyNumberFormat="1" applyFont="1" applyFill="1" applyBorder="1" applyAlignment="1" applyProtection="1">
      <alignment horizontal="center" vertical="center" wrapText="1"/>
    </xf>
    <xf numFmtId="49" fontId="9" fillId="0" borderId="13" xfId="1" applyNumberFormat="1" applyFont="1" applyFill="1" applyBorder="1" applyAlignment="1" applyProtection="1">
      <alignment horizontal="center" vertical="center" wrapText="1"/>
    </xf>
    <xf numFmtId="49" fontId="9" fillId="0" borderId="14" xfId="1" applyNumberFormat="1" applyFont="1" applyFill="1" applyBorder="1" applyAlignment="1" applyProtection="1">
      <alignment horizontal="center" vertical="center" wrapText="1"/>
    </xf>
    <xf numFmtId="49" fontId="9" fillId="0" borderId="15" xfId="1" applyNumberFormat="1" applyFont="1" applyFill="1" applyBorder="1" applyAlignment="1" applyProtection="1">
      <alignment horizontal="center" vertical="center" wrapText="1"/>
    </xf>
    <xf numFmtId="49" fontId="9" fillId="0" borderId="16" xfId="1" applyNumberFormat="1" applyFont="1" applyFill="1" applyBorder="1" applyAlignment="1" applyProtection="1">
      <alignment horizontal="center" vertical="center" wrapText="1"/>
    </xf>
    <xf numFmtId="49" fontId="9" fillId="0" borderId="17" xfId="1" applyNumberFormat="1" applyFont="1" applyFill="1" applyBorder="1" applyAlignment="1" applyProtection="1">
      <alignment horizontal="center" vertical="center" wrapText="1"/>
    </xf>
    <xf numFmtId="0" fontId="5" fillId="0" borderId="22" xfId="1" applyNumberFormat="1" applyFont="1" applyFill="1" applyBorder="1" applyAlignment="1" applyProtection="1">
      <alignment horizontal="center" vertical="center" wrapText="1"/>
    </xf>
    <xf numFmtId="0" fontId="5" fillId="0" borderId="23" xfId="1" applyNumberFormat="1" applyFont="1" applyFill="1" applyBorder="1" applyAlignment="1" applyProtection="1">
      <alignment horizontal="center" vertical="center" wrapText="1"/>
    </xf>
    <xf numFmtId="0" fontId="10" fillId="0" borderId="26" xfId="1" applyNumberFormat="1" applyFont="1" applyFill="1" applyBorder="1" applyAlignment="1" applyProtection="1">
      <alignment horizontal="center" vertical="center" wrapText="1"/>
    </xf>
    <xf numFmtId="0" fontId="5" fillId="0" borderId="27" xfId="1" applyNumberFormat="1" applyFont="1" applyFill="1" applyBorder="1" applyAlignment="1" applyProtection="1">
      <alignment wrapText="1"/>
    </xf>
    <xf numFmtId="0" fontId="5" fillId="0" borderId="22" xfId="1" applyNumberFormat="1" applyFont="1" applyFill="1" applyBorder="1" applyAlignment="1" applyProtection="1">
      <alignment wrapText="1"/>
    </xf>
    <xf numFmtId="0" fontId="5" fillId="0" borderId="23" xfId="1" applyNumberFormat="1" applyFont="1" applyFill="1" applyBorder="1" applyAlignment="1" applyProtection="1">
      <alignment wrapText="1"/>
    </xf>
    <xf numFmtId="0" fontId="5" fillId="0" borderId="29" xfId="1" applyNumberFormat="1" applyFont="1" applyFill="1" applyBorder="1" applyAlignment="1" applyProtection="1">
      <alignment wrapText="1"/>
    </xf>
    <xf numFmtId="0" fontId="5" fillId="0" borderId="30" xfId="1" applyNumberFormat="1" applyFont="1" applyFill="1" applyBorder="1" applyAlignment="1" applyProtection="1">
      <alignment wrapText="1"/>
    </xf>
    <xf numFmtId="49" fontId="5" fillId="0" borderId="27" xfId="1" applyNumberFormat="1" applyFont="1" applyFill="1" applyBorder="1" applyAlignment="1" applyProtection="1">
      <alignment horizontal="center" vertical="center" wrapText="1"/>
    </xf>
    <xf numFmtId="49" fontId="5" fillId="0" borderId="28" xfId="1" applyNumberFormat="1" applyFont="1" applyFill="1" applyBorder="1" applyAlignment="1" applyProtection="1">
      <alignment horizontal="center" vertical="center" wrapText="1"/>
    </xf>
    <xf numFmtId="49" fontId="5" fillId="0" borderId="43" xfId="1" applyNumberFormat="1" applyFont="1" applyFill="1" applyBorder="1" applyAlignment="1" applyProtection="1">
      <alignment horizontal="center" vertical="center" wrapText="1"/>
    </xf>
    <xf numFmtId="49" fontId="5" fillId="0" borderId="23" xfId="1" applyNumberFormat="1" applyFont="1" applyFill="1" applyBorder="1" applyAlignment="1" applyProtection="1">
      <alignment horizontal="center" vertical="center" wrapText="1"/>
    </xf>
    <xf numFmtId="49" fontId="5" fillId="0" borderId="42" xfId="1" applyNumberFormat="1" applyFont="1" applyFill="1" applyBorder="1" applyAlignment="1" applyProtection="1">
      <alignment horizontal="center" vertical="center" wrapText="1"/>
    </xf>
    <xf numFmtId="49" fontId="5" fillId="0" borderId="30" xfId="1" applyNumberFormat="1" applyFont="1" applyFill="1" applyBorder="1" applyAlignment="1" applyProtection="1">
      <alignment horizontal="center" vertical="center" wrapText="1"/>
    </xf>
    <xf numFmtId="49" fontId="5" fillId="0" borderId="44" xfId="1" applyNumberFormat="1" applyFont="1" applyFill="1" applyBorder="1" applyAlignment="1" applyProtection="1">
      <alignment horizontal="center" vertical="center" wrapText="1"/>
    </xf>
    <xf numFmtId="49" fontId="18" fillId="0" borderId="49" xfId="3" applyNumberFormat="1" applyFont="1" applyFill="1" applyBorder="1" applyAlignment="1" applyProtection="1">
      <alignment horizontal="center" vertical="center" wrapText="1"/>
    </xf>
    <xf numFmtId="49" fontId="18" fillId="0" borderId="50" xfId="3" applyNumberFormat="1" applyFont="1" applyFill="1" applyBorder="1" applyAlignment="1" applyProtection="1">
      <alignment horizontal="center" vertical="center" wrapText="1"/>
    </xf>
    <xf numFmtId="49" fontId="18" fillId="0" borderId="51" xfId="3" applyNumberFormat="1" applyFont="1" applyFill="1" applyBorder="1" applyAlignment="1" applyProtection="1">
      <alignment horizontal="center" vertical="center" wrapText="1"/>
    </xf>
    <xf numFmtId="49" fontId="18" fillId="0" borderId="15" xfId="3" applyNumberFormat="1" applyFont="1" applyFill="1" applyBorder="1" applyAlignment="1" applyProtection="1">
      <alignment horizontal="center" vertical="center" wrapText="1"/>
    </xf>
    <xf numFmtId="49" fontId="18" fillId="0" borderId="16" xfId="3" applyNumberFormat="1" applyFont="1" applyFill="1" applyBorder="1" applyAlignment="1" applyProtection="1">
      <alignment horizontal="center" vertical="center" wrapText="1"/>
    </xf>
    <xf numFmtId="49" fontId="18" fillId="0" borderId="39" xfId="3" applyNumberFormat="1" applyFont="1" applyFill="1" applyBorder="1" applyAlignment="1" applyProtection="1">
      <alignment horizontal="center" vertical="center" wrapText="1"/>
    </xf>
    <xf numFmtId="0" fontId="13" fillId="0" borderId="24" xfId="2" applyFont="1" applyBorder="1" applyAlignment="1">
      <alignment horizontal="center" vertical="center"/>
    </xf>
    <xf numFmtId="0" fontId="16" fillId="0" borderId="13" xfId="2" applyBorder="1" applyAlignment="1">
      <alignment horizontal="center" vertical="center"/>
    </xf>
    <xf numFmtId="0" fontId="16" fillId="0" borderId="38" xfId="2" applyBorder="1" applyAlignment="1">
      <alignment horizontal="center" vertical="center"/>
    </xf>
    <xf numFmtId="0" fontId="16" fillId="0" borderId="25" xfId="2" applyBorder="1" applyAlignment="1">
      <alignment horizontal="center" vertical="center"/>
    </xf>
    <xf numFmtId="0" fontId="16" fillId="0" borderId="0" xfId="2" applyAlignment="1">
      <alignment horizontal="center" vertical="center"/>
    </xf>
    <xf numFmtId="0" fontId="16" fillId="0" borderId="40" xfId="2" applyBorder="1" applyAlignment="1">
      <alignment horizontal="center" vertical="center"/>
    </xf>
    <xf numFmtId="0" fontId="9" fillId="0" borderId="55" xfId="1" applyNumberFormat="1" applyFont="1" applyFill="1" applyBorder="1" applyAlignment="1" applyProtection="1">
      <alignment horizontal="center" vertical="center" wrapText="1"/>
    </xf>
    <xf numFmtId="0" fontId="18" fillId="0" borderId="49" xfId="3" applyNumberFormat="1" applyFont="1" applyFill="1" applyBorder="1" applyAlignment="1" applyProtection="1">
      <alignment horizontal="center" vertical="center" wrapText="1"/>
    </xf>
    <xf numFmtId="49" fontId="5" fillId="0" borderId="18" xfId="1" applyNumberFormat="1" applyFont="1" applyFill="1" applyBorder="1" applyAlignment="1" applyProtection="1">
      <alignment horizontal="center" vertical="center" wrapText="1"/>
    </xf>
    <xf numFmtId="49" fontId="5" fillId="0" borderId="0" xfId="1" applyNumberFormat="1" applyFont="1" applyFill="1" applyAlignment="1" applyProtection="1">
      <alignment horizontal="center" vertical="center" wrapText="1"/>
    </xf>
    <xf numFmtId="49" fontId="5" fillId="0" borderId="40" xfId="1" applyNumberFormat="1" applyFont="1" applyFill="1" applyBorder="1" applyAlignment="1" applyProtection="1">
      <alignment horizontal="center" vertical="center" wrapText="1"/>
    </xf>
    <xf numFmtId="0" fontId="15" fillId="0" borderId="20" xfId="1" applyNumberFormat="1" applyFont="1" applyFill="1" applyBorder="1" applyAlignment="1" applyProtection="1">
      <alignment horizontal="center" vertical="center" wrapText="1"/>
    </xf>
    <xf numFmtId="0" fontId="15" fillId="0" borderId="41" xfId="1" applyNumberFormat="1" applyFont="1" applyFill="1" applyBorder="1" applyAlignment="1" applyProtection="1">
      <alignment horizontal="center" vertical="center" wrapText="1"/>
    </xf>
    <xf numFmtId="176" fontId="15" fillId="0" borderId="19" xfId="3" applyNumberFormat="1" applyFont="1" applyFill="1" applyBorder="1" applyAlignment="1" applyProtection="1">
      <alignment horizontal="center" vertical="center" wrapText="1"/>
    </xf>
    <xf numFmtId="176" fontId="15" fillId="0" borderId="20" xfId="3" applyNumberFormat="1" applyFont="1" applyFill="1" applyBorder="1" applyAlignment="1" applyProtection="1">
      <alignment horizontal="center" vertical="center" wrapText="1"/>
    </xf>
    <xf numFmtId="176" fontId="15" fillId="0" borderId="21" xfId="3" applyNumberFormat="1" applyFont="1" applyFill="1" applyBorder="1" applyAlignment="1" applyProtection="1">
      <alignment horizontal="center" vertical="center" wrapText="1"/>
    </xf>
  </cellXfs>
  <cellStyles count="48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标题" xfId="6" builtinId="15" customBuiltin="1"/>
    <cellStyle name="标题 1" xfId="7" builtinId="16" customBuiltin="1"/>
    <cellStyle name="标题 2" xfId="8" builtinId="17" customBuiltin="1"/>
    <cellStyle name="标题 3" xfId="9" builtinId="18" customBuiltin="1"/>
    <cellStyle name="标题 4" xfId="10" builtinId="19" customBuiltin="1"/>
    <cellStyle name="差" xfId="12" builtinId="27" customBuiltin="1"/>
    <cellStyle name="常规" xfId="0" builtinId="0"/>
    <cellStyle name="常规 2" xfId="1"/>
    <cellStyle name="常规 2 2" xfId="3"/>
    <cellStyle name="常规 2 2 2" xfId="5"/>
    <cellStyle name="常规 2 2 3" xfId="4"/>
    <cellStyle name="常规 3" xfId="2"/>
    <cellStyle name="常规 4" xfId="46"/>
    <cellStyle name="好" xfId="11" builtinId="26" customBuiltin="1"/>
    <cellStyle name="汇总" xfId="21" builtinId="25" customBuiltin="1"/>
    <cellStyle name="计算" xfId="16" builtinId="22" customBuiltin="1"/>
    <cellStyle name="检查单元格" xfId="18" builtinId="23" customBuiltin="1"/>
    <cellStyle name="解释性文本" xfId="20" builtinId="53" customBuiltin="1"/>
    <cellStyle name="警告文本" xfId="19" builtinId="11" customBuiltin="1"/>
    <cellStyle name="链接单元格" xfId="17" builtinId="24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3" builtinId="28" customBuiltin="1"/>
    <cellStyle name="输出" xfId="15" builtinId="21" customBuiltin="1"/>
    <cellStyle name="输入" xfId="14" builtinId="20" customBuiltin="1"/>
    <cellStyle name="注释 2" xfId="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98864</xdr:colOff>
      <xdr:row>11</xdr:row>
      <xdr:rowOff>161925</xdr:rowOff>
    </xdr:from>
    <xdr:to>
      <xdr:col>30</xdr:col>
      <xdr:colOff>81757</xdr:colOff>
      <xdr:row>23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65639" y="3095625"/>
          <a:ext cx="5831243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108389</xdr:colOff>
      <xdr:row>65</xdr:row>
      <xdr:rowOff>123825</xdr:rowOff>
    </xdr:from>
    <xdr:to>
      <xdr:col>30</xdr:col>
      <xdr:colOff>91282</xdr:colOff>
      <xdr:row>75</xdr:row>
      <xdr:rowOff>76200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75164" y="13230225"/>
          <a:ext cx="5831243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98864</xdr:colOff>
      <xdr:row>112</xdr:row>
      <xdr:rowOff>123825</xdr:rowOff>
    </xdr:from>
    <xdr:to>
      <xdr:col>30</xdr:col>
      <xdr:colOff>81757</xdr:colOff>
      <xdr:row>122</xdr:row>
      <xdr:rowOff>76200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965639" y="22993350"/>
          <a:ext cx="5831243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150"/>
  <sheetViews>
    <sheetView tabSelected="1" view="pageBreakPreview" zoomScaleNormal="100" zoomScaleSheetLayoutView="100" workbookViewId="0">
      <selection activeCell="O126" sqref="O126:Q126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55"/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8" t="s">
        <v>0</v>
      </c>
      <c r="AE2" s="58"/>
      <c r="AF2" s="58"/>
    </row>
    <row r="3" spans="1:32" ht="27">
      <c r="A3" s="59"/>
      <c r="B3" s="60"/>
      <c r="C3" s="60"/>
      <c r="D3" s="61" t="s">
        <v>1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4"/>
      <c r="AF3" s="64"/>
    </row>
    <row r="4" spans="1:32" ht="15.9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5"/>
      <c r="AE4" s="66"/>
      <c r="AF4" s="66"/>
    </row>
    <row r="5" spans="1:32" ht="45" customHeight="1">
      <c r="A5" s="67" t="s">
        <v>2</v>
      </c>
      <c r="B5" s="68"/>
      <c r="C5" s="68"/>
      <c r="D5" s="68"/>
      <c r="E5" s="69"/>
      <c r="F5" s="70" t="s">
        <v>28</v>
      </c>
      <c r="G5" s="71"/>
      <c r="H5" s="71"/>
      <c r="I5" s="71"/>
      <c r="J5" s="71"/>
      <c r="K5" s="71"/>
      <c r="L5" s="71"/>
      <c r="M5" s="71"/>
      <c r="N5" s="71"/>
      <c r="O5" s="71"/>
      <c r="P5" s="72"/>
      <c r="Q5" s="73" t="s">
        <v>3</v>
      </c>
      <c r="R5" s="73"/>
      <c r="S5" s="73"/>
      <c r="T5" s="73"/>
      <c r="U5" s="74" t="s">
        <v>4</v>
      </c>
      <c r="V5" s="74"/>
      <c r="W5" s="74"/>
      <c r="X5" s="74"/>
      <c r="Y5" s="74"/>
      <c r="Z5" s="74"/>
      <c r="AA5" s="74"/>
      <c r="AB5" s="74"/>
      <c r="AC5" s="74"/>
      <c r="AD5" s="74"/>
      <c r="AE5" s="74"/>
      <c r="AF5" s="75"/>
    </row>
    <row r="6" spans="1:32" ht="34.5" customHeight="1">
      <c r="A6" s="31" t="s">
        <v>5</v>
      </c>
      <c r="B6" s="32"/>
      <c r="C6" s="32"/>
      <c r="D6" s="32"/>
      <c r="E6" s="33"/>
      <c r="F6" s="52" t="s">
        <v>48</v>
      </c>
      <c r="G6" s="53"/>
      <c r="H6" s="53"/>
      <c r="I6" s="53"/>
      <c r="J6" s="53"/>
      <c r="K6" s="53"/>
      <c r="L6" s="53"/>
      <c r="M6" s="53"/>
      <c r="N6" s="53"/>
      <c r="O6" s="53"/>
      <c r="P6" s="54"/>
      <c r="Q6" s="34" t="s">
        <v>6</v>
      </c>
      <c r="R6" s="34"/>
      <c r="S6" s="34"/>
      <c r="T6" s="34"/>
      <c r="U6" s="35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7"/>
    </row>
    <row r="7" spans="1:32" ht="30" customHeight="1">
      <c r="A7" s="38" t="s">
        <v>7</v>
      </c>
      <c r="B7" s="39"/>
      <c r="C7" s="39"/>
      <c r="D7" s="39"/>
      <c r="E7" s="40"/>
      <c r="F7" s="41" t="s">
        <v>26</v>
      </c>
      <c r="G7" s="42"/>
      <c r="H7" s="42"/>
      <c r="I7" s="42"/>
      <c r="J7" s="42"/>
      <c r="K7" s="42"/>
      <c r="L7" s="42"/>
      <c r="M7" s="42"/>
      <c r="N7" s="42"/>
      <c r="O7" s="42"/>
      <c r="P7" s="41"/>
      <c r="Q7" s="43" t="s">
        <v>20</v>
      </c>
      <c r="R7" s="44"/>
      <c r="S7" s="44"/>
      <c r="T7" s="44"/>
      <c r="U7" s="45" t="s">
        <v>23</v>
      </c>
      <c r="V7" s="46"/>
      <c r="W7" s="46"/>
      <c r="X7" s="46"/>
      <c r="Y7" s="46"/>
      <c r="Z7" s="46"/>
      <c r="AA7" s="46"/>
      <c r="AB7" s="46"/>
      <c r="AC7" s="46"/>
      <c r="AD7" s="46"/>
      <c r="AE7" s="46"/>
      <c r="AF7" s="47"/>
    </row>
    <row r="8" spans="1:32" ht="23.25" customHeight="1">
      <c r="A8" s="77" t="s">
        <v>8</v>
      </c>
      <c r="B8" s="48"/>
      <c r="C8" s="48" t="s">
        <v>9</v>
      </c>
      <c r="D8" s="48"/>
      <c r="E8" s="48"/>
      <c r="F8" s="48"/>
      <c r="G8" s="48"/>
      <c r="H8" s="48" t="s">
        <v>27</v>
      </c>
      <c r="I8" s="48"/>
      <c r="J8" s="48"/>
      <c r="K8" s="48"/>
      <c r="L8" s="48"/>
      <c r="M8" s="48"/>
      <c r="N8" s="48"/>
      <c r="O8" s="49" t="s">
        <v>10</v>
      </c>
      <c r="P8" s="49"/>
      <c r="Q8" s="49"/>
      <c r="R8" s="49"/>
      <c r="S8" s="49"/>
      <c r="T8" s="50" t="s">
        <v>24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51"/>
    </row>
    <row r="9" spans="1:32" ht="18" customHeight="1">
      <c r="A9" s="77"/>
      <c r="B9" s="48"/>
      <c r="C9" s="18" t="s">
        <v>11</v>
      </c>
      <c r="D9" s="19"/>
      <c r="E9" s="19"/>
      <c r="F9" s="19"/>
      <c r="G9" s="81"/>
      <c r="H9" s="18" t="s">
        <v>27</v>
      </c>
      <c r="I9" s="19"/>
      <c r="J9" s="19"/>
      <c r="K9" s="19"/>
      <c r="L9" s="19"/>
      <c r="M9" s="19"/>
      <c r="N9" s="81"/>
      <c r="O9" s="83" t="s">
        <v>12</v>
      </c>
      <c r="P9" s="84"/>
      <c r="Q9" s="84"/>
      <c r="R9" s="84"/>
      <c r="S9" s="85"/>
      <c r="T9" s="104" t="s">
        <v>25</v>
      </c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6"/>
    </row>
    <row r="10" spans="1:32" ht="6" customHeight="1">
      <c r="A10" s="77"/>
      <c r="B10" s="48"/>
      <c r="C10" s="24"/>
      <c r="D10" s="25"/>
      <c r="E10" s="25"/>
      <c r="F10" s="25"/>
      <c r="G10" s="82"/>
      <c r="H10" s="24"/>
      <c r="I10" s="25"/>
      <c r="J10" s="25"/>
      <c r="K10" s="25"/>
      <c r="L10" s="25"/>
      <c r="M10" s="25"/>
      <c r="N10" s="82"/>
      <c r="O10" s="86"/>
      <c r="P10" s="87"/>
      <c r="Q10" s="87"/>
      <c r="R10" s="87"/>
      <c r="S10" s="88"/>
      <c r="T10" s="107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9"/>
    </row>
    <row r="11" spans="1:32">
      <c r="A11" s="77"/>
      <c r="B11" s="48"/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/>
    </row>
    <row r="12" spans="1:32">
      <c r="A12" s="77"/>
      <c r="B12" s="48"/>
      <c r="C12" s="2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3"/>
    </row>
    <row r="13" spans="1:32">
      <c r="A13" s="77"/>
      <c r="B13" s="48"/>
      <c r="C13" s="2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3"/>
    </row>
    <row r="14" spans="1:32">
      <c r="A14" s="77"/>
      <c r="B14" s="48"/>
      <c r="C14" s="2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3"/>
    </row>
    <row r="15" spans="1:32">
      <c r="A15" s="77"/>
      <c r="B15" s="48"/>
      <c r="C15" s="2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3"/>
    </row>
    <row r="16" spans="1:32">
      <c r="A16" s="77"/>
      <c r="B16" s="48"/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3"/>
    </row>
    <row r="17" spans="1:32">
      <c r="A17" s="77"/>
      <c r="B17" s="48"/>
      <c r="C17" s="2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3"/>
    </row>
    <row r="18" spans="1:32">
      <c r="A18" s="77"/>
      <c r="B18" s="48"/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3"/>
    </row>
    <row r="19" spans="1:32" ht="8.25" customHeight="1">
      <c r="A19" s="77"/>
      <c r="B19" s="48"/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3"/>
    </row>
    <row r="20" spans="1:32" ht="8.25" customHeight="1">
      <c r="A20" s="77"/>
      <c r="B20" s="48"/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3"/>
    </row>
    <row r="21" spans="1:32" ht="8.25" customHeight="1">
      <c r="A21" s="77"/>
      <c r="B21" s="48"/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3"/>
    </row>
    <row r="22" spans="1:32" ht="8.25" customHeight="1">
      <c r="A22" s="77"/>
      <c r="B22" s="48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3"/>
    </row>
    <row r="23" spans="1:32" ht="8.25" customHeight="1">
      <c r="A23" s="77"/>
      <c r="B23" s="48"/>
      <c r="C23" s="2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3"/>
    </row>
    <row r="24" spans="1:32" ht="17.25" customHeight="1">
      <c r="A24" s="77"/>
      <c r="B24" s="48"/>
      <c r="C24" s="2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3"/>
    </row>
    <row r="25" spans="1:32" ht="18" customHeight="1">
      <c r="A25" s="77"/>
      <c r="B25" s="48"/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</row>
    <row r="26" spans="1:32" ht="17.100000000000001" customHeight="1">
      <c r="A26" s="77"/>
      <c r="B26" s="78"/>
      <c r="C26" s="11" t="s">
        <v>13</v>
      </c>
      <c r="D26" s="12"/>
      <c r="E26" s="13"/>
      <c r="F26" s="11"/>
      <c r="G26" s="12"/>
      <c r="H26" s="13"/>
      <c r="I26" s="11" t="s">
        <v>29</v>
      </c>
      <c r="J26" s="12"/>
      <c r="K26" s="13"/>
      <c r="L26" s="11" t="s">
        <v>35</v>
      </c>
      <c r="M26" s="12"/>
      <c r="N26" s="13"/>
      <c r="O26" s="11" t="s">
        <v>34</v>
      </c>
      <c r="P26" s="12"/>
      <c r="Q26" s="13"/>
      <c r="R26" s="11" t="s">
        <v>14</v>
      </c>
      <c r="S26" s="12"/>
      <c r="T26" s="13"/>
      <c r="U26" s="11" t="s">
        <v>30</v>
      </c>
      <c r="V26" s="12"/>
      <c r="W26" s="13"/>
      <c r="X26" s="11" t="s">
        <v>31</v>
      </c>
      <c r="Y26" s="12"/>
      <c r="Z26" s="13"/>
      <c r="AA26" s="11" t="s">
        <v>32</v>
      </c>
      <c r="AB26" s="12"/>
      <c r="AC26" s="13"/>
      <c r="AD26" s="11"/>
      <c r="AE26" s="12"/>
      <c r="AF26" s="27"/>
    </row>
    <row r="27" spans="1:32" ht="17.100000000000001" customHeight="1">
      <c r="A27" s="77"/>
      <c r="B27" s="48"/>
      <c r="C27" s="8">
        <v>944</v>
      </c>
      <c r="D27" s="9">
        <v>50.524999999999999</v>
      </c>
      <c r="E27" s="10">
        <v>50.524999999999999</v>
      </c>
      <c r="F27" s="14"/>
      <c r="G27" s="14"/>
      <c r="H27" s="14"/>
      <c r="I27" s="14">
        <f ca="1">R27-(17.5*2%)+RANDBETWEEN(-2,2)*0.001</f>
        <v>3.9409999999999998</v>
      </c>
      <c r="J27" s="14"/>
      <c r="K27" s="14"/>
      <c r="L27" s="14">
        <f ca="1">R27-(13*2%)+RANDBETWEEN(-2,2)*0.001</f>
        <v>4.0310000000000006</v>
      </c>
      <c r="M27" s="14"/>
      <c r="N27" s="14"/>
      <c r="O27" s="14">
        <f ca="1">R27-(11.5*2%)+RANDBETWEEN(-2,2)*0.001</f>
        <v>4.0619999999999994</v>
      </c>
      <c r="P27" s="14"/>
      <c r="Q27" s="14"/>
      <c r="R27" s="15">
        <f ca="1">Sheet2!E1</f>
        <v>4.29</v>
      </c>
      <c r="S27" s="16"/>
      <c r="T27" s="17"/>
      <c r="U27" s="14">
        <f ca="1">R27-(11*2%)+RANDBETWEEN(-2,2)*0.001</f>
        <v>4.0680000000000005</v>
      </c>
      <c r="V27" s="14"/>
      <c r="W27" s="14"/>
      <c r="X27" s="14">
        <f ca="1">R27-(13*2%)+RANDBETWEEN(-2,2)*0.001</f>
        <v>4.0289999999999999</v>
      </c>
      <c r="Y27" s="14"/>
      <c r="Z27" s="14"/>
      <c r="AA27" s="14">
        <f ca="1">R27-(17.5*2%)+RANDBETWEEN(-2,2)*0.001</f>
        <v>3.9390000000000001</v>
      </c>
      <c r="AB27" s="14"/>
      <c r="AC27" s="14"/>
      <c r="AD27" s="11"/>
      <c r="AE27" s="12"/>
      <c r="AF27" s="27"/>
    </row>
    <row r="28" spans="1:32" ht="17.100000000000001" customHeight="1">
      <c r="A28" s="77"/>
      <c r="B28" s="48"/>
      <c r="C28" s="8">
        <v>960</v>
      </c>
      <c r="D28" s="9">
        <v>60</v>
      </c>
      <c r="E28" s="10">
        <v>60</v>
      </c>
      <c r="F28" s="14"/>
      <c r="G28" s="14"/>
      <c r="H28" s="14"/>
      <c r="I28" s="14">
        <f t="shared" ref="I28:I29" ca="1" si="0">R28-(17.5*2%)+RANDBETWEEN(-2,2)*0.001</f>
        <v>3.8520000000000003</v>
      </c>
      <c r="J28" s="14"/>
      <c r="K28" s="14"/>
      <c r="L28" s="14">
        <f t="shared" ref="L28:L29" ca="1" si="1">R28-(13*2%)+RANDBETWEEN(-2,2)*0.001</f>
        <v>3.9450000000000003</v>
      </c>
      <c r="M28" s="14"/>
      <c r="N28" s="14"/>
      <c r="O28" s="14">
        <f t="shared" ref="O28:O29" ca="1" si="2">R28-(11.5*2%)+RANDBETWEEN(-2,2)*0.001</f>
        <v>3.9750000000000001</v>
      </c>
      <c r="P28" s="14"/>
      <c r="Q28" s="14"/>
      <c r="R28" s="15">
        <f ca="1">Sheet2!E2</f>
        <v>4.2030000000000003</v>
      </c>
      <c r="S28" s="16"/>
      <c r="T28" s="17"/>
      <c r="U28" s="14">
        <f t="shared" ref="U28:U29" ca="1" si="3">R28-(11*2%)+RANDBETWEEN(-2,2)*0.001</f>
        <v>3.9849999999999999</v>
      </c>
      <c r="V28" s="14"/>
      <c r="W28" s="14"/>
      <c r="X28" s="14">
        <f t="shared" ref="X28:X29" ca="1" si="4">R28-(13*2%)+RANDBETWEEN(-2,2)*0.001</f>
        <v>3.9410000000000007</v>
      </c>
      <c r="Y28" s="14"/>
      <c r="Z28" s="14"/>
      <c r="AA28" s="14">
        <f t="shared" ref="AA28:AA29" ca="1" si="5">R28-(17.5*2%)+RANDBETWEEN(-2,2)*0.001</f>
        <v>3.855</v>
      </c>
      <c r="AB28" s="14"/>
      <c r="AC28" s="14"/>
      <c r="AD28" s="11"/>
      <c r="AE28" s="12"/>
      <c r="AF28" s="27"/>
    </row>
    <row r="29" spans="1:32" ht="17.100000000000001" customHeight="1">
      <c r="A29" s="77"/>
      <c r="B29" s="48"/>
      <c r="C29" s="8">
        <v>972</v>
      </c>
      <c r="D29" s="9">
        <v>80</v>
      </c>
      <c r="E29" s="10">
        <v>80</v>
      </c>
      <c r="F29" s="11"/>
      <c r="G29" s="12"/>
      <c r="H29" s="13"/>
      <c r="I29" s="14">
        <f t="shared" ca="1" si="0"/>
        <v>3.7589999999999999</v>
      </c>
      <c r="J29" s="14"/>
      <c r="K29" s="14"/>
      <c r="L29" s="14">
        <f t="shared" ca="1" si="1"/>
        <v>3.8529999999999998</v>
      </c>
      <c r="M29" s="14"/>
      <c r="N29" s="14"/>
      <c r="O29" s="14">
        <f t="shared" ca="1" si="2"/>
        <v>3.8819999999999997</v>
      </c>
      <c r="P29" s="14"/>
      <c r="Q29" s="14"/>
      <c r="R29" s="15">
        <f ca="1">Sheet2!E3</f>
        <v>4.1109999999999998</v>
      </c>
      <c r="S29" s="16"/>
      <c r="T29" s="17"/>
      <c r="U29" s="14">
        <f t="shared" ca="1" si="3"/>
        <v>3.8909999999999996</v>
      </c>
      <c r="V29" s="14"/>
      <c r="W29" s="14"/>
      <c r="X29" s="14">
        <f t="shared" ca="1" si="4"/>
        <v>3.8529999999999998</v>
      </c>
      <c r="Y29" s="14"/>
      <c r="Z29" s="14"/>
      <c r="AA29" s="14">
        <f t="shared" ca="1" si="5"/>
        <v>3.7629999999999995</v>
      </c>
      <c r="AB29" s="14"/>
      <c r="AC29" s="14"/>
      <c r="AD29" s="11"/>
      <c r="AE29" s="12"/>
      <c r="AF29" s="27"/>
    </row>
    <row r="30" spans="1:32" ht="17.100000000000001" customHeight="1">
      <c r="A30" s="77"/>
      <c r="B30" s="48"/>
      <c r="C30" s="11" t="s">
        <v>13</v>
      </c>
      <c r="D30" s="12"/>
      <c r="E30" s="13"/>
      <c r="F30" s="14"/>
      <c r="G30" s="14"/>
      <c r="H30" s="14"/>
      <c r="I30" s="11" t="s">
        <v>38</v>
      </c>
      <c r="J30" s="12"/>
      <c r="K30" s="13"/>
      <c r="L30" s="11" t="s">
        <v>37</v>
      </c>
      <c r="M30" s="12"/>
      <c r="N30" s="13"/>
      <c r="O30" s="11" t="s">
        <v>36</v>
      </c>
      <c r="P30" s="12"/>
      <c r="Q30" s="13"/>
      <c r="R30" s="11" t="s">
        <v>14</v>
      </c>
      <c r="S30" s="12"/>
      <c r="T30" s="13"/>
      <c r="U30" s="11" t="s">
        <v>39</v>
      </c>
      <c r="V30" s="12"/>
      <c r="W30" s="13"/>
      <c r="X30" s="11" t="s">
        <v>40</v>
      </c>
      <c r="Y30" s="12"/>
      <c r="Z30" s="13"/>
      <c r="AA30" s="11" t="s">
        <v>41</v>
      </c>
      <c r="AB30" s="12"/>
      <c r="AC30" s="13"/>
      <c r="AD30" s="11"/>
      <c r="AE30" s="12"/>
      <c r="AF30" s="27"/>
    </row>
    <row r="31" spans="1:32" ht="17.100000000000001" customHeight="1">
      <c r="A31" s="77"/>
      <c r="B31" s="48"/>
      <c r="C31" s="8">
        <v>1009</v>
      </c>
      <c r="D31" s="9">
        <v>120</v>
      </c>
      <c r="E31" s="10">
        <v>120</v>
      </c>
      <c r="F31" s="11"/>
      <c r="G31" s="12"/>
      <c r="H31" s="13"/>
      <c r="I31" s="14">
        <f ca="1">R31-(14*2%)+RANDBETWEEN(-2,2)*0.001</f>
        <v>3.5459999999999994</v>
      </c>
      <c r="J31" s="14"/>
      <c r="K31" s="14"/>
      <c r="L31" s="14">
        <f ca="1">R31-(9.5*2%)+RANDBETWEEN(-2,2)*0.001</f>
        <v>3.6359999999999997</v>
      </c>
      <c r="M31" s="14"/>
      <c r="N31" s="14"/>
      <c r="O31" s="14">
        <f ca="1">R31-(7.5*2%)+RANDBETWEEN(-2,2)*0.001</f>
        <v>3.673</v>
      </c>
      <c r="P31" s="14"/>
      <c r="Q31" s="14"/>
      <c r="R31" s="15">
        <f ca="1">Sheet2!E5</f>
        <v>3.8239999999999998</v>
      </c>
      <c r="S31" s="16"/>
      <c r="T31" s="17"/>
      <c r="U31" s="14">
        <f ca="1">R31-(7.5*2%)+RANDBETWEEN(-2,2)*0.001</f>
        <v>3.6720000000000002</v>
      </c>
      <c r="V31" s="14"/>
      <c r="W31" s="14"/>
      <c r="X31" s="14">
        <f ca="1">R31-(9.5*2%)+RANDBETWEEN(-2,2)*0.001</f>
        <v>3.6359999999999997</v>
      </c>
      <c r="Y31" s="14"/>
      <c r="Z31" s="14"/>
      <c r="AA31" s="14">
        <f ca="1">R31-(14*2%)+RANDBETWEEN(-2,2)*0.001</f>
        <v>3.5449999999999995</v>
      </c>
      <c r="AB31" s="14"/>
      <c r="AC31" s="14"/>
      <c r="AD31" s="11"/>
      <c r="AE31" s="12"/>
      <c r="AF31" s="27"/>
    </row>
    <row r="32" spans="1:32" ht="17.100000000000001" customHeight="1">
      <c r="A32" s="77"/>
      <c r="B32" s="48"/>
      <c r="C32" s="8">
        <v>1020</v>
      </c>
      <c r="D32" s="9">
        <v>140</v>
      </c>
      <c r="E32" s="10">
        <v>140</v>
      </c>
      <c r="F32" s="11"/>
      <c r="G32" s="12"/>
      <c r="H32" s="13"/>
      <c r="I32" s="14">
        <f t="shared" ref="I32:I43" ca="1" si="6">R32-(14*2%)+RANDBETWEEN(-2,2)*0.001</f>
        <v>3.4689999999999994</v>
      </c>
      <c r="J32" s="14"/>
      <c r="K32" s="14"/>
      <c r="L32" s="14">
        <f t="shared" ref="L32:L43" ca="1" si="7">R32-(9.5*2%)+RANDBETWEEN(-2,2)*0.001</f>
        <v>3.5569999999999999</v>
      </c>
      <c r="M32" s="14"/>
      <c r="N32" s="14"/>
      <c r="O32" s="14">
        <f t="shared" ref="O32:O43" ca="1" si="8">R32-(7.5*2%)+RANDBETWEEN(-2,2)*0.001</f>
        <v>3.5979999999999999</v>
      </c>
      <c r="P32" s="14"/>
      <c r="Q32" s="14"/>
      <c r="R32" s="15">
        <f ca="1">Sheet2!E6</f>
        <v>3.7469999999999999</v>
      </c>
      <c r="S32" s="16"/>
      <c r="T32" s="17"/>
      <c r="U32" s="14">
        <f t="shared" ref="U32:U43" ca="1" si="9">R32-(7.5*2%)+RANDBETWEEN(-2,2)*0.001</f>
        <v>3.5950000000000002</v>
      </c>
      <c r="V32" s="14"/>
      <c r="W32" s="14"/>
      <c r="X32" s="14">
        <f t="shared" ref="X32:X43" ca="1" si="10">R32-(9.5*2%)+RANDBETWEEN(-2,2)*0.001</f>
        <v>3.5579999999999998</v>
      </c>
      <c r="Y32" s="14"/>
      <c r="Z32" s="14"/>
      <c r="AA32" s="14">
        <f t="shared" ref="AA32:AA43" ca="1" si="11">R32-(14*2%)+RANDBETWEEN(-2,2)*0.001</f>
        <v>3.4659999999999997</v>
      </c>
      <c r="AB32" s="14"/>
      <c r="AC32" s="14"/>
      <c r="AD32" s="11"/>
      <c r="AE32" s="12"/>
      <c r="AF32" s="27"/>
    </row>
    <row r="33" spans="1:32" ht="17.100000000000001" customHeight="1">
      <c r="A33" s="77"/>
      <c r="B33" s="48"/>
      <c r="C33" s="8">
        <v>1040</v>
      </c>
      <c r="D33" s="9">
        <v>160</v>
      </c>
      <c r="E33" s="10">
        <v>160</v>
      </c>
      <c r="F33" s="14"/>
      <c r="G33" s="14"/>
      <c r="H33" s="14"/>
      <c r="I33" s="14">
        <f t="shared" ca="1" si="6"/>
        <v>3.3490000000000002</v>
      </c>
      <c r="J33" s="14"/>
      <c r="K33" s="14"/>
      <c r="L33" s="14">
        <f t="shared" ca="1" si="7"/>
        <v>3.4390000000000001</v>
      </c>
      <c r="M33" s="14"/>
      <c r="N33" s="14"/>
      <c r="O33" s="14">
        <f t="shared" ca="1" si="8"/>
        <v>3.4770000000000003</v>
      </c>
      <c r="P33" s="14"/>
      <c r="Q33" s="14"/>
      <c r="R33" s="15">
        <f ca="1">Sheet2!E7</f>
        <v>3.6270000000000002</v>
      </c>
      <c r="S33" s="16"/>
      <c r="T33" s="17"/>
      <c r="U33" s="14">
        <f t="shared" ca="1" si="9"/>
        <v>3.4780000000000002</v>
      </c>
      <c r="V33" s="14"/>
      <c r="W33" s="14"/>
      <c r="X33" s="14">
        <f t="shared" ca="1" si="10"/>
        <v>3.4350000000000005</v>
      </c>
      <c r="Y33" s="14"/>
      <c r="Z33" s="14"/>
      <c r="AA33" s="14">
        <f t="shared" ca="1" si="11"/>
        <v>3.3470000000000004</v>
      </c>
      <c r="AB33" s="14"/>
      <c r="AC33" s="14"/>
      <c r="AD33" s="11"/>
      <c r="AE33" s="12"/>
      <c r="AF33" s="27"/>
    </row>
    <row r="34" spans="1:32" ht="17.100000000000001" customHeight="1">
      <c r="A34" s="77"/>
      <c r="B34" s="48"/>
      <c r="C34" s="8">
        <v>1060</v>
      </c>
      <c r="D34" s="9">
        <v>180</v>
      </c>
      <c r="E34" s="10">
        <v>180</v>
      </c>
      <c r="F34" s="14"/>
      <c r="G34" s="14"/>
      <c r="H34" s="14"/>
      <c r="I34" s="14">
        <f t="shared" ca="1" si="6"/>
        <v>3.2610000000000001</v>
      </c>
      <c r="J34" s="14"/>
      <c r="K34" s="14"/>
      <c r="L34" s="14">
        <f t="shared" ca="1" si="7"/>
        <v>3.3529999999999998</v>
      </c>
      <c r="M34" s="14"/>
      <c r="N34" s="14"/>
      <c r="O34" s="14">
        <f t="shared" ca="1" si="8"/>
        <v>3.391</v>
      </c>
      <c r="P34" s="14"/>
      <c r="Q34" s="14"/>
      <c r="R34" s="15">
        <f ca="1">Sheet2!E8</f>
        <v>3.5409999999999999</v>
      </c>
      <c r="S34" s="16"/>
      <c r="T34" s="17"/>
      <c r="U34" s="14">
        <f t="shared" ca="1" si="9"/>
        <v>3.3929999999999998</v>
      </c>
      <c r="V34" s="14"/>
      <c r="W34" s="14"/>
      <c r="X34" s="14">
        <f t="shared" ca="1" si="10"/>
        <v>3.3519999999999999</v>
      </c>
      <c r="Y34" s="14"/>
      <c r="Z34" s="14"/>
      <c r="AA34" s="14">
        <f t="shared" ca="1" si="11"/>
        <v>3.262</v>
      </c>
      <c r="AB34" s="14"/>
      <c r="AC34" s="14"/>
      <c r="AD34" s="11"/>
      <c r="AE34" s="12"/>
      <c r="AF34" s="27"/>
    </row>
    <row r="35" spans="1:32" ht="17.100000000000001" customHeight="1">
      <c r="A35" s="77"/>
      <c r="B35" s="48"/>
      <c r="C35" s="8">
        <v>1080</v>
      </c>
      <c r="D35" s="9">
        <v>200</v>
      </c>
      <c r="E35" s="10">
        <v>200</v>
      </c>
      <c r="F35" s="14"/>
      <c r="G35" s="14"/>
      <c r="H35" s="14"/>
      <c r="I35" s="14">
        <f t="shared" ca="1" si="6"/>
        <v>3.1989999999999998</v>
      </c>
      <c r="J35" s="14"/>
      <c r="K35" s="14"/>
      <c r="L35" s="14">
        <f t="shared" ca="1" si="7"/>
        <v>3.286</v>
      </c>
      <c r="M35" s="14"/>
      <c r="N35" s="14"/>
      <c r="O35" s="14">
        <f t="shared" ca="1" si="8"/>
        <v>3.3250000000000002</v>
      </c>
      <c r="P35" s="14"/>
      <c r="Q35" s="14"/>
      <c r="R35" s="15">
        <f ca="1">Sheet2!E9</f>
        <v>3.4769999999999999</v>
      </c>
      <c r="S35" s="16"/>
      <c r="T35" s="17"/>
      <c r="U35" s="14">
        <f t="shared" ca="1" si="9"/>
        <v>3.3250000000000002</v>
      </c>
      <c r="V35" s="14"/>
      <c r="W35" s="14"/>
      <c r="X35" s="14">
        <f t="shared" ca="1" si="10"/>
        <v>3.2869999999999999</v>
      </c>
      <c r="Y35" s="14"/>
      <c r="Z35" s="14"/>
      <c r="AA35" s="14">
        <f t="shared" ca="1" si="11"/>
        <v>3.1950000000000003</v>
      </c>
      <c r="AB35" s="14"/>
      <c r="AC35" s="14"/>
      <c r="AD35" s="11"/>
      <c r="AE35" s="12"/>
      <c r="AF35" s="27"/>
    </row>
    <row r="36" spans="1:32" ht="17.100000000000001" customHeight="1">
      <c r="A36" s="77"/>
      <c r="B36" s="48"/>
      <c r="C36" s="8">
        <v>1100</v>
      </c>
      <c r="D36" s="9">
        <v>220</v>
      </c>
      <c r="E36" s="10">
        <v>220</v>
      </c>
      <c r="F36" s="14"/>
      <c r="G36" s="14"/>
      <c r="H36" s="14"/>
      <c r="I36" s="14">
        <f t="shared" ca="1" si="6"/>
        <v>3.157</v>
      </c>
      <c r="J36" s="14"/>
      <c r="K36" s="14"/>
      <c r="L36" s="14">
        <f t="shared" ca="1" si="7"/>
        <v>3.2450000000000001</v>
      </c>
      <c r="M36" s="14"/>
      <c r="N36" s="14"/>
      <c r="O36" s="14">
        <f t="shared" ca="1" si="8"/>
        <v>3.286</v>
      </c>
      <c r="P36" s="14"/>
      <c r="Q36" s="14"/>
      <c r="R36" s="15">
        <f ca="1">Sheet2!E10</f>
        <v>3.4350000000000001</v>
      </c>
      <c r="S36" s="16"/>
      <c r="T36" s="17"/>
      <c r="U36" s="14">
        <f t="shared" ca="1" si="9"/>
        <v>3.2840000000000003</v>
      </c>
      <c r="V36" s="14"/>
      <c r="W36" s="14"/>
      <c r="X36" s="14">
        <f t="shared" ca="1" si="10"/>
        <v>3.2430000000000003</v>
      </c>
      <c r="Y36" s="14"/>
      <c r="Z36" s="14"/>
      <c r="AA36" s="14">
        <f t="shared" ca="1" si="11"/>
        <v>3.1530000000000005</v>
      </c>
      <c r="AB36" s="14"/>
      <c r="AC36" s="14"/>
      <c r="AD36" s="11"/>
      <c r="AE36" s="12"/>
      <c r="AF36" s="27"/>
    </row>
    <row r="37" spans="1:32" ht="17.100000000000001" customHeight="1">
      <c r="A37" s="77"/>
      <c r="B37" s="48"/>
      <c r="C37" s="8">
        <v>1120</v>
      </c>
      <c r="D37" s="9">
        <v>240</v>
      </c>
      <c r="E37" s="10">
        <v>240</v>
      </c>
      <c r="F37" s="14"/>
      <c r="G37" s="14"/>
      <c r="H37" s="14"/>
      <c r="I37" s="14">
        <f t="shared" ca="1" si="6"/>
        <v>3.1370000000000005</v>
      </c>
      <c r="J37" s="14"/>
      <c r="K37" s="14"/>
      <c r="L37" s="14">
        <f t="shared" ca="1" si="7"/>
        <v>3.2250000000000005</v>
      </c>
      <c r="M37" s="14"/>
      <c r="N37" s="14"/>
      <c r="O37" s="14">
        <f t="shared" ca="1" si="8"/>
        <v>3.2690000000000001</v>
      </c>
      <c r="P37" s="14"/>
      <c r="Q37" s="14"/>
      <c r="R37" s="15">
        <f ca="1">Sheet2!E11</f>
        <v>3.4170000000000003</v>
      </c>
      <c r="S37" s="16"/>
      <c r="T37" s="17"/>
      <c r="U37" s="14">
        <f t="shared" ca="1" si="9"/>
        <v>3.2650000000000006</v>
      </c>
      <c r="V37" s="14"/>
      <c r="W37" s="14"/>
      <c r="X37" s="14">
        <f t="shared" ca="1" si="10"/>
        <v>3.2290000000000001</v>
      </c>
      <c r="Y37" s="14"/>
      <c r="Z37" s="14"/>
      <c r="AA37" s="14">
        <f t="shared" ca="1" si="11"/>
        <v>3.1390000000000002</v>
      </c>
      <c r="AB37" s="14"/>
      <c r="AC37" s="14"/>
      <c r="AD37" s="11"/>
      <c r="AE37" s="12"/>
      <c r="AF37" s="27"/>
    </row>
    <row r="38" spans="1:32" ht="17.100000000000001" customHeight="1">
      <c r="A38" s="77"/>
      <c r="B38" s="48"/>
      <c r="C38" s="8">
        <v>1140</v>
      </c>
      <c r="D38" s="9">
        <v>260</v>
      </c>
      <c r="E38" s="10">
        <v>260</v>
      </c>
      <c r="F38" s="14"/>
      <c r="G38" s="14"/>
      <c r="H38" s="14"/>
      <c r="I38" s="14">
        <f t="shared" ca="1" si="6"/>
        <v>3.1180000000000003</v>
      </c>
      <c r="J38" s="14"/>
      <c r="K38" s="14"/>
      <c r="L38" s="14">
        <f t="shared" ca="1" si="7"/>
        <v>3.2119999999999997</v>
      </c>
      <c r="M38" s="14"/>
      <c r="N38" s="14"/>
      <c r="O38" s="14">
        <f t="shared" ca="1" si="8"/>
        <v>3.2509999999999999</v>
      </c>
      <c r="P38" s="14"/>
      <c r="Q38" s="14"/>
      <c r="R38" s="15">
        <f ca="1">Sheet2!E12</f>
        <v>3.4</v>
      </c>
      <c r="S38" s="16"/>
      <c r="T38" s="17"/>
      <c r="U38" s="14">
        <f t="shared" ca="1" si="9"/>
        <v>3.2519999999999998</v>
      </c>
      <c r="V38" s="14"/>
      <c r="W38" s="14"/>
      <c r="X38" s="14">
        <f t="shared" ca="1" si="10"/>
        <v>3.2080000000000002</v>
      </c>
      <c r="Y38" s="14"/>
      <c r="Z38" s="14"/>
      <c r="AA38" s="14">
        <f t="shared" ca="1" si="11"/>
        <v>3.1180000000000003</v>
      </c>
      <c r="AB38" s="14"/>
      <c r="AC38" s="14"/>
      <c r="AD38" s="11"/>
      <c r="AE38" s="12"/>
      <c r="AF38" s="27"/>
    </row>
    <row r="39" spans="1:32" ht="17.100000000000001" customHeight="1">
      <c r="A39" s="77"/>
      <c r="B39" s="48"/>
      <c r="C39" s="8">
        <v>1160</v>
      </c>
      <c r="D39" s="9">
        <v>280</v>
      </c>
      <c r="E39" s="10">
        <v>280</v>
      </c>
      <c r="F39" s="14"/>
      <c r="G39" s="14"/>
      <c r="H39" s="14"/>
      <c r="I39" s="14">
        <f t="shared" ca="1" si="6"/>
        <v>3.0980000000000003</v>
      </c>
      <c r="J39" s="14"/>
      <c r="K39" s="14"/>
      <c r="L39" s="14">
        <f t="shared" ca="1" si="7"/>
        <v>3.1880000000000002</v>
      </c>
      <c r="M39" s="14"/>
      <c r="N39" s="14"/>
      <c r="O39" s="14">
        <f t="shared" ca="1" si="8"/>
        <v>3.2280000000000002</v>
      </c>
      <c r="P39" s="14"/>
      <c r="Q39" s="14"/>
      <c r="R39" s="15">
        <f ca="1">Sheet2!E13</f>
        <v>3.3770000000000002</v>
      </c>
      <c r="S39" s="16"/>
      <c r="T39" s="17"/>
      <c r="U39" s="14">
        <f t="shared" ca="1" si="9"/>
        <v>3.2280000000000002</v>
      </c>
      <c r="V39" s="14"/>
      <c r="W39" s="14"/>
      <c r="X39" s="14">
        <f t="shared" ca="1" si="10"/>
        <v>3.1870000000000003</v>
      </c>
      <c r="Y39" s="14"/>
      <c r="Z39" s="14"/>
      <c r="AA39" s="14">
        <f t="shared" ca="1" si="11"/>
        <v>3.0950000000000006</v>
      </c>
      <c r="AB39" s="14"/>
      <c r="AC39" s="14"/>
      <c r="AD39" s="11"/>
      <c r="AE39" s="12"/>
      <c r="AF39" s="27"/>
    </row>
    <row r="40" spans="1:32" ht="17.100000000000001" customHeight="1">
      <c r="A40" s="77"/>
      <c r="B40" s="48"/>
      <c r="C40" s="8">
        <v>1180</v>
      </c>
      <c r="D40" s="9">
        <v>300</v>
      </c>
      <c r="E40" s="10">
        <v>300</v>
      </c>
      <c r="F40" s="14"/>
      <c r="G40" s="14"/>
      <c r="H40" s="14"/>
      <c r="I40" s="14">
        <f t="shared" ca="1" si="6"/>
        <v>3.0880000000000001</v>
      </c>
      <c r="J40" s="14"/>
      <c r="K40" s="14"/>
      <c r="L40" s="14">
        <f t="shared" ca="1" si="7"/>
        <v>3.1760000000000002</v>
      </c>
      <c r="M40" s="14"/>
      <c r="N40" s="14"/>
      <c r="O40" s="14">
        <f t="shared" ca="1" si="8"/>
        <v>3.2170000000000001</v>
      </c>
      <c r="P40" s="14"/>
      <c r="Q40" s="14"/>
      <c r="R40" s="15">
        <f ca="1">Sheet2!E14</f>
        <v>3.3679999999999999</v>
      </c>
      <c r="S40" s="16"/>
      <c r="T40" s="17"/>
      <c r="U40" s="14">
        <f t="shared" ca="1" si="9"/>
        <v>3.218</v>
      </c>
      <c r="V40" s="14"/>
      <c r="W40" s="14"/>
      <c r="X40" s="14">
        <f t="shared" ca="1" si="10"/>
        <v>3.1779999999999999</v>
      </c>
      <c r="Y40" s="14"/>
      <c r="Z40" s="14"/>
      <c r="AA40" s="14">
        <f t="shared" ca="1" si="11"/>
        <v>3.0880000000000001</v>
      </c>
      <c r="AB40" s="14"/>
      <c r="AC40" s="14"/>
      <c r="AD40" s="11"/>
      <c r="AE40" s="12"/>
      <c r="AF40" s="27"/>
    </row>
    <row r="41" spans="1:32" ht="17.100000000000001" customHeight="1">
      <c r="A41" s="79"/>
      <c r="B41" s="80"/>
      <c r="C41" s="8">
        <v>1200</v>
      </c>
      <c r="D41" s="9">
        <v>320</v>
      </c>
      <c r="E41" s="10">
        <v>320</v>
      </c>
      <c r="F41" s="11"/>
      <c r="G41" s="12"/>
      <c r="H41" s="13"/>
      <c r="I41" s="14">
        <f t="shared" ca="1" si="6"/>
        <v>3.0840000000000001</v>
      </c>
      <c r="J41" s="14"/>
      <c r="K41" s="14"/>
      <c r="L41" s="14">
        <f t="shared" ca="1" si="7"/>
        <v>3.1720000000000002</v>
      </c>
      <c r="M41" s="14"/>
      <c r="N41" s="14"/>
      <c r="O41" s="14">
        <f t="shared" ca="1" si="8"/>
        <v>3.2149999999999999</v>
      </c>
      <c r="P41" s="14"/>
      <c r="Q41" s="14"/>
      <c r="R41" s="15">
        <f ca="1">Sheet2!E15</f>
        <v>3.363</v>
      </c>
      <c r="S41" s="16"/>
      <c r="T41" s="17"/>
      <c r="U41" s="14">
        <f t="shared" ca="1" si="9"/>
        <v>3.2149999999999999</v>
      </c>
      <c r="V41" s="14"/>
      <c r="W41" s="14"/>
      <c r="X41" s="14">
        <f t="shared" ca="1" si="10"/>
        <v>3.1720000000000002</v>
      </c>
      <c r="Y41" s="14"/>
      <c r="Z41" s="14"/>
      <c r="AA41" s="14">
        <f t="shared" ca="1" si="11"/>
        <v>3.0810000000000004</v>
      </c>
      <c r="AB41" s="14"/>
      <c r="AC41" s="14"/>
      <c r="AD41" s="11"/>
      <c r="AE41" s="12"/>
      <c r="AF41" s="27"/>
    </row>
    <row r="42" spans="1:32" ht="17.100000000000001" customHeight="1">
      <c r="A42" s="77"/>
      <c r="B42" s="48"/>
      <c r="C42" s="8">
        <v>1220</v>
      </c>
      <c r="D42" s="9">
        <v>340</v>
      </c>
      <c r="E42" s="10">
        <v>340</v>
      </c>
      <c r="F42" s="14"/>
      <c r="G42" s="14"/>
      <c r="H42" s="14"/>
      <c r="I42" s="14">
        <f t="shared" ca="1" si="6"/>
        <v>3.1059999999999999</v>
      </c>
      <c r="J42" s="14"/>
      <c r="K42" s="14"/>
      <c r="L42" s="14">
        <f t="shared" ca="1" si="7"/>
        <v>3.1930000000000001</v>
      </c>
      <c r="M42" s="14"/>
      <c r="N42" s="14"/>
      <c r="O42" s="14">
        <f t="shared" ca="1" si="8"/>
        <v>3.2359999999999998</v>
      </c>
      <c r="P42" s="14"/>
      <c r="Q42" s="14"/>
      <c r="R42" s="15">
        <f ca="1">Sheet2!E16</f>
        <v>3.3839999999999999</v>
      </c>
      <c r="S42" s="16"/>
      <c r="T42" s="17"/>
      <c r="U42" s="14">
        <f t="shared" ca="1" si="9"/>
        <v>3.2320000000000002</v>
      </c>
      <c r="V42" s="14"/>
      <c r="W42" s="14"/>
      <c r="X42" s="14">
        <f t="shared" ca="1" si="10"/>
        <v>3.1930000000000001</v>
      </c>
      <c r="Y42" s="14"/>
      <c r="Z42" s="14"/>
      <c r="AA42" s="14">
        <f t="shared" ca="1" si="11"/>
        <v>3.1040000000000001</v>
      </c>
      <c r="AB42" s="14"/>
      <c r="AC42" s="14"/>
      <c r="AD42" s="11"/>
      <c r="AE42" s="12"/>
      <c r="AF42" s="27"/>
    </row>
    <row r="43" spans="1:32" ht="17.100000000000001" customHeight="1">
      <c r="A43" s="77"/>
      <c r="B43" s="48"/>
      <c r="C43" s="8">
        <v>1240</v>
      </c>
      <c r="D43" s="9">
        <v>360</v>
      </c>
      <c r="E43" s="10">
        <v>360</v>
      </c>
      <c r="F43" s="14"/>
      <c r="G43" s="14"/>
      <c r="H43" s="14"/>
      <c r="I43" s="14">
        <f t="shared" ca="1" si="6"/>
        <v>3.1480000000000006</v>
      </c>
      <c r="J43" s="14"/>
      <c r="K43" s="14"/>
      <c r="L43" s="14">
        <f t="shared" ca="1" si="7"/>
        <v>3.2390000000000003</v>
      </c>
      <c r="M43" s="14"/>
      <c r="N43" s="14"/>
      <c r="O43" s="14">
        <f t="shared" ca="1" si="8"/>
        <v>3.2810000000000001</v>
      </c>
      <c r="P43" s="14"/>
      <c r="Q43" s="14"/>
      <c r="R43" s="15">
        <f ca="1">Sheet2!E17</f>
        <v>3.43</v>
      </c>
      <c r="S43" s="16"/>
      <c r="T43" s="17"/>
      <c r="U43" s="14">
        <f t="shared" ca="1" si="9"/>
        <v>3.2800000000000002</v>
      </c>
      <c r="V43" s="14"/>
      <c r="W43" s="14"/>
      <c r="X43" s="14">
        <f t="shared" ca="1" si="10"/>
        <v>3.2410000000000001</v>
      </c>
      <c r="Y43" s="14"/>
      <c r="Z43" s="14"/>
      <c r="AA43" s="14">
        <f t="shared" ca="1" si="11"/>
        <v>3.1510000000000002</v>
      </c>
      <c r="AB43" s="14"/>
      <c r="AC43" s="14"/>
      <c r="AD43" s="11"/>
      <c r="AE43" s="12"/>
      <c r="AF43" s="27"/>
    </row>
    <row r="44" spans="1:32" ht="10.5" customHeight="1">
      <c r="A44" s="89" t="s">
        <v>19</v>
      </c>
      <c r="B44" s="90"/>
      <c r="C44" s="11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2"/>
    </row>
    <row r="45" spans="1:32" ht="10.5" customHeight="1">
      <c r="A45" s="89"/>
      <c r="B45" s="90"/>
      <c r="C45" s="113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5"/>
    </row>
    <row r="46" spans="1:32" ht="8.25" customHeight="1">
      <c r="A46" s="89"/>
      <c r="B46" s="90"/>
      <c r="C46" s="113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5"/>
    </row>
    <row r="47" spans="1:32" ht="8.25" hidden="1" customHeight="1">
      <c r="A47" s="89"/>
      <c r="B47" s="90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89"/>
      <c r="B48" s="90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91" t="s">
        <v>15</v>
      </c>
      <c r="B49" s="92"/>
      <c r="C49" s="97"/>
      <c r="D49" s="97"/>
      <c r="E49" s="97"/>
      <c r="F49" s="98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9"/>
    </row>
    <row r="50" spans="1:32" ht="9" customHeight="1">
      <c r="A50" s="93"/>
      <c r="B50" s="94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1"/>
    </row>
    <row r="51" spans="1:32" ht="9.75" customHeight="1">
      <c r="A51" s="93"/>
      <c r="B51" s="94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1"/>
    </row>
    <row r="52" spans="1:32" ht="9" hidden="1" customHeight="1">
      <c r="A52" s="93"/>
      <c r="B52" s="94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1"/>
    </row>
    <row r="53" spans="1:32" ht="3" customHeight="1" thickBot="1">
      <c r="A53" s="95"/>
      <c r="B53" s="96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3"/>
    </row>
    <row r="54" spans="1:32" ht="9.7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</row>
    <row r="55" spans="1:32">
      <c r="C55" s="2" t="s">
        <v>16</v>
      </c>
      <c r="H55" s="2" t="s">
        <v>33</v>
      </c>
      <c r="O55" s="2" t="s">
        <v>17</v>
      </c>
      <c r="U55" s="2" t="s">
        <v>18</v>
      </c>
      <c r="Y55" s="2"/>
    </row>
    <row r="57" spans="1:32" ht="27">
      <c r="A57" s="55"/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8" t="s">
        <v>0</v>
      </c>
      <c r="AE57" s="58"/>
      <c r="AF57" s="58"/>
    </row>
    <row r="58" spans="1:32" ht="27">
      <c r="A58" s="59"/>
      <c r="B58" s="60"/>
      <c r="C58" s="60"/>
      <c r="D58" s="61" t="s">
        <v>1</v>
      </c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3"/>
      <c r="AE58" s="64"/>
      <c r="AF58" s="64"/>
    </row>
    <row r="59" spans="1:32" ht="27.75" thickBo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5"/>
      <c r="AE59" s="66"/>
      <c r="AF59" s="66"/>
    </row>
    <row r="60" spans="1:32" ht="41.25" customHeight="1">
      <c r="A60" s="67" t="s">
        <v>2</v>
      </c>
      <c r="B60" s="68"/>
      <c r="C60" s="68"/>
      <c r="D60" s="68"/>
      <c r="E60" s="69"/>
      <c r="F60" s="70" t="s">
        <v>22</v>
      </c>
      <c r="G60" s="71"/>
      <c r="H60" s="71"/>
      <c r="I60" s="71"/>
      <c r="J60" s="71"/>
      <c r="K60" s="71"/>
      <c r="L60" s="71"/>
      <c r="M60" s="71"/>
      <c r="N60" s="71"/>
      <c r="O60" s="71"/>
      <c r="P60" s="72"/>
      <c r="Q60" s="73" t="s">
        <v>3</v>
      </c>
      <c r="R60" s="73"/>
      <c r="S60" s="73"/>
      <c r="T60" s="73"/>
      <c r="U60" s="74" t="s">
        <v>4</v>
      </c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5"/>
    </row>
    <row r="61" spans="1:32" ht="38.25" customHeight="1">
      <c r="A61" s="31" t="s">
        <v>5</v>
      </c>
      <c r="B61" s="32"/>
      <c r="C61" s="32"/>
      <c r="D61" s="32"/>
      <c r="E61" s="33"/>
      <c r="F61" s="52" t="s">
        <v>48</v>
      </c>
      <c r="G61" s="53"/>
      <c r="H61" s="53"/>
      <c r="I61" s="53"/>
      <c r="J61" s="53"/>
      <c r="K61" s="53"/>
      <c r="L61" s="53"/>
      <c r="M61" s="53"/>
      <c r="N61" s="53"/>
      <c r="O61" s="53"/>
      <c r="P61" s="54"/>
      <c r="Q61" s="34" t="s">
        <v>6</v>
      </c>
      <c r="R61" s="34"/>
      <c r="S61" s="34"/>
      <c r="T61" s="34"/>
      <c r="U61" s="35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7"/>
    </row>
    <row r="62" spans="1:32" ht="23.25" customHeight="1">
      <c r="A62" s="38" t="s">
        <v>7</v>
      </c>
      <c r="B62" s="39"/>
      <c r="C62" s="39"/>
      <c r="D62" s="39"/>
      <c r="E62" s="40"/>
      <c r="F62" s="41" t="s">
        <v>26</v>
      </c>
      <c r="G62" s="42"/>
      <c r="H62" s="42"/>
      <c r="I62" s="42"/>
      <c r="J62" s="42"/>
      <c r="K62" s="42"/>
      <c r="L62" s="42"/>
      <c r="M62" s="42"/>
      <c r="N62" s="42"/>
      <c r="O62" s="42"/>
      <c r="P62" s="41"/>
      <c r="Q62" s="43" t="s">
        <v>20</v>
      </c>
      <c r="R62" s="44"/>
      <c r="S62" s="44"/>
      <c r="T62" s="44"/>
      <c r="U62" s="45" t="s">
        <v>23</v>
      </c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7"/>
    </row>
    <row r="63" spans="1:32" ht="23.25" customHeight="1">
      <c r="A63" s="77" t="s">
        <v>8</v>
      </c>
      <c r="B63" s="48"/>
      <c r="C63" s="48" t="s">
        <v>9</v>
      </c>
      <c r="D63" s="48"/>
      <c r="E63" s="48"/>
      <c r="F63" s="48"/>
      <c r="G63" s="48"/>
      <c r="H63" s="48" t="s">
        <v>27</v>
      </c>
      <c r="I63" s="48"/>
      <c r="J63" s="48"/>
      <c r="K63" s="48"/>
      <c r="L63" s="48"/>
      <c r="M63" s="48"/>
      <c r="N63" s="48"/>
      <c r="O63" s="49" t="s">
        <v>10</v>
      </c>
      <c r="P63" s="49"/>
      <c r="Q63" s="49"/>
      <c r="R63" s="49"/>
      <c r="S63" s="49"/>
      <c r="T63" s="50" t="s">
        <v>24</v>
      </c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51"/>
    </row>
    <row r="64" spans="1:32">
      <c r="A64" s="77"/>
      <c r="B64" s="48"/>
      <c r="C64" s="18" t="s">
        <v>11</v>
      </c>
      <c r="D64" s="19"/>
      <c r="E64" s="19"/>
      <c r="F64" s="19"/>
      <c r="G64" s="81"/>
      <c r="H64" s="18" t="s">
        <v>27</v>
      </c>
      <c r="I64" s="19"/>
      <c r="J64" s="19"/>
      <c r="K64" s="19"/>
      <c r="L64" s="19"/>
      <c r="M64" s="19"/>
      <c r="N64" s="81"/>
      <c r="O64" s="83" t="s">
        <v>12</v>
      </c>
      <c r="P64" s="84"/>
      <c r="Q64" s="84"/>
      <c r="R64" s="84"/>
      <c r="S64" s="85"/>
      <c r="T64" s="117">
        <v>4.3550000000000004</v>
      </c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6"/>
    </row>
    <row r="65" spans="1:32" ht="7.5" customHeight="1">
      <c r="A65" s="77"/>
      <c r="B65" s="48"/>
      <c r="C65" s="24"/>
      <c r="D65" s="25"/>
      <c r="E65" s="25"/>
      <c r="F65" s="25"/>
      <c r="G65" s="82"/>
      <c r="H65" s="24"/>
      <c r="I65" s="25"/>
      <c r="J65" s="25"/>
      <c r="K65" s="25"/>
      <c r="L65" s="25"/>
      <c r="M65" s="25"/>
      <c r="N65" s="82"/>
      <c r="O65" s="86"/>
      <c r="P65" s="87"/>
      <c r="Q65" s="87"/>
      <c r="R65" s="87"/>
      <c r="S65" s="88"/>
      <c r="T65" s="107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9"/>
    </row>
    <row r="66" spans="1:32">
      <c r="A66" s="77"/>
      <c r="B66" s="48"/>
      <c r="C66" s="118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20"/>
    </row>
    <row r="67" spans="1:32">
      <c r="A67" s="77"/>
      <c r="B67" s="48"/>
      <c r="C67" s="118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20"/>
    </row>
    <row r="68" spans="1:32">
      <c r="A68" s="77"/>
      <c r="B68" s="48"/>
      <c r="C68" s="118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20"/>
    </row>
    <row r="69" spans="1:32">
      <c r="A69" s="77"/>
      <c r="B69" s="48"/>
      <c r="C69" s="118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20"/>
    </row>
    <row r="70" spans="1:32">
      <c r="A70" s="77"/>
      <c r="B70" s="48"/>
      <c r="C70" s="118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20"/>
    </row>
    <row r="71" spans="1:32">
      <c r="A71" s="77"/>
      <c r="B71" s="48"/>
      <c r="C71" s="118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20"/>
    </row>
    <row r="72" spans="1:32">
      <c r="A72" s="77"/>
      <c r="B72" s="48"/>
      <c r="C72" s="118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20"/>
    </row>
    <row r="73" spans="1:32">
      <c r="A73" s="77"/>
      <c r="B73" s="48"/>
      <c r="C73" s="118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20"/>
    </row>
    <row r="74" spans="1:32">
      <c r="A74" s="77"/>
      <c r="B74" s="48"/>
      <c r="C74" s="118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20"/>
    </row>
    <row r="75" spans="1:32">
      <c r="A75" s="77"/>
      <c r="B75" s="48"/>
      <c r="C75" s="118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20"/>
    </row>
    <row r="76" spans="1:32">
      <c r="A76" s="77"/>
      <c r="B76" s="48"/>
      <c r="C76" s="118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20"/>
    </row>
    <row r="77" spans="1:32" ht="14.25" customHeight="1">
      <c r="A77" s="77"/>
      <c r="B77" s="78"/>
      <c r="C77" s="11" t="s">
        <v>13</v>
      </c>
      <c r="D77" s="12"/>
      <c r="E77" s="13"/>
      <c r="F77" s="11"/>
      <c r="G77" s="12"/>
      <c r="H77" s="13"/>
      <c r="I77" s="11" t="s">
        <v>38</v>
      </c>
      <c r="J77" s="12"/>
      <c r="K77" s="13"/>
      <c r="L77" s="11" t="s">
        <v>37</v>
      </c>
      <c r="M77" s="12"/>
      <c r="N77" s="13"/>
      <c r="O77" s="11" t="s">
        <v>36</v>
      </c>
      <c r="P77" s="12"/>
      <c r="Q77" s="13"/>
      <c r="R77" s="11" t="s">
        <v>14</v>
      </c>
      <c r="S77" s="12"/>
      <c r="T77" s="13"/>
      <c r="U77" s="11" t="s">
        <v>39</v>
      </c>
      <c r="V77" s="12"/>
      <c r="W77" s="13"/>
      <c r="X77" s="11" t="s">
        <v>40</v>
      </c>
      <c r="Y77" s="12"/>
      <c r="Z77" s="13"/>
      <c r="AA77" s="11" t="s">
        <v>41</v>
      </c>
      <c r="AB77" s="12"/>
      <c r="AC77" s="13"/>
      <c r="AD77" s="11"/>
      <c r="AE77" s="12"/>
      <c r="AF77" s="27"/>
    </row>
    <row r="78" spans="1:32" ht="14.25" customHeight="1">
      <c r="A78" s="77"/>
      <c r="B78" s="48"/>
      <c r="C78" s="8">
        <v>1260</v>
      </c>
      <c r="D78" s="9"/>
      <c r="E78" s="10"/>
      <c r="F78" s="11"/>
      <c r="G78" s="12"/>
      <c r="H78" s="13"/>
      <c r="I78" s="14">
        <f t="shared" ref="I78" ca="1" si="12">R78-(14*2%)+RANDBETWEEN(-2,2)*0.001</f>
        <v>3.198</v>
      </c>
      <c r="J78" s="14"/>
      <c r="K78" s="14"/>
      <c r="L78" s="14">
        <f t="shared" ref="L78" ca="1" si="13">R78-(9.5*2%)+RANDBETWEEN(-2,2)*0.001</f>
        <v>3.2909999999999999</v>
      </c>
      <c r="M78" s="14"/>
      <c r="N78" s="14"/>
      <c r="O78" s="14">
        <f t="shared" ref="O78" ca="1" si="14">R78-(7.5*2%)+RANDBETWEEN(-2,2)*0.001</f>
        <v>3.3280000000000003</v>
      </c>
      <c r="P78" s="14"/>
      <c r="Q78" s="14"/>
      <c r="R78" s="15">
        <f ca="1">Sheet2!E18</f>
        <v>3.4790000000000001</v>
      </c>
      <c r="S78" s="16"/>
      <c r="T78" s="17"/>
      <c r="U78" s="14">
        <f t="shared" ref="U78" ca="1" si="15">R78-(7.5*2%)+RANDBETWEEN(-2,2)*0.001</f>
        <v>3.3290000000000002</v>
      </c>
      <c r="V78" s="14"/>
      <c r="W78" s="14"/>
      <c r="X78" s="14">
        <f t="shared" ref="X78" ca="1" si="16">R78-(9.5*2%)+RANDBETWEEN(-2,2)*0.001</f>
        <v>3.29</v>
      </c>
      <c r="Y78" s="14"/>
      <c r="Z78" s="14"/>
      <c r="AA78" s="14">
        <f t="shared" ref="AA78" ca="1" si="17">R78-(14*2%)+RANDBETWEEN(-2,2)*0.001</f>
        <v>3.1999999999999997</v>
      </c>
      <c r="AB78" s="14"/>
      <c r="AC78" s="14"/>
      <c r="AD78" s="121"/>
      <c r="AE78" s="121"/>
      <c r="AF78" s="122"/>
    </row>
    <row r="79" spans="1:32" ht="14.25" customHeight="1">
      <c r="A79" s="77"/>
      <c r="B79" s="48"/>
      <c r="C79" s="8">
        <v>1280</v>
      </c>
      <c r="D79" s="9"/>
      <c r="E79" s="10"/>
      <c r="F79" s="14"/>
      <c r="G79" s="14"/>
      <c r="H79" s="14"/>
      <c r="I79" s="14">
        <f t="shared" ref="I79:I92" ca="1" si="18">R79-(14*2%)+RANDBETWEEN(-2,2)*0.001</f>
        <v>3.2699999999999996</v>
      </c>
      <c r="J79" s="14"/>
      <c r="K79" s="14"/>
      <c r="L79" s="14">
        <f t="shared" ref="L79:L92" ca="1" si="19">R79-(9.5*2%)+RANDBETWEEN(-2,2)*0.001</f>
        <v>3.359</v>
      </c>
      <c r="M79" s="14"/>
      <c r="N79" s="14"/>
      <c r="O79" s="14">
        <f t="shared" ref="O79:O92" ca="1" si="20">R79-(7.5*2%)+RANDBETWEEN(-2,2)*0.001</f>
        <v>3.3970000000000002</v>
      </c>
      <c r="P79" s="14"/>
      <c r="Q79" s="14"/>
      <c r="R79" s="15">
        <f ca="1">Sheet2!E19</f>
        <v>3.548</v>
      </c>
      <c r="S79" s="16"/>
      <c r="T79" s="17"/>
      <c r="U79" s="14">
        <f t="shared" ref="U79:U92" ca="1" si="21">R79-(7.5*2%)+RANDBETWEEN(-2,2)*0.001</f>
        <v>3.399</v>
      </c>
      <c r="V79" s="14"/>
      <c r="W79" s="14"/>
      <c r="X79" s="14">
        <f t="shared" ref="X79:X92" ca="1" si="22">R79-(9.5*2%)+RANDBETWEEN(-2,2)*0.001</f>
        <v>3.36</v>
      </c>
      <c r="Y79" s="14"/>
      <c r="Z79" s="14"/>
      <c r="AA79" s="14">
        <f t="shared" ref="AA79:AA92" ca="1" si="23">R79-(14*2%)+RANDBETWEEN(-2,2)*0.001</f>
        <v>3.2669999999999999</v>
      </c>
      <c r="AB79" s="14"/>
      <c r="AC79" s="14"/>
      <c r="AD79" s="121"/>
      <c r="AE79" s="121"/>
      <c r="AF79" s="122"/>
    </row>
    <row r="80" spans="1:32" ht="14.25" customHeight="1">
      <c r="A80" s="77"/>
      <c r="B80" s="48"/>
      <c r="C80" s="8">
        <v>1300</v>
      </c>
      <c r="D80" s="9"/>
      <c r="E80" s="10"/>
      <c r="F80" s="11"/>
      <c r="G80" s="12"/>
      <c r="H80" s="13"/>
      <c r="I80" s="14">
        <f t="shared" ca="1" si="18"/>
        <v>3.3449999999999998</v>
      </c>
      <c r="J80" s="14"/>
      <c r="K80" s="14"/>
      <c r="L80" s="14">
        <f t="shared" ca="1" si="19"/>
        <v>3.4310000000000005</v>
      </c>
      <c r="M80" s="14"/>
      <c r="N80" s="14"/>
      <c r="O80" s="14">
        <f t="shared" ca="1" si="20"/>
        <v>3.4730000000000003</v>
      </c>
      <c r="P80" s="14"/>
      <c r="Q80" s="14"/>
      <c r="R80" s="15">
        <f ca="1">Sheet2!E20</f>
        <v>3.6230000000000002</v>
      </c>
      <c r="S80" s="16"/>
      <c r="T80" s="17"/>
      <c r="U80" s="14">
        <f t="shared" ca="1" si="21"/>
        <v>3.4730000000000003</v>
      </c>
      <c r="V80" s="14"/>
      <c r="W80" s="14"/>
      <c r="X80" s="14">
        <f t="shared" ca="1" si="22"/>
        <v>3.4340000000000002</v>
      </c>
      <c r="Y80" s="14"/>
      <c r="Z80" s="14"/>
      <c r="AA80" s="14">
        <f t="shared" ca="1" si="23"/>
        <v>3.3439999999999999</v>
      </c>
      <c r="AB80" s="14"/>
      <c r="AC80" s="14"/>
      <c r="AD80" s="11"/>
      <c r="AE80" s="12"/>
      <c r="AF80" s="27"/>
    </row>
    <row r="81" spans="1:32" ht="14.25" customHeight="1">
      <c r="A81" s="77"/>
      <c r="B81" s="48"/>
      <c r="C81" s="8">
        <v>1320</v>
      </c>
      <c r="D81" s="9"/>
      <c r="E81" s="10"/>
      <c r="F81" s="28"/>
      <c r="G81" s="29"/>
      <c r="H81" s="30"/>
      <c r="I81" s="14">
        <f t="shared" ca="1" si="18"/>
        <v>3.407</v>
      </c>
      <c r="J81" s="14"/>
      <c r="K81" s="14"/>
      <c r="L81" s="14">
        <f t="shared" ca="1" si="19"/>
        <v>3.4950000000000001</v>
      </c>
      <c r="M81" s="14"/>
      <c r="N81" s="14"/>
      <c r="O81" s="14">
        <f t="shared" ca="1" si="20"/>
        <v>3.536</v>
      </c>
      <c r="P81" s="14"/>
      <c r="Q81" s="14"/>
      <c r="R81" s="15">
        <f ca="1">Sheet2!E21</f>
        <v>3.6869999999999998</v>
      </c>
      <c r="S81" s="16"/>
      <c r="T81" s="17"/>
      <c r="U81" s="14">
        <f t="shared" ca="1" si="21"/>
        <v>3.5369999999999999</v>
      </c>
      <c r="V81" s="14"/>
      <c r="W81" s="14"/>
      <c r="X81" s="14">
        <f t="shared" ca="1" si="22"/>
        <v>3.4969999999999999</v>
      </c>
      <c r="Y81" s="14"/>
      <c r="Z81" s="14"/>
      <c r="AA81" s="14">
        <f t="shared" ca="1" si="23"/>
        <v>3.4089999999999998</v>
      </c>
      <c r="AB81" s="14"/>
      <c r="AC81" s="14"/>
      <c r="AD81" s="11"/>
      <c r="AE81" s="12"/>
      <c r="AF81" s="27"/>
    </row>
    <row r="82" spans="1:32" ht="14.25" customHeight="1">
      <c r="A82" s="77"/>
      <c r="B82" s="48"/>
      <c r="C82" s="8">
        <v>1340</v>
      </c>
      <c r="D82" s="9"/>
      <c r="E82" s="10"/>
      <c r="F82" s="28"/>
      <c r="G82" s="29"/>
      <c r="H82" s="30"/>
      <c r="I82" s="14">
        <f t="shared" ca="1" si="18"/>
        <v>3.4769999999999999</v>
      </c>
      <c r="J82" s="14"/>
      <c r="K82" s="14"/>
      <c r="L82" s="14">
        <f t="shared" ca="1" si="19"/>
        <v>3.569</v>
      </c>
      <c r="M82" s="14"/>
      <c r="N82" s="14"/>
      <c r="O82" s="14">
        <f t="shared" ca="1" si="20"/>
        <v>3.6080000000000001</v>
      </c>
      <c r="P82" s="14"/>
      <c r="Q82" s="14"/>
      <c r="R82" s="15">
        <f ca="1">Sheet2!E22</f>
        <v>3.758</v>
      </c>
      <c r="S82" s="16"/>
      <c r="T82" s="17"/>
      <c r="U82" s="14">
        <f t="shared" ca="1" si="21"/>
        <v>3.609</v>
      </c>
      <c r="V82" s="14"/>
      <c r="W82" s="14"/>
      <c r="X82" s="14">
        <f t="shared" ca="1" si="22"/>
        <v>3.5660000000000003</v>
      </c>
      <c r="Y82" s="14"/>
      <c r="Z82" s="14"/>
      <c r="AA82" s="14">
        <f t="shared" ca="1" si="23"/>
        <v>3.4769999999999999</v>
      </c>
      <c r="AB82" s="14"/>
      <c r="AC82" s="14"/>
      <c r="AD82" s="11"/>
      <c r="AE82" s="12"/>
      <c r="AF82" s="27"/>
    </row>
    <row r="83" spans="1:32" ht="14.25" customHeight="1">
      <c r="A83" s="77"/>
      <c r="B83" s="48"/>
      <c r="C83" s="8">
        <v>1360</v>
      </c>
      <c r="D83" s="9"/>
      <c r="E83" s="10"/>
      <c r="F83" s="28"/>
      <c r="G83" s="29"/>
      <c r="H83" s="30"/>
      <c r="I83" s="14">
        <f t="shared" ca="1" si="18"/>
        <v>3.5289999999999999</v>
      </c>
      <c r="J83" s="14"/>
      <c r="K83" s="14"/>
      <c r="L83" s="14">
        <f t="shared" ca="1" si="19"/>
        <v>3.6150000000000002</v>
      </c>
      <c r="M83" s="14"/>
      <c r="N83" s="14"/>
      <c r="O83" s="14">
        <f t="shared" ca="1" si="20"/>
        <v>3.657</v>
      </c>
      <c r="P83" s="14"/>
      <c r="Q83" s="14"/>
      <c r="R83" s="15">
        <f ca="1">Sheet2!E23</f>
        <v>3.8069999999999999</v>
      </c>
      <c r="S83" s="16"/>
      <c r="T83" s="17"/>
      <c r="U83" s="14">
        <f t="shared" ca="1" si="21"/>
        <v>3.6550000000000002</v>
      </c>
      <c r="V83" s="14"/>
      <c r="W83" s="14"/>
      <c r="X83" s="14">
        <f t="shared" ca="1" si="22"/>
        <v>3.6160000000000001</v>
      </c>
      <c r="Y83" s="14"/>
      <c r="Z83" s="14"/>
      <c r="AA83" s="14">
        <f t="shared" ca="1" si="23"/>
        <v>3.5270000000000001</v>
      </c>
      <c r="AB83" s="14"/>
      <c r="AC83" s="14"/>
      <c r="AD83" s="11"/>
      <c r="AE83" s="12"/>
      <c r="AF83" s="27"/>
    </row>
    <row r="84" spans="1:32" ht="14.25" customHeight="1">
      <c r="A84" s="77"/>
      <c r="B84" s="48"/>
      <c r="C84" s="8">
        <v>1380</v>
      </c>
      <c r="D84" s="9"/>
      <c r="E84" s="10"/>
      <c r="F84" s="28"/>
      <c r="G84" s="29"/>
      <c r="H84" s="30"/>
      <c r="I84" s="14">
        <f t="shared" ca="1" si="18"/>
        <v>3.5419999999999998</v>
      </c>
      <c r="J84" s="14"/>
      <c r="K84" s="14"/>
      <c r="L84" s="14">
        <f t="shared" ca="1" si="19"/>
        <v>3.6300000000000003</v>
      </c>
      <c r="M84" s="14"/>
      <c r="N84" s="14"/>
      <c r="O84" s="14">
        <f t="shared" ca="1" si="20"/>
        <v>3.6710000000000003</v>
      </c>
      <c r="P84" s="14"/>
      <c r="Q84" s="14"/>
      <c r="R84" s="15">
        <f ca="1">Sheet2!E24</f>
        <v>3.8220000000000001</v>
      </c>
      <c r="S84" s="16"/>
      <c r="T84" s="17"/>
      <c r="U84" s="14">
        <f t="shared" ca="1" si="21"/>
        <v>3.6720000000000002</v>
      </c>
      <c r="V84" s="14"/>
      <c r="W84" s="14"/>
      <c r="X84" s="14">
        <f t="shared" ca="1" si="22"/>
        <v>3.633</v>
      </c>
      <c r="Y84" s="14"/>
      <c r="Z84" s="14"/>
      <c r="AA84" s="14">
        <f t="shared" ca="1" si="23"/>
        <v>3.5419999999999998</v>
      </c>
      <c r="AB84" s="14"/>
      <c r="AC84" s="14"/>
      <c r="AD84" s="11"/>
      <c r="AE84" s="12"/>
      <c r="AF84" s="27"/>
    </row>
    <row r="85" spans="1:32" ht="14.25" customHeight="1">
      <c r="A85" s="116"/>
      <c r="B85" s="80"/>
      <c r="C85" s="8">
        <v>1400</v>
      </c>
      <c r="D85" s="9"/>
      <c r="E85" s="10"/>
      <c r="F85" s="28"/>
      <c r="G85" s="29"/>
      <c r="H85" s="30"/>
      <c r="I85" s="14">
        <f t="shared" ca="1" si="18"/>
        <v>3.5420000000000003</v>
      </c>
      <c r="J85" s="14"/>
      <c r="K85" s="14"/>
      <c r="L85" s="14">
        <f t="shared" ca="1" si="19"/>
        <v>3.6349999999999998</v>
      </c>
      <c r="M85" s="14"/>
      <c r="N85" s="14"/>
      <c r="O85" s="14">
        <f t="shared" ca="1" si="20"/>
        <v>3.6720000000000002</v>
      </c>
      <c r="P85" s="14"/>
      <c r="Q85" s="14"/>
      <c r="R85" s="15">
        <f ca="1">Sheet2!E25</f>
        <v>3.823</v>
      </c>
      <c r="S85" s="16"/>
      <c r="T85" s="17"/>
      <c r="U85" s="14">
        <f t="shared" ca="1" si="21"/>
        <v>3.6739999999999999</v>
      </c>
      <c r="V85" s="14"/>
      <c r="W85" s="14"/>
      <c r="X85" s="14">
        <f t="shared" ca="1" si="22"/>
        <v>3.633</v>
      </c>
      <c r="Y85" s="14"/>
      <c r="Z85" s="14"/>
      <c r="AA85" s="14">
        <f t="shared" ca="1" si="23"/>
        <v>3.5430000000000001</v>
      </c>
      <c r="AB85" s="14"/>
      <c r="AC85" s="14"/>
      <c r="AD85" s="11"/>
      <c r="AE85" s="12"/>
      <c r="AF85" s="27"/>
    </row>
    <row r="86" spans="1:32" ht="14.25" customHeight="1">
      <c r="A86" s="116"/>
      <c r="B86" s="80"/>
      <c r="C86" s="8">
        <v>1420</v>
      </c>
      <c r="D86" s="9"/>
      <c r="E86" s="10"/>
      <c r="F86" s="28"/>
      <c r="G86" s="29"/>
      <c r="H86" s="30"/>
      <c r="I86" s="14">
        <f t="shared" ca="1" si="18"/>
        <v>3.508</v>
      </c>
      <c r="J86" s="14"/>
      <c r="K86" s="14"/>
      <c r="L86" s="14">
        <f t="shared" ca="1" si="19"/>
        <v>3.5989999999999998</v>
      </c>
      <c r="M86" s="14"/>
      <c r="N86" s="14"/>
      <c r="O86" s="14">
        <f t="shared" ca="1" si="20"/>
        <v>3.6379999999999999</v>
      </c>
      <c r="P86" s="14"/>
      <c r="Q86" s="14"/>
      <c r="R86" s="15">
        <f ca="1">Sheet2!E26</f>
        <v>3.7879999999999998</v>
      </c>
      <c r="S86" s="16"/>
      <c r="T86" s="17"/>
      <c r="U86" s="14">
        <f t="shared" ca="1" si="21"/>
        <v>3.6399999999999997</v>
      </c>
      <c r="V86" s="14"/>
      <c r="W86" s="14"/>
      <c r="X86" s="14">
        <f t="shared" ca="1" si="22"/>
        <v>3.5989999999999998</v>
      </c>
      <c r="Y86" s="14"/>
      <c r="Z86" s="14"/>
      <c r="AA86" s="14">
        <f t="shared" ca="1" si="23"/>
        <v>3.51</v>
      </c>
      <c r="AB86" s="14"/>
      <c r="AC86" s="14"/>
      <c r="AD86" s="11"/>
      <c r="AE86" s="12"/>
      <c r="AF86" s="27"/>
    </row>
    <row r="87" spans="1:32" ht="14.25" customHeight="1">
      <c r="A87" s="116"/>
      <c r="B87" s="80"/>
      <c r="C87" s="8">
        <v>1440</v>
      </c>
      <c r="D87" s="9"/>
      <c r="E87" s="10"/>
      <c r="F87" s="14"/>
      <c r="G87" s="14"/>
      <c r="H87" s="14"/>
      <c r="I87" s="14">
        <f t="shared" ca="1" si="18"/>
        <v>3.4469999999999996</v>
      </c>
      <c r="J87" s="14"/>
      <c r="K87" s="14"/>
      <c r="L87" s="14">
        <f t="shared" ca="1" si="19"/>
        <v>3.5379999999999998</v>
      </c>
      <c r="M87" s="14"/>
      <c r="N87" s="14"/>
      <c r="O87" s="14">
        <f t="shared" ca="1" si="20"/>
        <v>3.5760000000000001</v>
      </c>
      <c r="P87" s="14"/>
      <c r="Q87" s="14"/>
      <c r="R87" s="15">
        <f ca="1">Sheet2!E27</f>
        <v>3.7279999999999998</v>
      </c>
      <c r="S87" s="16"/>
      <c r="T87" s="17"/>
      <c r="U87" s="14">
        <f t="shared" ca="1" si="21"/>
        <v>3.5779999999999998</v>
      </c>
      <c r="V87" s="14"/>
      <c r="W87" s="14"/>
      <c r="X87" s="14">
        <f t="shared" ca="1" si="22"/>
        <v>3.5399999999999996</v>
      </c>
      <c r="Y87" s="14"/>
      <c r="Z87" s="14"/>
      <c r="AA87" s="14">
        <f t="shared" ca="1" si="23"/>
        <v>3.4459999999999997</v>
      </c>
      <c r="AB87" s="14"/>
      <c r="AC87" s="14"/>
      <c r="AD87" s="11"/>
      <c r="AE87" s="12"/>
      <c r="AF87" s="27"/>
    </row>
    <row r="88" spans="1:32" ht="14.25" customHeight="1">
      <c r="A88" s="116"/>
      <c r="B88" s="80"/>
      <c r="C88" s="8">
        <v>1460</v>
      </c>
      <c r="D88" s="9"/>
      <c r="E88" s="10"/>
      <c r="F88" s="14"/>
      <c r="G88" s="14"/>
      <c r="H88" s="14"/>
      <c r="I88" s="14">
        <f t="shared" ca="1" si="18"/>
        <v>3.3769999999999998</v>
      </c>
      <c r="J88" s="14"/>
      <c r="K88" s="14"/>
      <c r="L88" s="14">
        <f t="shared" ca="1" si="19"/>
        <v>3.464</v>
      </c>
      <c r="M88" s="14"/>
      <c r="N88" s="14"/>
      <c r="O88" s="14">
        <f t="shared" ca="1" si="20"/>
        <v>3.5030000000000001</v>
      </c>
      <c r="P88" s="14"/>
      <c r="Q88" s="14"/>
      <c r="R88" s="15">
        <f ca="1">Sheet2!E28</f>
        <v>3.6549999999999998</v>
      </c>
      <c r="S88" s="16"/>
      <c r="T88" s="17"/>
      <c r="U88" s="14">
        <f t="shared" ca="1" si="21"/>
        <v>3.5069999999999997</v>
      </c>
      <c r="V88" s="14"/>
      <c r="W88" s="14"/>
      <c r="X88" s="14">
        <f t="shared" ca="1" si="22"/>
        <v>3.4649999999999999</v>
      </c>
      <c r="Y88" s="14"/>
      <c r="Z88" s="14"/>
      <c r="AA88" s="14">
        <f t="shared" ca="1" si="23"/>
        <v>3.3759999999999999</v>
      </c>
      <c r="AB88" s="14"/>
      <c r="AC88" s="14"/>
      <c r="AD88" s="11"/>
      <c r="AE88" s="12"/>
      <c r="AF88" s="27"/>
    </row>
    <row r="89" spans="1:32" ht="14.25" customHeight="1">
      <c r="A89" s="116"/>
      <c r="B89" s="80"/>
      <c r="C89" s="8">
        <v>1480</v>
      </c>
      <c r="D89" s="9"/>
      <c r="E89" s="10"/>
      <c r="F89" s="14"/>
      <c r="G89" s="14"/>
      <c r="H89" s="14"/>
      <c r="I89" s="14">
        <f t="shared" ca="1" si="18"/>
        <v>3.3089999999999997</v>
      </c>
      <c r="J89" s="14"/>
      <c r="K89" s="14"/>
      <c r="L89" s="14">
        <f t="shared" ca="1" si="19"/>
        <v>3.4019999999999997</v>
      </c>
      <c r="M89" s="14"/>
      <c r="N89" s="14"/>
      <c r="O89" s="14">
        <f t="shared" ca="1" si="20"/>
        <v>3.4419999999999997</v>
      </c>
      <c r="P89" s="14"/>
      <c r="Q89" s="14"/>
      <c r="R89" s="15">
        <f ca="1">Sheet2!E29</f>
        <v>3.59</v>
      </c>
      <c r="S89" s="16"/>
      <c r="T89" s="17"/>
      <c r="U89" s="14">
        <f t="shared" ca="1" si="21"/>
        <v>3.4409999999999998</v>
      </c>
      <c r="V89" s="14"/>
      <c r="W89" s="14"/>
      <c r="X89" s="14">
        <f t="shared" ca="1" si="22"/>
        <v>3.4019999999999997</v>
      </c>
      <c r="Y89" s="14"/>
      <c r="Z89" s="14"/>
      <c r="AA89" s="14">
        <f t="shared" ca="1" si="23"/>
        <v>3.3089999999999997</v>
      </c>
      <c r="AB89" s="14"/>
      <c r="AC89" s="14"/>
      <c r="AD89" s="11"/>
      <c r="AE89" s="12"/>
      <c r="AF89" s="27"/>
    </row>
    <row r="90" spans="1:32" ht="14.25" customHeight="1">
      <c r="A90" s="77"/>
      <c r="B90" s="48"/>
      <c r="C90" s="8">
        <v>1500</v>
      </c>
      <c r="D90" s="9"/>
      <c r="E90" s="10"/>
      <c r="F90" s="14"/>
      <c r="G90" s="14"/>
      <c r="H90" s="14"/>
      <c r="I90" s="14">
        <f t="shared" ca="1" si="18"/>
        <v>3.2479999999999993</v>
      </c>
      <c r="J90" s="14"/>
      <c r="K90" s="14"/>
      <c r="L90" s="14">
        <f t="shared" ca="1" si="19"/>
        <v>3.3369999999999997</v>
      </c>
      <c r="M90" s="14"/>
      <c r="N90" s="14"/>
      <c r="O90" s="14">
        <f t="shared" ca="1" si="20"/>
        <v>3.375</v>
      </c>
      <c r="P90" s="14"/>
      <c r="Q90" s="14"/>
      <c r="R90" s="15">
        <f ca="1">Sheet2!E30</f>
        <v>3.5259999999999998</v>
      </c>
      <c r="S90" s="16"/>
      <c r="T90" s="17"/>
      <c r="U90" s="14">
        <f t="shared" ca="1" si="21"/>
        <v>3.375</v>
      </c>
      <c r="V90" s="14"/>
      <c r="W90" s="14"/>
      <c r="X90" s="14">
        <f t="shared" ca="1" si="22"/>
        <v>3.3369999999999997</v>
      </c>
      <c r="Y90" s="14"/>
      <c r="Z90" s="14"/>
      <c r="AA90" s="14">
        <f t="shared" ca="1" si="23"/>
        <v>3.2479999999999993</v>
      </c>
      <c r="AB90" s="14"/>
      <c r="AC90" s="14"/>
      <c r="AD90" s="11"/>
      <c r="AE90" s="12"/>
      <c r="AF90" s="27"/>
    </row>
    <row r="91" spans="1:32" ht="14.25" customHeight="1">
      <c r="A91" s="77"/>
      <c r="B91" s="48"/>
      <c r="C91" s="8">
        <v>1520</v>
      </c>
      <c r="D91" s="9"/>
      <c r="E91" s="10"/>
      <c r="F91" s="14"/>
      <c r="G91" s="14"/>
      <c r="H91" s="14"/>
      <c r="I91" s="14">
        <f t="shared" ca="1" si="18"/>
        <v>3.2160000000000002</v>
      </c>
      <c r="J91" s="14"/>
      <c r="K91" s="14"/>
      <c r="L91" s="14">
        <f t="shared" ca="1" si="19"/>
        <v>3.31</v>
      </c>
      <c r="M91" s="14"/>
      <c r="N91" s="14"/>
      <c r="O91" s="14">
        <f t="shared" ca="1" si="20"/>
        <v>3.3490000000000002</v>
      </c>
      <c r="P91" s="14"/>
      <c r="Q91" s="14"/>
      <c r="R91" s="15">
        <f ca="1">Sheet2!E31</f>
        <v>3.4980000000000002</v>
      </c>
      <c r="S91" s="16"/>
      <c r="T91" s="17"/>
      <c r="U91" s="14">
        <f t="shared" ca="1" si="21"/>
        <v>3.3460000000000005</v>
      </c>
      <c r="V91" s="14"/>
      <c r="W91" s="14"/>
      <c r="X91" s="14">
        <f t="shared" ca="1" si="22"/>
        <v>3.3070000000000004</v>
      </c>
      <c r="Y91" s="14"/>
      <c r="Z91" s="14"/>
      <c r="AA91" s="14">
        <f t="shared" ca="1" si="23"/>
        <v>3.2160000000000002</v>
      </c>
      <c r="AB91" s="14"/>
      <c r="AC91" s="14"/>
      <c r="AD91" s="11"/>
      <c r="AE91" s="12"/>
      <c r="AF91" s="27"/>
    </row>
    <row r="92" spans="1:32">
      <c r="A92" s="77"/>
      <c r="B92" s="48"/>
      <c r="C92" s="8">
        <v>1540</v>
      </c>
      <c r="D92" s="9"/>
      <c r="E92" s="10"/>
      <c r="F92" s="14"/>
      <c r="G92" s="14"/>
      <c r="H92" s="14"/>
      <c r="I92" s="14">
        <f t="shared" ca="1" si="18"/>
        <v>3.2159999999999997</v>
      </c>
      <c r="J92" s="14"/>
      <c r="K92" s="14"/>
      <c r="L92" s="14">
        <f t="shared" ca="1" si="19"/>
        <v>3.3089999999999997</v>
      </c>
      <c r="M92" s="14"/>
      <c r="N92" s="14"/>
      <c r="O92" s="14">
        <f t="shared" ca="1" si="20"/>
        <v>3.3460000000000001</v>
      </c>
      <c r="P92" s="14"/>
      <c r="Q92" s="14"/>
      <c r="R92" s="15">
        <f ca="1">Sheet2!E32</f>
        <v>3.4969999999999999</v>
      </c>
      <c r="S92" s="16"/>
      <c r="T92" s="17"/>
      <c r="U92" s="14">
        <f t="shared" ca="1" si="21"/>
        <v>3.347</v>
      </c>
      <c r="V92" s="14"/>
      <c r="W92" s="14"/>
      <c r="X92" s="14">
        <f t="shared" ca="1" si="22"/>
        <v>3.3089999999999997</v>
      </c>
      <c r="Y92" s="14"/>
      <c r="Z92" s="14"/>
      <c r="AA92" s="14">
        <f t="shared" ca="1" si="23"/>
        <v>3.2149999999999999</v>
      </c>
      <c r="AB92" s="14"/>
      <c r="AC92" s="14"/>
      <c r="AD92" s="11"/>
      <c r="AE92" s="12"/>
      <c r="AF92" s="27"/>
    </row>
    <row r="93" spans="1:32" ht="14.25" customHeight="1">
      <c r="A93" s="77"/>
      <c r="B93" s="48"/>
      <c r="C93" s="11" t="s">
        <v>13</v>
      </c>
      <c r="D93" s="12"/>
      <c r="E93" s="13"/>
      <c r="F93" s="14"/>
      <c r="G93" s="14"/>
      <c r="H93" s="14"/>
      <c r="I93" s="11" t="s">
        <v>44</v>
      </c>
      <c r="J93" s="12"/>
      <c r="K93" s="13"/>
      <c r="L93" s="11" t="s">
        <v>43</v>
      </c>
      <c r="M93" s="12"/>
      <c r="N93" s="13"/>
      <c r="O93" s="11" t="s">
        <v>42</v>
      </c>
      <c r="P93" s="12"/>
      <c r="Q93" s="13"/>
      <c r="R93" s="11" t="s">
        <v>14</v>
      </c>
      <c r="S93" s="12"/>
      <c r="T93" s="13"/>
      <c r="U93" s="11" t="s">
        <v>45</v>
      </c>
      <c r="V93" s="12"/>
      <c r="W93" s="13"/>
      <c r="X93" s="11" t="s">
        <v>46</v>
      </c>
      <c r="Y93" s="12"/>
      <c r="Z93" s="13"/>
      <c r="AA93" s="11" t="s">
        <v>47</v>
      </c>
      <c r="AB93" s="12"/>
      <c r="AC93" s="13"/>
      <c r="AD93" s="11"/>
      <c r="AE93" s="12"/>
      <c r="AF93" s="27"/>
    </row>
    <row r="94" spans="1:32">
      <c r="A94" s="77"/>
      <c r="B94" s="48"/>
      <c r="C94" s="8">
        <v>1580</v>
      </c>
      <c r="D94" s="9"/>
      <c r="E94" s="10"/>
      <c r="F94" s="14"/>
      <c r="G94" s="14"/>
      <c r="H94" s="14"/>
      <c r="I94" s="28">
        <f ca="1">R94-(16.5*2%)+RANDBETWEEN(-2,2)*0.001</f>
        <v>3.2479999999999998</v>
      </c>
      <c r="J94" s="29"/>
      <c r="K94" s="30"/>
      <c r="L94" s="28">
        <f ca="1">R94-(12*2%)+RANDBETWEEN(-2,2)*0.001</f>
        <v>3.3369999999999997</v>
      </c>
      <c r="M94" s="29"/>
      <c r="N94" s="30"/>
      <c r="O94" s="28">
        <f ca="1">R94-(10*2%)+RANDBETWEEN(-2,2)*0.001</f>
        <v>3.3789999999999996</v>
      </c>
      <c r="P94" s="29"/>
      <c r="Q94" s="30"/>
      <c r="R94" s="123">
        <f ca="1">Sheet2!E34</f>
        <v>3.5789999999999997</v>
      </c>
      <c r="S94" s="124"/>
      <c r="T94" s="125"/>
      <c r="U94" s="28">
        <f ca="1">R94-(9.5*2%)+RANDBETWEEN(-2,2)*0.001</f>
        <v>3.3909999999999996</v>
      </c>
      <c r="V94" s="29"/>
      <c r="W94" s="30"/>
      <c r="X94" s="28">
        <f ca="1">R94-(11.5*2%)+RANDBETWEEN(-2,2)*0.001</f>
        <v>3.347</v>
      </c>
      <c r="Y94" s="29"/>
      <c r="Z94" s="30"/>
      <c r="AA94" s="28">
        <f ca="1">R94-(16*2%)+RANDBETWEEN(-2,2)*0.001</f>
        <v>3.2589999999999999</v>
      </c>
      <c r="AB94" s="29"/>
      <c r="AC94" s="30"/>
      <c r="AD94" s="121"/>
      <c r="AE94" s="121"/>
      <c r="AF94" s="122"/>
    </row>
    <row r="95" spans="1:32">
      <c r="A95" s="77"/>
      <c r="B95" s="48"/>
      <c r="C95" s="8">
        <v>1600</v>
      </c>
      <c r="D95" s="9"/>
      <c r="E95" s="10"/>
      <c r="F95" s="14"/>
      <c r="G95" s="14"/>
      <c r="H95" s="14"/>
      <c r="I95" s="28">
        <f ca="1">R95-(16.5*2%)+RANDBETWEEN(-2,2)*0.001</f>
        <v>3.3220000000000001</v>
      </c>
      <c r="J95" s="29"/>
      <c r="K95" s="30"/>
      <c r="L95" s="28">
        <f ca="1">R95-(12*2%)+RANDBETWEEN(-2,2)*0.001</f>
        <v>3.4139999999999997</v>
      </c>
      <c r="M95" s="29"/>
      <c r="N95" s="30"/>
      <c r="O95" s="28">
        <f ca="1">R95-(10*2%)+RANDBETWEEN(-2,2)*0.001</f>
        <v>3.4529999999999998</v>
      </c>
      <c r="P95" s="29"/>
      <c r="Q95" s="30"/>
      <c r="R95" s="123">
        <f ca="1">Sheet2!E35</f>
        <v>3.6520000000000001</v>
      </c>
      <c r="S95" s="124"/>
      <c r="T95" s="125"/>
      <c r="U95" s="28">
        <f ca="1">R95-(9.5*2%)+RANDBETWEEN(-2,2)*0.001</f>
        <v>3.4630000000000001</v>
      </c>
      <c r="V95" s="29"/>
      <c r="W95" s="30"/>
      <c r="X95" s="28">
        <f ca="1">R95-(11.5*2%)+RANDBETWEEN(-2,2)*0.001</f>
        <v>3.4220000000000002</v>
      </c>
      <c r="Y95" s="29"/>
      <c r="Z95" s="30"/>
      <c r="AA95" s="28">
        <f ca="1">R95-(16*2%)+RANDBETWEEN(-2,2)*0.001</f>
        <v>3.3320000000000003</v>
      </c>
      <c r="AB95" s="29"/>
      <c r="AC95" s="30"/>
      <c r="AD95" s="121"/>
      <c r="AE95" s="121"/>
      <c r="AF95" s="122"/>
    </row>
    <row r="96" spans="1:32">
      <c r="A96" s="89" t="s">
        <v>19</v>
      </c>
      <c r="B96" s="90"/>
      <c r="C96" s="110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2"/>
    </row>
    <row r="97" spans="1:32">
      <c r="A97" s="89"/>
      <c r="B97" s="90"/>
      <c r="C97" s="113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5"/>
    </row>
    <row r="98" spans="1:32">
      <c r="A98" s="89"/>
      <c r="B98" s="90"/>
      <c r="C98" s="113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5"/>
    </row>
    <row r="99" spans="1:32" ht="15" thickBot="1">
      <c r="A99" s="91" t="s">
        <v>15</v>
      </c>
      <c r="B99" s="92"/>
      <c r="C99" s="97"/>
      <c r="D99" s="97"/>
      <c r="E99" s="97"/>
      <c r="F99" s="98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9"/>
    </row>
    <row r="100" spans="1:32">
      <c r="A100" s="93"/>
      <c r="B100" s="94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1"/>
    </row>
    <row r="101" spans="1:32" ht="15" thickBot="1">
      <c r="A101" s="95"/>
      <c r="B101" s="96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3"/>
    </row>
    <row r="102" spans="1:3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</row>
    <row r="103" spans="1:32">
      <c r="C103" s="2" t="s">
        <v>16</v>
      </c>
      <c r="H103" s="2" t="s">
        <v>21</v>
      </c>
      <c r="N103" s="2" t="s">
        <v>17</v>
      </c>
      <c r="U103" s="2" t="s">
        <v>18</v>
      </c>
      <c r="Y103" s="2"/>
    </row>
    <row r="104" spans="1:32" ht="27">
      <c r="A104" s="55"/>
      <c r="B104" s="56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8" t="s">
        <v>0</v>
      </c>
      <c r="AE104" s="58"/>
      <c r="AF104" s="58"/>
    </row>
    <row r="105" spans="1:32" ht="27">
      <c r="A105" s="59"/>
      <c r="B105" s="60"/>
      <c r="C105" s="60"/>
      <c r="D105" s="61" t="s">
        <v>1</v>
      </c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3"/>
      <c r="AE105" s="64"/>
      <c r="AF105" s="64"/>
    </row>
    <row r="106" spans="1:32" ht="27.75" thickBo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5"/>
      <c r="AE106" s="66"/>
      <c r="AF106" s="66"/>
    </row>
    <row r="107" spans="1:32" ht="39" customHeight="1">
      <c r="A107" s="67" t="s">
        <v>2</v>
      </c>
      <c r="B107" s="68"/>
      <c r="C107" s="68"/>
      <c r="D107" s="68"/>
      <c r="E107" s="69"/>
      <c r="F107" s="70" t="s">
        <v>22</v>
      </c>
      <c r="G107" s="71"/>
      <c r="H107" s="71"/>
      <c r="I107" s="71"/>
      <c r="J107" s="71"/>
      <c r="K107" s="71"/>
      <c r="L107" s="71"/>
      <c r="M107" s="71"/>
      <c r="N107" s="71"/>
      <c r="O107" s="71"/>
      <c r="P107" s="72"/>
      <c r="Q107" s="73" t="s">
        <v>3</v>
      </c>
      <c r="R107" s="73"/>
      <c r="S107" s="73"/>
      <c r="T107" s="73"/>
      <c r="U107" s="74" t="s">
        <v>4</v>
      </c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5"/>
    </row>
    <row r="108" spans="1:32" ht="31.5" customHeight="1">
      <c r="A108" s="31" t="s">
        <v>5</v>
      </c>
      <c r="B108" s="32"/>
      <c r="C108" s="32"/>
      <c r="D108" s="32"/>
      <c r="E108" s="33"/>
      <c r="F108" s="52" t="s">
        <v>48</v>
      </c>
      <c r="G108" s="53"/>
      <c r="H108" s="53"/>
      <c r="I108" s="53"/>
      <c r="J108" s="53"/>
      <c r="K108" s="53"/>
      <c r="L108" s="53"/>
      <c r="M108" s="53"/>
      <c r="N108" s="53"/>
      <c r="O108" s="53"/>
      <c r="P108" s="54"/>
      <c r="Q108" s="34" t="s">
        <v>6</v>
      </c>
      <c r="R108" s="34"/>
      <c r="S108" s="34"/>
      <c r="T108" s="34"/>
      <c r="U108" s="35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7"/>
    </row>
    <row r="109" spans="1:32" ht="24.75" customHeight="1">
      <c r="A109" s="38" t="s">
        <v>7</v>
      </c>
      <c r="B109" s="39"/>
      <c r="C109" s="39"/>
      <c r="D109" s="39"/>
      <c r="E109" s="40"/>
      <c r="F109" s="41" t="s">
        <v>26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1"/>
      <c r="Q109" s="43" t="s">
        <v>20</v>
      </c>
      <c r="R109" s="44"/>
      <c r="S109" s="44"/>
      <c r="T109" s="44"/>
      <c r="U109" s="45" t="s">
        <v>23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7"/>
    </row>
    <row r="110" spans="1:32" ht="24.75" customHeight="1">
      <c r="A110" s="77" t="s">
        <v>8</v>
      </c>
      <c r="B110" s="48"/>
      <c r="C110" s="48" t="s">
        <v>9</v>
      </c>
      <c r="D110" s="48"/>
      <c r="E110" s="48"/>
      <c r="F110" s="48"/>
      <c r="G110" s="48"/>
      <c r="H110" s="48" t="s">
        <v>27</v>
      </c>
      <c r="I110" s="48"/>
      <c r="J110" s="48"/>
      <c r="K110" s="48"/>
      <c r="L110" s="48"/>
      <c r="M110" s="48"/>
      <c r="N110" s="48"/>
      <c r="O110" s="49" t="s">
        <v>10</v>
      </c>
      <c r="P110" s="49"/>
      <c r="Q110" s="49"/>
      <c r="R110" s="49"/>
      <c r="S110" s="49"/>
      <c r="T110" s="50" t="s">
        <v>24</v>
      </c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51"/>
    </row>
    <row r="111" spans="1:32">
      <c r="A111" s="77"/>
      <c r="B111" s="48"/>
      <c r="C111" s="18" t="s">
        <v>11</v>
      </c>
      <c r="D111" s="19"/>
      <c r="E111" s="19"/>
      <c r="F111" s="19"/>
      <c r="G111" s="81"/>
      <c r="H111" s="18" t="s">
        <v>27</v>
      </c>
      <c r="I111" s="19"/>
      <c r="J111" s="19"/>
      <c r="K111" s="19"/>
      <c r="L111" s="19"/>
      <c r="M111" s="19"/>
      <c r="N111" s="81"/>
      <c r="O111" s="83" t="s">
        <v>12</v>
      </c>
      <c r="P111" s="84"/>
      <c r="Q111" s="84"/>
      <c r="R111" s="84"/>
      <c r="S111" s="85"/>
      <c r="T111" s="117">
        <v>4.3550000000000004</v>
      </c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6"/>
    </row>
    <row r="112" spans="1:32" ht="9.75" customHeight="1">
      <c r="A112" s="77"/>
      <c r="B112" s="48"/>
      <c r="C112" s="24"/>
      <c r="D112" s="25"/>
      <c r="E112" s="25"/>
      <c r="F112" s="25"/>
      <c r="G112" s="82"/>
      <c r="H112" s="24"/>
      <c r="I112" s="25"/>
      <c r="J112" s="25"/>
      <c r="K112" s="25"/>
      <c r="L112" s="25"/>
      <c r="M112" s="25"/>
      <c r="N112" s="82"/>
      <c r="O112" s="86"/>
      <c r="P112" s="87"/>
      <c r="Q112" s="87"/>
      <c r="R112" s="87"/>
      <c r="S112" s="88"/>
      <c r="T112" s="107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9"/>
    </row>
    <row r="113" spans="1:32">
      <c r="A113" s="77"/>
      <c r="B113" s="48"/>
      <c r="C113" s="118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20"/>
    </row>
    <row r="114" spans="1:32">
      <c r="A114" s="77"/>
      <c r="B114" s="48"/>
      <c r="C114" s="118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20"/>
    </row>
    <row r="115" spans="1:32">
      <c r="A115" s="77"/>
      <c r="B115" s="48"/>
      <c r="C115" s="118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20"/>
    </row>
    <row r="116" spans="1:32">
      <c r="A116" s="77"/>
      <c r="B116" s="48"/>
      <c r="C116" s="118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20"/>
    </row>
    <row r="117" spans="1:32">
      <c r="A117" s="77"/>
      <c r="B117" s="48"/>
      <c r="C117" s="118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20"/>
    </row>
    <row r="118" spans="1:32">
      <c r="A118" s="77"/>
      <c r="B118" s="48"/>
      <c r="C118" s="118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20"/>
    </row>
    <row r="119" spans="1:32">
      <c r="A119" s="77"/>
      <c r="B119" s="48"/>
      <c r="C119" s="118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20"/>
    </row>
    <row r="120" spans="1:32">
      <c r="A120" s="77"/>
      <c r="B120" s="48"/>
      <c r="C120" s="118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20"/>
    </row>
    <row r="121" spans="1:32">
      <c r="A121" s="77"/>
      <c r="B121" s="48"/>
      <c r="C121" s="118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20"/>
    </row>
    <row r="122" spans="1:32">
      <c r="A122" s="77"/>
      <c r="B122" s="48"/>
      <c r="C122" s="118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20"/>
    </row>
    <row r="123" spans="1:32">
      <c r="A123" s="77"/>
      <c r="B123" s="48"/>
      <c r="C123" s="118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20"/>
    </row>
    <row r="124" spans="1:32">
      <c r="A124" s="77"/>
      <c r="B124" s="78"/>
      <c r="C124" s="11" t="s">
        <v>13</v>
      </c>
      <c r="D124" s="12"/>
      <c r="E124" s="13"/>
      <c r="F124" s="11"/>
      <c r="G124" s="12"/>
      <c r="H124" s="13"/>
      <c r="I124" s="11" t="s">
        <v>44</v>
      </c>
      <c r="J124" s="12"/>
      <c r="K124" s="13"/>
      <c r="L124" s="11" t="s">
        <v>43</v>
      </c>
      <c r="M124" s="12"/>
      <c r="N124" s="13"/>
      <c r="O124" s="11" t="s">
        <v>42</v>
      </c>
      <c r="P124" s="12"/>
      <c r="Q124" s="13"/>
      <c r="R124" s="11" t="s">
        <v>14</v>
      </c>
      <c r="S124" s="12"/>
      <c r="T124" s="13"/>
      <c r="U124" s="11" t="s">
        <v>45</v>
      </c>
      <c r="V124" s="12"/>
      <c r="W124" s="13"/>
      <c r="X124" s="11" t="s">
        <v>46</v>
      </c>
      <c r="Y124" s="12"/>
      <c r="Z124" s="13"/>
      <c r="AA124" s="11" t="s">
        <v>47</v>
      </c>
      <c r="AB124" s="12"/>
      <c r="AC124" s="13"/>
      <c r="AD124" s="11"/>
      <c r="AE124" s="12"/>
      <c r="AF124" s="27"/>
    </row>
    <row r="125" spans="1:32">
      <c r="A125" s="77"/>
      <c r="B125" s="48"/>
      <c r="C125" s="8">
        <v>1620</v>
      </c>
      <c r="D125" s="9"/>
      <c r="E125" s="10"/>
      <c r="F125" s="11"/>
      <c r="G125" s="12"/>
      <c r="H125" s="13"/>
      <c r="I125" s="28">
        <f ca="1">R125-(16.5*2%)+RANDBETWEEN(-2,2)*0.001</f>
        <v>3.4119999999999995</v>
      </c>
      <c r="J125" s="29"/>
      <c r="K125" s="30"/>
      <c r="L125" s="28">
        <f ca="1">R125-(12*2%)+RANDBETWEEN(-2,2)*0.001</f>
        <v>3.5009999999999999</v>
      </c>
      <c r="M125" s="29"/>
      <c r="N125" s="30"/>
      <c r="O125" s="28">
        <f ca="1">R125-(10*2%)+RANDBETWEEN(-2,2)*0.001</f>
        <v>3.5399999999999996</v>
      </c>
      <c r="P125" s="29"/>
      <c r="Q125" s="30"/>
      <c r="R125" s="123">
        <f ca="1">Sheet2!E36</f>
        <v>3.7399999999999998</v>
      </c>
      <c r="S125" s="124"/>
      <c r="T125" s="125"/>
      <c r="U125" s="28">
        <f ca="1">R125-(9.5*2%)+RANDBETWEEN(-2,2)*0.001</f>
        <v>3.55</v>
      </c>
      <c r="V125" s="29"/>
      <c r="W125" s="30"/>
      <c r="X125" s="28">
        <f ca="1">R125-(11.5*2%)+RANDBETWEEN(-2,2)*0.001</f>
        <v>3.5119999999999996</v>
      </c>
      <c r="Y125" s="29"/>
      <c r="Z125" s="30"/>
      <c r="AA125" s="28">
        <f ca="1">R125-(16*2%)+RANDBETWEEN(-2,2)*0.001</f>
        <v>3.42</v>
      </c>
      <c r="AB125" s="29"/>
      <c r="AC125" s="30"/>
      <c r="AD125" s="121"/>
      <c r="AE125" s="121"/>
      <c r="AF125" s="122"/>
    </row>
    <row r="126" spans="1:32">
      <c r="A126" s="77"/>
      <c r="B126" s="48"/>
      <c r="C126" s="8">
        <v>1635.162</v>
      </c>
      <c r="D126" s="9"/>
      <c r="E126" s="10"/>
      <c r="F126" s="14"/>
      <c r="G126" s="14"/>
      <c r="H126" s="14"/>
      <c r="I126" s="28">
        <f ca="1">R126-(16.5*2%)+RANDBETWEEN(-2,2)*0.001</f>
        <v>3.4670000000000001</v>
      </c>
      <c r="J126" s="29"/>
      <c r="K126" s="30"/>
      <c r="L126" s="28">
        <f ca="1">R126-(12*2%)+RANDBETWEEN(-2,2)*0.001</f>
        <v>3.5569999999999999</v>
      </c>
      <c r="M126" s="29"/>
      <c r="N126" s="30"/>
      <c r="O126" s="28">
        <f ca="1">R126-(10*2%)+RANDBETWEEN(-2,2)*0.001</f>
        <v>3.597</v>
      </c>
      <c r="P126" s="29"/>
      <c r="Q126" s="30"/>
      <c r="R126" s="123">
        <f ca="1">Sheet2!E37</f>
        <v>3.7960000000000003</v>
      </c>
      <c r="S126" s="124"/>
      <c r="T126" s="125"/>
      <c r="U126" s="28">
        <f ca="1">R126-(9.5*2%)+RANDBETWEEN(-2,2)*0.001</f>
        <v>3.6050000000000004</v>
      </c>
      <c r="V126" s="29"/>
      <c r="W126" s="30"/>
      <c r="X126" s="28">
        <f ca="1">R126-(11.5*2%)+RANDBETWEEN(-2,2)*0.001</f>
        <v>3.5660000000000003</v>
      </c>
      <c r="Y126" s="29"/>
      <c r="Z126" s="30"/>
      <c r="AA126" s="28">
        <f ca="1">R126-(16*2%)+RANDBETWEEN(-2,2)*0.001</f>
        <v>3.4750000000000005</v>
      </c>
      <c r="AB126" s="29"/>
      <c r="AC126" s="30"/>
      <c r="AD126" s="121"/>
      <c r="AE126" s="121"/>
      <c r="AF126" s="122"/>
    </row>
    <row r="127" spans="1:32">
      <c r="A127" s="77"/>
      <c r="B127" s="48"/>
      <c r="C127" s="8"/>
      <c r="D127" s="9"/>
      <c r="E127" s="10"/>
      <c r="F127" s="28"/>
      <c r="G127" s="29"/>
      <c r="H127" s="30"/>
      <c r="I127" s="14"/>
      <c r="J127" s="14"/>
      <c r="K127" s="14"/>
      <c r="L127" s="14"/>
      <c r="M127" s="14"/>
      <c r="N127" s="14"/>
      <c r="O127" s="14"/>
      <c r="P127" s="14"/>
      <c r="Q127" s="14"/>
      <c r="R127" s="15"/>
      <c r="S127" s="16"/>
      <c r="T127" s="17"/>
      <c r="U127" s="14"/>
      <c r="V127" s="14"/>
      <c r="W127" s="14"/>
      <c r="X127" s="14"/>
      <c r="Y127" s="14"/>
      <c r="Z127" s="14"/>
      <c r="AA127" s="14"/>
      <c r="AB127" s="14"/>
      <c r="AC127" s="14"/>
      <c r="AD127" s="11"/>
      <c r="AE127" s="12"/>
      <c r="AF127" s="27"/>
    </row>
    <row r="128" spans="1:32">
      <c r="A128" s="77"/>
      <c r="B128" s="48"/>
      <c r="C128" s="8"/>
      <c r="D128" s="9"/>
      <c r="E128" s="10"/>
      <c r="F128" s="28"/>
      <c r="G128" s="29"/>
      <c r="H128" s="30"/>
      <c r="I128" s="14"/>
      <c r="J128" s="14"/>
      <c r="K128" s="14"/>
      <c r="L128" s="14"/>
      <c r="M128" s="14"/>
      <c r="N128" s="14"/>
      <c r="O128" s="14"/>
      <c r="P128" s="14"/>
      <c r="Q128" s="14"/>
      <c r="R128" s="15"/>
      <c r="S128" s="16"/>
      <c r="T128" s="17"/>
      <c r="U128" s="14"/>
      <c r="V128" s="14"/>
      <c r="W128" s="14"/>
      <c r="X128" s="14"/>
      <c r="Y128" s="14"/>
      <c r="Z128" s="14"/>
      <c r="AA128" s="14"/>
      <c r="AB128" s="14"/>
      <c r="AC128" s="14"/>
      <c r="AD128" s="11"/>
      <c r="AE128" s="12"/>
      <c r="AF128" s="27"/>
    </row>
    <row r="129" spans="1:32">
      <c r="A129" s="77"/>
      <c r="B129" s="48"/>
      <c r="C129" s="8"/>
      <c r="D129" s="9"/>
      <c r="E129" s="10"/>
      <c r="F129" s="28"/>
      <c r="G129" s="29"/>
      <c r="H129" s="30"/>
      <c r="I129" s="28"/>
      <c r="J129" s="29"/>
      <c r="K129" s="30"/>
      <c r="L129" s="28"/>
      <c r="M129" s="29"/>
      <c r="N129" s="30"/>
      <c r="O129" s="28"/>
      <c r="P129" s="29"/>
      <c r="Q129" s="30"/>
      <c r="R129" s="15"/>
      <c r="S129" s="16"/>
      <c r="T129" s="17"/>
      <c r="U129" s="14"/>
      <c r="V129" s="14"/>
      <c r="W129" s="14"/>
      <c r="X129" s="28"/>
      <c r="Y129" s="29"/>
      <c r="Z129" s="30"/>
      <c r="AA129" s="28"/>
      <c r="AB129" s="29"/>
      <c r="AC129" s="30"/>
      <c r="AD129" s="11"/>
      <c r="AE129" s="12"/>
      <c r="AF129" s="27"/>
    </row>
    <row r="130" spans="1:32">
      <c r="A130" s="77"/>
      <c r="B130" s="48"/>
      <c r="C130" s="8"/>
      <c r="D130" s="9"/>
      <c r="E130" s="10"/>
      <c r="F130" s="28"/>
      <c r="G130" s="29"/>
      <c r="H130" s="30"/>
      <c r="I130" s="28"/>
      <c r="J130" s="29"/>
      <c r="K130" s="30"/>
      <c r="L130" s="28"/>
      <c r="M130" s="29"/>
      <c r="N130" s="30"/>
      <c r="O130" s="28"/>
      <c r="P130" s="29"/>
      <c r="Q130" s="30"/>
      <c r="R130" s="15"/>
      <c r="S130" s="16"/>
      <c r="T130" s="17"/>
      <c r="U130" s="28"/>
      <c r="V130" s="29"/>
      <c r="W130" s="30"/>
      <c r="X130" s="28"/>
      <c r="Y130" s="29"/>
      <c r="Z130" s="30"/>
      <c r="AA130" s="28"/>
      <c r="AB130" s="29"/>
      <c r="AC130" s="30"/>
      <c r="AD130" s="11"/>
      <c r="AE130" s="12"/>
      <c r="AF130" s="27"/>
    </row>
    <row r="131" spans="1:32">
      <c r="A131" s="77"/>
      <c r="B131" s="48"/>
      <c r="C131" s="8"/>
      <c r="D131" s="9"/>
      <c r="E131" s="10"/>
      <c r="F131" s="28"/>
      <c r="G131" s="29"/>
      <c r="H131" s="30"/>
      <c r="I131" s="28"/>
      <c r="J131" s="29"/>
      <c r="K131" s="30"/>
      <c r="L131" s="28"/>
      <c r="M131" s="29"/>
      <c r="N131" s="30"/>
      <c r="O131" s="28"/>
      <c r="P131" s="29"/>
      <c r="Q131" s="30"/>
      <c r="R131" s="15"/>
      <c r="S131" s="16"/>
      <c r="T131" s="17"/>
      <c r="U131" s="28"/>
      <c r="V131" s="29"/>
      <c r="W131" s="30"/>
      <c r="X131" s="28"/>
      <c r="Y131" s="29"/>
      <c r="Z131" s="30"/>
      <c r="AA131" s="28"/>
      <c r="AB131" s="29"/>
      <c r="AC131" s="30"/>
      <c r="AD131" s="11"/>
      <c r="AE131" s="12"/>
      <c r="AF131" s="27"/>
    </row>
    <row r="132" spans="1:32">
      <c r="A132" s="116"/>
      <c r="B132" s="80"/>
      <c r="C132" s="8"/>
      <c r="D132" s="9"/>
      <c r="E132" s="10"/>
      <c r="F132" s="28"/>
      <c r="G132" s="29"/>
      <c r="H132" s="30"/>
      <c r="I132" s="28"/>
      <c r="J132" s="29"/>
      <c r="K132" s="30"/>
      <c r="L132" s="28"/>
      <c r="M132" s="29"/>
      <c r="N132" s="30"/>
      <c r="O132" s="28"/>
      <c r="P132" s="29"/>
      <c r="Q132" s="30"/>
      <c r="R132" s="15"/>
      <c r="S132" s="16"/>
      <c r="T132" s="17"/>
      <c r="U132" s="28"/>
      <c r="V132" s="29"/>
      <c r="W132" s="30"/>
      <c r="X132" s="28"/>
      <c r="Y132" s="29"/>
      <c r="Z132" s="30"/>
      <c r="AA132" s="28"/>
      <c r="AB132" s="29"/>
      <c r="AC132" s="30"/>
      <c r="AD132" s="11"/>
      <c r="AE132" s="12"/>
      <c r="AF132" s="27"/>
    </row>
    <row r="133" spans="1:32">
      <c r="A133" s="116"/>
      <c r="B133" s="80"/>
      <c r="C133" s="8"/>
      <c r="D133" s="9"/>
      <c r="E133" s="10"/>
      <c r="F133" s="28"/>
      <c r="G133" s="29"/>
      <c r="H133" s="30"/>
      <c r="I133" s="28"/>
      <c r="J133" s="29"/>
      <c r="K133" s="30"/>
      <c r="L133" s="28"/>
      <c r="M133" s="29"/>
      <c r="N133" s="30"/>
      <c r="O133" s="28"/>
      <c r="P133" s="29"/>
      <c r="Q133" s="30"/>
      <c r="R133" s="15"/>
      <c r="S133" s="16"/>
      <c r="T133" s="17"/>
      <c r="U133" s="28"/>
      <c r="V133" s="29"/>
      <c r="W133" s="30"/>
      <c r="X133" s="28"/>
      <c r="Y133" s="29"/>
      <c r="Z133" s="30"/>
      <c r="AA133" s="28"/>
      <c r="AB133" s="29"/>
      <c r="AC133" s="30"/>
      <c r="AD133" s="11"/>
      <c r="AE133" s="12"/>
      <c r="AF133" s="27"/>
    </row>
    <row r="134" spans="1:32">
      <c r="A134" s="116"/>
      <c r="B134" s="80"/>
      <c r="C134" s="8"/>
      <c r="D134" s="9"/>
      <c r="E134" s="10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5"/>
      <c r="S134" s="16"/>
      <c r="T134" s="17"/>
      <c r="U134" s="14"/>
      <c r="V134" s="14"/>
      <c r="W134" s="14"/>
      <c r="X134" s="14"/>
      <c r="Y134" s="14"/>
      <c r="Z134" s="14"/>
      <c r="AA134" s="14"/>
      <c r="AB134" s="14"/>
      <c r="AC134" s="14"/>
      <c r="AD134" s="11"/>
      <c r="AE134" s="12"/>
      <c r="AF134" s="27"/>
    </row>
    <row r="135" spans="1:32">
      <c r="A135" s="116"/>
      <c r="B135" s="80"/>
      <c r="C135" s="8"/>
      <c r="D135" s="9"/>
      <c r="E135" s="10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5"/>
      <c r="S135" s="16"/>
      <c r="T135" s="17"/>
      <c r="U135" s="14"/>
      <c r="V135" s="14"/>
      <c r="W135" s="14"/>
      <c r="X135" s="14"/>
      <c r="Y135" s="14"/>
      <c r="Z135" s="14"/>
      <c r="AA135" s="14"/>
      <c r="AB135" s="14"/>
      <c r="AC135" s="14"/>
      <c r="AD135" s="11"/>
      <c r="AE135" s="12"/>
      <c r="AF135" s="27"/>
    </row>
    <row r="136" spans="1:32">
      <c r="A136" s="116"/>
      <c r="B136" s="80"/>
      <c r="C136" s="8"/>
      <c r="D136" s="9"/>
      <c r="E136" s="10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5"/>
      <c r="S136" s="16"/>
      <c r="T136" s="17"/>
      <c r="U136" s="14"/>
      <c r="V136" s="14"/>
      <c r="W136" s="14"/>
      <c r="X136" s="14"/>
      <c r="Y136" s="14"/>
      <c r="Z136" s="14"/>
      <c r="AA136" s="14"/>
      <c r="AB136" s="14"/>
      <c r="AC136" s="14"/>
      <c r="AD136" s="11"/>
      <c r="AE136" s="12"/>
      <c r="AF136" s="27"/>
    </row>
    <row r="137" spans="1:32">
      <c r="A137" s="77"/>
      <c r="B137" s="48"/>
      <c r="C137" s="8"/>
      <c r="D137" s="9"/>
      <c r="E137" s="10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5"/>
      <c r="S137" s="16"/>
      <c r="T137" s="17"/>
      <c r="U137" s="14"/>
      <c r="V137" s="14"/>
      <c r="W137" s="14"/>
      <c r="X137" s="14"/>
      <c r="Y137" s="14"/>
      <c r="Z137" s="14"/>
      <c r="AA137" s="14"/>
      <c r="AB137" s="14"/>
      <c r="AC137" s="14"/>
      <c r="AD137" s="11"/>
      <c r="AE137" s="12"/>
      <c r="AF137" s="27"/>
    </row>
    <row r="138" spans="1:32">
      <c r="A138" s="77"/>
      <c r="B138" s="48"/>
      <c r="C138" s="8"/>
      <c r="D138" s="9"/>
      <c r="E138" s="10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5"/>
      <c r="S138" s="16"/>
      <c r="T138" s="17"/>
      <c r="U138" s="14"/>
      <c r="V138" s="14"/>
      <c r="W138" s="14"/>
      <c r="X138" s="14"/>
      <c r="Y138" s="14"/>
      <c r="Z138" s="14"/>
      <c r="AA138" s="14"/>
      <c r="AB138" s="14"/>
      <c r="AC138" s="14"/>
      <c r="AD138" s="11"/>
      <c r="AE138" s="12"/>
      <c r="AF138" s="27"/>
    </row>
    <row r="139" spans="1:32">
      <c r="A139" s="77"/>
      <c r="B139" s="48"/>
      <c r="C139" s="8"/>
      <c r="D139" s="9"/>
      <c r="E139" s="10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5"/>
      <c r="S139" s="16"/>
      <c r="T139" s="17"/>
      <c r="U139" s="14"/>
      <c r="V139" s="14"/>
      <c r="W139" s="14"/>
      <c r="X139" s="14"/>
      <c r="Y139" s="14"/>
      <c r="Z139" s="14"/>
      <c r="AA139" s="14"/>
      <c r="AB139" s="14"/>
      <c r="AC139" s="14"/>
      <c r="AD139" s="11"/>
      <c r="AE139" s="12"/>
      <c r="AF139" s="27"/>
    </row>
    <row r="140" spans="1:32">
      <c r="A140" s="77"/>
      <c r="B140" s="48"/>
      <c r="C140" s="8"/>
      <c r="D140" s="9"/>
      <c r="E140" s="10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5"/>
      <c r="S140" s="16"/>
      <c r="T140" s="17"/>
      <c r="U140" s="14"/>
      <c r="V140" s="14"/>
      <c r="W140" s="14"/>
      <c r="X140" s="14"/>
      <c r="Y140" s="14"/>
      <c r="Z140" s="14"/>
      <c r="AA140" s="14"/>
      <c r="AB140" s="14"/>
      <c r="AC140" s="14"/>
      <c r="AD140" s="11"/>
      <c r="AE140" s="12"/>
      <c r="AF140" s="27"/>
    </row>
    <row r="141" spans="1:32">
      <c r="A141" s="77"/>
      <c r="B141" s="48"/>
      <c r="C141" s="8"/>
      <c r="D141" s="9"/>
      <c r="E141" s="10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5"/>
      <c r="S141" s="16"/>
      <c r="T141" s="17"/>
      <c r="U141" s="14"/>
      <c r="V141" s="14"/>
      <c r="W141" s="14"/>
      <c r="X141" s="14"/>
      <c r="Y141" s="14"/>
      <c r="Z141" s="14"/>
      <c r="AA141" s="14"/>
      <c r="AB141" s="14"/>
      <c r="AC141" s="14"/>
      <c r="AD141" s="121"/>
      <c r="AE141" s="121"/>
      <c r="AF141" s="122"/>
    </row>
    <row r="142" spans="1:32">
      <c r="A142" s="77"/>
      <c r="B142" s="48"/>
      <c r="C142" s="11"/>
      <c r="D142" s="12"/>
      <c r="E142" s="13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5"/>
      <c r="S142" s="16"/>
      <c r="T142" s="17"/>
      <c r="U142" s="14"/>
      <c r="V142" s="14"/>
      <c r="W142" s="14"/>
      <c r="X142" s="14"/>
      <c r="Y142" s="14"/>
      <c r="Z142" s="14"/>
      <c r="AA142" s="14"/>
      <c r="AB142" s="14"/>
      <c r="AC142" s="14"/>
      <c r="AD142" s="121"/>
      <c r="AE142" s="121"/>
      <c r="AF142" s="122"/>
    </row>
    <row r="143" spans="1:32">
      <c r="A143" s="89" t="s">
        <v>19</v>
      </c>
      <c r="B143" s="90"/>
      <c r="C143" s="110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2"/>
    </row>
    <row r="144" spans="1:32">
      <c r="A144" s="89"/>
      <c r="B144" s="90"/>
      <c r="C144" s="113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5"/>
    </row>
    <row r="145" spans="1:32">
      <c r="A145" s="89"/>
      <c r="B145" s="90"/>
      <c r="C145" s="113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5"/>
    </row>
    <row r="146" spans="1:32" ht="15" thickBot="1">
      <c r="A146" s="91" t="s">
        <v>15</v>
      </c>
      <c r="B146" s="92"/>
      <c r="C146" s="97"/>
      <c r="D146" s="97"/>
      <c r="E146" s="97"/>
      <c r="F146" s="98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9"/>
    </row>
    <row r="147" spans="1:32">
      <c r="A147" s="93"/>
      <c r="B147" s="94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1"/>
    </row>
    <row r="148" spans="1:32" ht="15" thickBot="1">
      <c r="A148" s="95"/>
      <c r="B148" s="96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3"/>
    </row>
    <row r="149" spans="1:32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</row>
    <row r="150" spans="1:32">
      <c r="C150" s="2" t="s">
        <v>16</v>
      </c>
      <c r="H150" s="2" t="s">
        <v>21</v>
      </c>
      <c r="N150" s="2" t="s">
        <v>17</v>
      </c>
      <c r="U150" s="2" t="s">
        <v>18</v>
      </c>
      <c r="Y150" s="2"/>
    </row>
  </sheetData>
  <mergeCells count="659">
    <mergeCell ref="AD142:AF142"/>
    <mergeCell ref="A143:B145"/>
    <mergeCell ref="C143:AF145"/>
    <mergeCell ref="A146:B148"/>
    <mergeCell ref="C146:AF148"/>
    <mergeCell ref="A149:AF149"/>
    <mergeCell ref="C39:E39"/>
    <mergeCell ref="C38:E38"/>
    <mergeCell ref="C37:E37"/>
    <mergeCell ref="C142:E142"/>
    <mergeCell ref="F142:H142"/>
    <mergeCell ref="I142:K142"/>
    <mergeCell ref="L142:N142"/>
    <mergeCell ref="O142:Q142"/>
    <mergeCell ref="R142:T142"/>
    <mergeCell ref="U142:W142"/>
    <mergeCell ref="X142:Z142"/>
    <mergeCell ref="AA142:AC142"/>
    <mergeCell ref="AD140:AF140"/>
    <mergeCell ref="C141:E141"/>
    <mergeCell ref="F141:H141"/>
    <mergeCell ref="I141:K141"/>
    <mergeCell ref="L141:N141"/>
    <mergeCell ref="O141:Q141"/>
    <mergeCell ref="R141:T141"/>
    <mergeCell ref="U141:W141"/>
    <mergeCell ref="X141:Z141"/>
    <mergeCell ref="AA141:AC141"/>
    <mergeCell ref="AD141:AF141"/>
    <mergeCell ref="C140:E140"/>
    <mergeCell ref="F140:H140"/>
    <mergeCell ref="I140:K140"/>
    <mergeCell ref="L140:N140"/>
    <mergeCell ref="O140:Q140"/>
    <mergeCell ref="R140:T140"/>
    <mergeCell ref="U140:W140"/>
    <mergeCell ref="X140:Z140"/>
    <mergeCell ref="AA140:AC140"/>
    <mergeCell ref="AD138:AF138"/>
    <mergeCell ref="C139:E139"/>
    <mergeCell ref="F139:H139"/>
    <mergeCell ref="I139:K139"/>
    <mergeCell ref="L139:N139"/>
    <mergeCell ref="O139:Q139"/>
    <mergeCell ref="R139:T139"/>
    <mergeCell ref="U139:W139"/>
    <mergeCell ref="X139:Z139"/>
    <mergeCell ref="AA139:AC139"/>
    <mergeCell ref="AD139:AF139"/>
    <mergeCell ref="C138:E138"/>
    <mergeCell ref="F138:H138"/>
    <mergeCell ref="I138:K138"/>
    <mergeCell ref="L138:N138"/>
    <mergeCell ref="O138:Q138"/>
    <mergeCell ref="R138:T138"/>
    <mergeCell ref="U138:W138"/>
    <mergeCell ref="X138:Z138"/>
    <mergeCell ref="AA138:AC138"/>
    <mergeCell ref="AD136:AF136"/>
    <mergeCell ref="C137:E137"/>
    <mergeCell ref="F137:H137"/>
    <mergeCell ref="I137:K137"/>
    <mergeCell ref="L137:N137"/>
    <mergeCell ref="O137:Q137"/>
    <mergeCell ref="R137:T137"/>
    <mergeCell ref="U137:W137"/>
    <mergeCell ref="X137:Z137"/>
    <mergeCell ref="AA137:AC137"/>
    <mergeCell ref="AD137:AF137"/>
    <mergeCell ref="C136:E136"/>
    <mergeCell ref="F136:H136"/>
    <mergeCell ref="I136:K136"/>
    <mergeCell ref="L136:N136"/>
    <mergeCell ref="O136:Q136"/>
    <mergeCell ref="R136:T136"/>
    <mergeCell ref="U136:W136"/>
    <mergeCell ref="X136:Z136"/>
    <mergeCell ref="AA136:AC136"/>
    <mergeCell ref="AD134:AF134"/>
    <mergeCell ref="C135:E135"/>
    <mergeCell ref="F135:H135"/>
    <mergeCell ref="I135:K135"/>
    <mergeCell ref="L135:N135"/>
    <mergeCell ref="O135:Q135"/>
    <mergeCell ref="R135:T135"/>
    <mergeCell ref="U135:W135"/>
    <mergeCell ref="X135:Z135"/>
    <mergeCell ref="AA135:AC135"/>
    <mergeCell ref="AD135:AF135"/>
    <mergeCell ref="C134:E134"/>
    <mergeCell ref="F134:H134"/>
    <mergeCell ref="I134:K134"/>
    <mergeCell ref="L134:N134"/>
    <mergeCell ref="O134:Q134"/>
    <mergeCell ref="R134:T134"/>
    <mergeCell ref="U134:W134"/>
    <mergeCell ref="X134:Z134"/>
    <mergeCell ref="AA134:AC134"/>
    <mergeCell ref="AD132:AF132"/>
    <mergeCell ref="C133:E133"/>
    <mergeCell ref="F133:H133"/>
    <mergeCell ref="I133:K133"/>
    <mergeCell ref="L133:N133"/>
    <mergeCell ref="O133:Q133"/>
    <mergeCell ref="R133:T133"/>
    <mergeCell ref="U133:W133"/>
    <mergeCell ref="X133:Z133"/>
    <mergeCell ref="AA133:AC133"/>
    <mergeCell ref="AD133:AF133"/>
    <mergeCell ref="C132:E132"/>
    <mergeCell ref="F132:H132"/>
    <mergeCell ref="I132:K132"/>
    <mergeCell ref="L132:N132"/>
    <mergeCell ref="O132:Q132"/>
    <mergeCell ref="R132:T132"/>
    <mergeCell ref="U132:W132"/>
    <mergeCell ref="X132:Z132"/>
    <mergeCell ref="AA132:AC132"/>
    <mergeCell ref="AD130:AF130"/>
    <mergeCell ref="C131:E131"/>
    <mergeCell ref="F131:H131"/>
    <mergeCell ref="I131:K131"/>
    <mergeCell ref="L131:N131"/>
    <mergeCell ref="O131:Q131"/>
    <mergeCell ref="R131:T131"/>
    <mergeCell ref="U131:W131"/>
    <mergeCell ref="X131:Z131"/>
    <mergeCell ref="AA131:AC131"/>
    <mergeCell ref="AD131:AF131"/>
    <mergeCell ref="C130:E130"/>
    <mergeCell ref="F130:H130"/>
    <mergeCell ref="I130:K130"/>
    <mergeCell ref="L130:N130"/>
    <mergeCell ref="O130:Q130"/>
    <mergeCell ref="R130:T130"/>
    <mergeCell ref="U130:W130"/>
    <mergeCell ref="X130:Z130"/>
    <mergeCell ref="AA130:AC130"/>
    <mergeCell ref="AD128:AF128"/>
    <mergeCell ref="C129:E129"/>
    <mergeCell ref="F129:H129"/>
    <mergeCell ref="I129:K129"/>
    <mergeCell ref="L129:N129"/>
    <mergeCell ref="O129:Q129"/>
    <mergeCell ref="R129:T129"/>
    <mergeCell ref="U129:W129"/>
    <mergeCell ref="X129:Z129"/>
    <mergeCell ref="AA129:AC129"/>
    <mergeCell ref="AD129:AF129"/>
    <mergeCell ref="C128:E128"/>
    <mergeCell ref="F128:H128"/>
    <mergeCell ref="I128:K128"/>
    <mergeCell ref="L128:N128"/>
    <mergeCell ref="O128:Q128"/>
    <mergeCell ref="R128:T128"/>
    <mergeCell ref="U128:W128"/>
    <mergeCell ref="X128:Z128"/>
    <mergeCell ref="AA128:AC128"/>
    <mergeCell ref="AD126:AF126"/>
    <mergeCell ref="C127:E127"/>
    <mergeCell ref="F127:H127"/>
    <mergeCell ref="I127:K127"/>
    <mergeCell ref="L127:N127"/>
    <mergeCell ref="O127:Q127"/>
    <mergeCell ref="R127:T127"/>
    <mergeCell ref="U127:W127"/>
    <mergeCell ref="X127:Z127"/>
    <mergeCell ref="AA127:AC127"/>
    <mergeCell ref="AD127:AF127"/>
    <mergeCell ref="C126:E126"/>
    <mergeCell ref="F126:H126"/>
    <mergeCell ref="I126:K126"/>
    <mergeCell ref="L126:N126"/>
    <mergeCell ref="O126:Q126"/>
    <mergeCell ref="R126:T126"/>
    <mergeCell ref="U126:W126"/>
    <mergeCell ref="X126:Z126"/>
    <mergeCell ref="AA126:AC126"/>
    <mergeCell ref="U124:W124"/>
    <mergeCell ref="X124:Z124"/>
    <mergeCell ref="AA124:AC124"/>
    <mergeCell ref="AD124:AF124"/>
    <mergeCell ref="C125:E125"/>
    <mergeCell ref="F125:H125"/>
    <mergeCell ref="I125:K125"/>
    <mergeCell ref="L125:N125"/>
    <mergeCell ref="O125:Q125"/>
    <mergeCell ref="R125:T125"/>
    <mergeCell ref="U125:W125"/>
    <mergeCell ref="X125:Z125"/>
    <mergeCell ref="AA125:AC125"/>
    <mergeCell ref="AD125:AF125"/>
    <mergeCell ref="A108:E108"/>
    <mergeCell ref="F108:P108"/>
    <mergeCell ref="Q108:T108"/>
    <mergeCell ref="U108:AF108"/>
    <mergeCell ref="A109:E109"/>
    <mergeCell ref="F109:P109"/>
    <mergeCell ref="Q109:T109"/>
    <mergeCell ref="U109:AF109"/>
    <mergeCell ref="A110:B142"/>
    <mergeCell ref="C110:G110"/>
    <mergeCell ref="H110:N110"/>
    <mergeCell ref="O110:S110"/>
    <mergeCell ref="T110:AF110"/>
    <mergeCell ref="C111:G112"/>
    <mergeCell ref="H111:N112"/>
    <mergeCell ref="O111:S112"/>
    <mergeCell ref="T111:AF112"/>
    <mergeCell ref="C113:AF123"/>
    <mergeCell ref="C124:E124"/>
    <mergeCell ref="F124:H124"/>
    <mergeCell ref="I124:K124"/>
    <mergeCell ref="L124:N124"/>
    <mergeCell ref="O124:Q124"/>
    <mergeCell ref="R124:T124"/>
    <mergeCell ref="A104:AC104"/>
    <mergeCell ref="AD104:AF104"/>
    <mergeCell ref="A105:C105"/>
    <mergeCell ref="D105:AC105"/>
    <mergeCell ref="AD105:AF105"/>
    <mergeCell ref="A106:AF106"/>
    <mergeCell ref="A107:E107"/>
    <mergeCell ref="F107:P107"/>
    <mergeCell ref="Q107:T107"/>
    <mergeCell ref="U107:AF107"/>
    <mergeCell ref="AD89:AF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8:AF88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AD85:AF85"/>
    <mergeCell ref="C86:E86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A96:B98"/>
    <mergeCell ref="C96:AF98"/>
    <mergeCell ref="A99:B101"/>
    <mergeCell ref="C99:AF101"/>
    <mergeCell ref="A102:AF102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AA94:AC94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80:AF80"/>
    <mergeCell ref="AD81:AF81"/>
    <mergeCell ref="AD82:AF82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A81:AC81"/>
    <mergeCell ref="U77:W77"/>
    <mergeCell ref="X77:Z77"/>
    <mergeCell ref="AA77:AC77"/>
    <mergeCell ref="AD77:AF77"/>
    <mergeCell ref="U78:W78"/>
    <mergeCell ref="X78:Z78"/>
    <mergeCell ref="AA78:AC78"/>
    <mergeCell ref="AD78:AF78"/>
    <mergeCell ref="AD79:AF79"/>
    <mergeCell ref="A61:E61"/>
    <mergeCell ref="F61:P61"/>
    <mergeCell ref="Q61:T61"/>
    <mergeCell ref="U61:AF61"/>
    <mergeCell ref="A62:E62"/>
    <mergeCell ref="F62:P62"/>
    <mergeCell ref="Q62:T62"/>
    <mergeCell ref="U62:AF62"/>
    <mergeCell ref="A63:B95"/>
    <mergeCell ref="C63:G63"/>
    <mergeCell ref="H63:N63"/>
    <mergeCell ref="O63:S63"/>
    <mergeCell ref="T63:AF63"/>
    <mergeCell ref="C64:G65"/>
    <mergeCell ref="H64:N65"/>
    <mergeCell ref="O64:S65"/>
    <mergeCell ref="T64:AF65"/>
    <mergeCell ref="C66:AF76"/>
    <mergeCell ref="C77:E77"/>
    <mergeCell ref="F77:H77"/>
    <mergeCell ref="I77:K77"/>
    <mergeCell ref="L77:N77"/>
    <mergeCell ref="O77:Q77"/>
    <mergeCell ref="R77:T77"/>
    <mergeCell ref="A57:AC57"/>
    <mergeCell ref="AD57:AF57"/>
    <mergeCell ref="A58:C58"/>
    <mergeCell ref="D58:AC58"/>
    <mergeCell ref="AD58:AF58"/>
    <mergeCell ref="A59:AF59"/>
    <mergeCell ref="A60:E60"/>
    <mergeCell ref="F60:P60"/>
    <mergeCell ref="Q60:T60"/>
    <mergeCell ref="U60:AF60"/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U36:W36"/>
    <mergeCell ref="X36:Z36"/>
    <mergeCell ref="AA36:AC36"/>
    <mergeCell ref="AD36:AF36"/>
    <mergeCell ref="AD40:AF40"/>
    <mergeCell ref="AD41:AF41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X81:Z81"/>
    <mergeCell ref="U81:W81"/>
    <mergeCell ref="R81:T81"/>
    <mergeCell ref="O81:Q81"/>
    <mergeCell ref="L81:N81"/>
    <mergeCell ref="I81:K81"/>
    <mergeCell ref="F81:H81"/>
    <mergeCell ref="C81:E81"/>
    <mergeCell ref="AA82:AC82"/>
    <mergeCell ref="X82:Z82"/>
    <mergeCell ref="U82:W82"/>
    <mergeCell ref="R82:T82"/>
    <mergeCell ref="O82:Q82"/>
    <mergeCell ref="L82:N82"/>
    <mergeCell ref="I82:K82"/>
    <mergeCell ref="F82:H82"/>
    <mergeCell ref="C82:E82"/>
    <mergeCell ref="R78:T78"/>
    <mergeCell ref="O78:Q78"/>
    <mergeCell ref="L78:N78"/>
    <mergeCell ref="I78:K78"/>
    <mergeCell ref="F78:H78"/>
    <mergeCell ref="C78:E78"/>
    <mergeCell ref="AA80:AC80"/>
    <mergeCell ref="X80:Z80"/>
    <mergeCell ref="U80:W80"/>
    <mergeCell ref="R80:T80"/>
    <mergeCell ref="O80:Q80"/>
    <mergeCell ref="L80:N80"/>
    <mergeCell ref="I80:K80"/>
    <mergeCell ref="F80:H80"/>
    <mergeCell ref="C80:E80"/>
    <mergeCell ref="AA79:AC79"/>
    <mergeCell ref="X79:Z79"/>
    <mergeCell ref="U79:W79"/>
    <mergeCell ref="R79:T79"/>
    <mergeCell ref="O79:Q79"/>
    <mergeCell ref="L79:N79"/>
    <mergeCell ref="I79:K79"/>
    <mergeCell ref="F79:H79"/>
    <mergeCell ref="C79:E79"/>
    <mergeCell ref="F37:H37"/>
    <mergeCell ref="AD37:AF37"/>
    <mergeCell ref="F36:H36"/>
    <mergeCell ref="I36:K36"/>
    <mergeCell ref="L36:N36"/>
    <mergeCell ref="O36:Q36"/>
    <mergeCell ref="R36:T36"/>
    <mergeCell ref="F38:H38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C36:E3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AA38:AC38"/>
    <mergeCell ref="AD38:AF38"/>
    <mergeCell ref="F39:H39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</mergeCells>
  <phoneticPr fontId="12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9"/>
  <sheetViews>
    <sheetView workbookViewId="0">
      <selection activeCell="C1" sqref="C1:C37"/>
    </sheetView>
  </sheetViews>
  <sheetFormatPr defaultColWidth="9" defaultRowHeight="14.25"/>
  <cols>
    <col min="1" max="1" width="11.37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5">
        <v>944</v>
      </c>
      <c r="B1" s="6">
        <v>4.3280000000000003</v>
      </c>
      <c r="C1" s="6">
        <v>0.04</v>
      </c>
      <c r="D1" s="6">
        <f t="shared" ref="D1:D37" si="0">B1-C1</f>
        <v>4.2880000000000003</v>
      </c>
      <c r="E1" s="4">
        <f ca="1">D1+G1</f>
        <v>4.29</v>
      </c>
      <c r="G1">
        <f ca="1">RANDBETWEEN(-4,4)*0.001</f>
        <v>2E-3</v>
      </c>
    </row>
    <row r="2" spans="1:7" ht="18.75">
      <c r="A2" s="5">
        <v>960</v>
      </c>
      <c r="B2" s="6">
        <v>4.2430000000000003</v>
      </c>
      <c r="C2" s="6">
        <v>0.04</v>
      </c>
      <c r="D2" s="6">
        <f t="shared" si="0"/>
        <v>4.2030000000000003</v>
      </c>
      <c r="E2" s="4">
        <f t="shared" ref="E2:E37" ca="1" si="1">D2+G2</f>
        <v>4.2030000000000003</v>
      </c>
      <c r="G2">
        <f t="shared" ref="G2:G37" ca="1" si="2">RANDBETWEEN(-4,4)*0.001</f>
        <v>0</v>
      </c>
    </row>
    <row r="3" spans="1:7" ht="18.75">
      <c r="A3" s="5">
        <v>972</v>
      </c>
      <c r="B3" s="6">
        <v>4.1520000000000001</v>
      </c>
      <c r="C3" s="6">
        <v>0.04</v>
      </c>
      <c r="D3" s="6">
        <f t="shared" si="0"/>
        <v>4.1120000000000001</v>
      </c>
      <c r="E3" s="4">
        <f t="shared" ca="1" si="1"/>
        <v>4.1109999999999998</v>
      </c>
      <c r="G3">
        <f t="shared" ca="1" si="2"/>
        <v>-1E-3</v>
      </c>
    </row>
    <row r="4" spans="1:7" ht="18.75">
      <c r="A4" s="5"/>
      <c r="B4" s="6"/>
      <c r="C4" s="6">
        <v>0.04</v>
      </c>
      <c r="D4" s="6"/>
      <c r="E4" s="4"/>
    </row>
    <row r="5" spans="1:7" ht="18.75">
      <c r="A5" s="5">
        <v>1009</v>
      </c>
      <c r="B5" s="6">
        <v>3.86</v>
      </c>
      <c r="C5" s="6">
        <v>0.04</v>
      </c>
      <c r="D5" s="6">
        <f t="shared" si="0"/>
        <v>3.82</v>
      </c>
      <c r="E5" s="4">
        <f t="shared" ca="1" si="1"/>
        <v>3.8239999999999998</v>
      </c>
      <c r="G5">
        <f t="shared" ca="1" si="2"/>
        <v>4.0000000000000001E-3</v>
      </c>
    </row>
    <row r="6" spans="1:7" ht="22.5" customHeight="1">
      <c r="A6" s="5">
        <v>1020</v>
      </c>
      <c r="B6" s="6">
        <v>3.7850000000000001</v>
      </c>
      <c r="C6" s="6">
        <v>0.04</v>
      </c>
      <c r="D6" s="6">
        <f t="shared" si="0"/>
        <v>3.7450000000000001</v>
      </c>
      <c r="E6" s="4">
        <f t="shared" ca="1" si="1"/>
        <v>3.7469999999999999</v>
      </c>
      <c r="G6">
        <f t="shared" ca="1" si="2"/>
        <v>2E-3</v>
      </c>
    </row>
    <row r="7" spans="1:7" ht="18.75">
      <c r="A7" s="5">
        <v>1040</v>
      </c>
      <c r="B7" s="6">
        <v>3.6680000000000001</v>
      </c>
      <c r="C7" s="6">
        <v>0.04</v>
      </c>
      <c r="D7" s="6">
        <f t="shared" si="0"/>
        <v>3.6280000000000001</v>
      </c>
      <c r="E7" s="4">
        <f t="shared" ca="1" si="1"/>
        <v>3.6270000000000002</v>
      </c>
      <c r="G7">
        <f t="shared" ca="1" si="2"/>
        <v>-1E-3</v>
      </c>
    </row>
    <row r="8" spans="1:7" ht="18.75">
      <c r="A8" s="5">
        <v>1060</v>
      </c>
      <c r="B8" s="6">
        <v>3.5779999999999998</v>
      </c>
      <c r="C8" s="6">
        <v>0.04</v>
      </c>
      <c r="D8" s="6">
        <f t="shared" si="0"/>
        <v>3.5379999999999998</v>
      </c>
      <c r="E8" s="4">
        <f t="shared" ca="1" si="1"/>
        <v>3.5409999999999999</v>
      </c>
      <c r="G8">
        <f t="shared" ca="1" si="2"/>
        <v>3.0000000000000001E-3</v>
      </c>
    </row>
    <row r="9" spans="1:7" ht="18.75">
      <c r="A9" s="5">
        <v>1080</v>
      </c>
      <c r="B9" s="6">
        <v>3.5150000000000001</v>
      </c>
      <c r="C9" s="6">
        <v>0.04</v>
      </c>
      <c r="D9" s="6">
        <f t="shared" si="0"/>
        <v>3.4750000000000001</v>
      </c>
      <c r="E9" s="4">
        <f t="shared" ca="1" si="1"/>
        <v>3.4769999999999999</v>
      </c>
      <c r="G9">
        <f t="shared" ca="1" si="2"/>
        <v>2E-3</v>
      </c>
    </row>
    <row r="10" spans="1:7" ht="18.75">
      <c r="A10" s="5">
        <v>1100</v>
      </c>
      <c r="B10" s="6">
        <v>3.4780000000000002</v>
      </c>
      <c r="C10" s="6">
        <v>0.04</v>
      </c>
      <c r="D10" s="6">
        <f t="shared" si="0"/>
        <v>3.4380000000000002</v>
      </c>
      <c r="E10" s="4">
        <f t="shared" ca="1" si="1"/>
        <v>3.4350000000000001</v>
      </c>
      <c r="G10">
        <f t="shared" ca="1" si="2"/>
        <v>-3.0000000000000001E-3</v>
      </c>
    </row>
    <row r="11" spans="1:7" ht="18.75">
      <c r="A11" s="5">
        <v>1120</v>
      </c>
      <c r="B11" s="6">
        <v>3.4580000000000002</v>
      </c>
      <c r="C11" s="6">
        <v>0.04</v>
      </c>
      <c r="D11" s="6">
        <f t="shared" si="0"/>
        <v>3.4180000000000001</v>
      </c>
      <c r="E11" s="4">
        <f t="shared" ca="1" si="1"/>
        <v>3.4170000000000003</v>
      </c>
      <c r="G11">
        <f t="shared" ca="1" si="2"/>
        <v>-1E-3</v>
      </c>
    </row>
    <row r="12" spans="1:7" ht="18.75">
      <c r="A12" s="5">
        <v>1140</v>
      </c>
      <c r="B12" s="6">
        <v>3.4380000000000002</v>
      </c>
      <c r="C12" s="6">
        <v>0.04</v>
      </c>
      <c r="D12" s="6">
        <f t="shared" si="0"/>
        <v>3.3980000000000001</v>
      </c>
      <c r="E12" s="4">
        <f t="shared" ca="1" si="1"/>
        <v>3.4</v>
      </c>
      <c r="G12">
        <f t="shared" ca="1" si="2"/>
        <v>2E-3</v>
      </c>
    </row>
    <row r="13" spans="1:7" ht="18.75">
      <c r="A13" s="5">
        <v>1160</v>
      </c>
      <c r="B13" s="6">
        <v>3.4180000000000001</v>
      </c>
      <c r="C13" s="6">
        <v>0.04</v>
      </c>
      <c r="D13" s="6">
        <f t="shared" si="0"/>
        <v>3.3780000000000001</v>
      </c>
      <c r="E13" s="4">
        <f t="shared" ca="1" si="1"/>
        <v>3.3770000000000002</v>
      </c>
      <c r="G13">
        <f t="shared" ca="1" si="2"/>
        <v>-1E-3</v>
      </c>
    </row>
    <row r="14" spans="1:7" ht="18.75">
      <c r="A14" s="5">
        <v>1180</v>
      </c>
      <c r="B14" s="6">
        <v>3.4039999999999999</v>
      </c>
      <c r="C14" s="6">
        <v>0.04</v>
      </c>
      <c r="D14" s="6">
        <f t="shared" ref="D14" si="3">B14-C14</f>
        <v>3.3639999999999999</v>
      </c>
      <c r="E14" s="4">
        <f t="shared" ref="E14" ca="1" si="4">D14+G14</f>
        <v>3.3679999999999999</v>
      </c>
      <c r="G14">
        <f t="shared" ca="1" si="2"/>
        <v>4.0000000000000001E-3</v>
      </c>
    </row>
    <row r="15" spans="1:7" ht="18.75">
      <c r="A15" s="5">
        <v>1200</v>
      </c>
      <c r="B15" s="6">
        <v>3.407</v>
      </c>
      <c r="C15" s="6">
        <v>0.04</v>
      </c>
      <c r="D15" s="6">
        <f t="shared" si="0"/>
        <v>3.367</v>
      </c>
      <c r="E15" s="4">
        <f t="shared" ca="1" si="1"/>
        <v>3.363</v>
      </c>
      <c r="G15">
        <f t="shared" ca="1" si="2"/>
        <v>-4.0000000000000001E-3</v>
      </c>
    </row>
    <row r="16" spans="1:7" ht="18.75">
      <c r="A16" s="5">
        <v>1220</v>
      </c>
      <c r="B16" s="6">
        <v>3.4279999999999999</v>
      </c>
      <c r="C16" s="6">
        <v>0.04</v>
      </c>
      <c r="D16" s="6">
        <f t="shared" si="0"/>
        <v>3.3879999999999999</v>
      </c>
      <c r="E16" s="4">
        <f t="shared" ca="1" si="1"/>
        <v>3.3839999999999999</v>
      </c>
      <c r="G16">
        <f t="shared" ca="1" si="2"/>
        <v>-4.0000000000000001E-3</v>
      </c>
    </row>
    <row r="17" spans="1:7" ht="18.75">
      <c r="A17" s="5">
        <v>1240</v>
      </c>
      <c r="B17" s="6">
        <v>3.4660000000000002</v>
      </c>
      <c r="C17" s="6">
        <v>0.04</v>
      </c>
      <c r="D17" s="6">
        <f t="shared" si="0"/>
        <v>3.4260000000000002</v>
      </c>
      <c r="E17" s="4">
        <f t="shared" ca="1" si="1"/>
        <v>3.43</v>
      </c>
      <c r="G17">
        <f t="shared" ca="1" si="2"/>
        <v>4.0000000000000001E-3</v>
      </c>
    </row>
    <row r="18" spans="1:7" ht="18.75">
      <c r="A18" s="5">
        <v>1260</v>
      </c>
      <c r="B18" s="6">
        <v>3.5209999999999999</v>
      </c>
      <c r="C18" s="6">
        <v>0.04</v>
      </c>
      <c r="D18" s="6">
        <f t="shared" si="0"/>
        <v>3.4809999999999999</v>
      </c>
      <c r="E18" s="4">
        <f t="shared" ca="1" si="1"/>
        <v>3.4790000000000001</v>
      </c>
      <c r="G18">
        <f t="shared" ca="1" si="2"/>
        <v>-2E-3</v>
      </c>
    </row>
    <row r="19" spans="1:7" ht="18.75">
      <c r="A19" s="5">
        <v>1280</v>
      </c>
      <c r="B19" s="6">
        <v>3.59</v>
      </c>
      <c r="C19" s="6">
        <v>0.04</v>
      </c>
      <c r="D19" s="6">
        <f t="shared" si="0"/>
        <v>3.55</v>
      </c>
      <c r="E19" s="4">
        <f t="shared" ca="1" si="1"/>
        <v>3.548</v>
      </c>
      <c r="G19">
        <f t="shared" ca="1" si="2"/>
        <v>-2E-3</v>
      </c>
    </row>
    <row r="20" spans="1:7" ht="18.75">
      <c r="A20" s="5">
        <v>1300</v>
      </c>
      <c r="B20" s="6">
        <v>3.66</v>
      </c>
      <c r="C20" s="6">
        <v>0.04</v>
      </c>
      <c r="D20" s="6">
        <f t="shared" si="0"/>
        <v>3.62</v>
      </c>
      <c r="E20" s="4">
        <f t="shared" ca="1" si="1"/>
        <v>3.6230000000000002</v>
      </c>
      <c r="G20">
        <f t="shared" ca="1" si="2"/>
        <v>3.0000000000000001E-3</v>
      </c>
    </row>
    <row r="21" spans="1:7" ht="18.75">
      <c r="A21" s="5">
        <v>1320</v>
      </c>
      <c r="B21" s="6">
        <v>3.73</v>
      </c>
      <c r="C21" s="6">
        <v>0.04</v>
      </c>
      <c r="D21" s="6">
        <f t="shared" si="0"/>
        <v>3.69</v>
      </c>
      <c r="E21" s="4">
        <f t="shared" ca="1" si="1"/>
        <v>3.6869999999999998</v>
      </c>
      <c r="G21">
        <f t="shared" ca="1" si="2"/>
        <v>-3.0000000000000001E-3</v>
      </c>
    </row>
    <row r="22" spans="1:7" ht="18.75">
      <c r="A22" s="5">
        <v>1340</v>
      </c>
      <c r="B22" s="6">
        <v>3.7989999999999999</v>
      </c>
      <c r="C22" s="6">
        <v>0.04</v>
      </c>
      <c r="D22" s="6">
        <f t="shared" si="0"/>
        <v>3.7589999999999999</v>
      </c>
      <c r="E22" s="4">
        <f t="shared" ca="1" si="1"/>
        <v>3.758</v>
      </c>
      <c r="G22">
        <f t="shared" ca="1" si="2"/>
        <v>-1E-3</v>
      </c>
    </row>
    <row r="23" spans="1:7" ht="18.75">
      <c r="A23" s="5">
        <v>1360</v>
      </c>
      <c r="B23" s="6">
        <v>3.8460000000000001</v>
      </c>
      <c r="C23" s="6">
        <v>0.04</v>
      </c>
      <c r="D23" s="6">
        <f t="shared" si="0"/>
        <v>3.806</v>
      </c>
      <c r="E23" s="4">
        <f t="shared" ca="1" si="1"/>
        <v>3.8069999999999999</v>
      </c>
      <c r="G23">
        <f t="shared" ca="1" si="2"/>
        <v>1E-3</v>
      </c>
    </row>
    <row r="24" spans="1:7" ht="18.75">
      <c r="A24" s="5">
        <v>1380</v>
      </c>
      <c r="B24" s="6">
        <v>3.8660000000000001</v>
      </c>
      <c r="C24" s="6">
        <v>0.04</v>
      </c>
      <c r="D24" s="6">
        <f t="shared" si="0"/>
        <v>3.8260000000000001</v>
      </c>
      <c r="E24" s="4">
        <f t="shared" ca="1" si="1"/>
        <v>3.8220000000000001</v>
      </c>
      <c r="G24">
        <f t="shared" ca="1" si="2"/>
        <v>-4.0000000000000001E-3</v>
      </c>
    </row>
    <row r="25" spans="1:7" ht="18.75">
      <c r="A25" s="5">
        <v>1400</v>
      </c>
      <c r="B25" s="6">
        <v>3.86</v>
      </c>
      <c r="C25" s="6">
        <v>0.04</v>
      </c>
      <c r="D25" s="6">
        <f t="shared" si="0"/>
        <v>3.82</v>
      </c>
      <c r="E25" s="4">
        <f t="shared" ca="1" si="1"/>
        <v>3.823</v>
      </c>
      <c r="G25">
        <f t="shared" ca="1" si="2"/>
        <v>3.0000000000000001E-3</v>
      </c>
    </row>
    <row r="26" spans="1:7" ht="18.75">
      <c r="A26" s="5">
        <v>1420</v>
      </c>
      <c r="B26" s="7">
        <v>3.827</v>
      </c>
      <c r="C26" s="6">
        <v>0.04</v>
      </c>
      <c r="D26" s="6">
        <f t="shared" si="0"/>
        <v>3.7869999999999999</v>
      </c>
      <c r="E26" s="4">
        <f t="shared" ca="1" si="1"/>
        <v>3.7879999999999998</v>
      </c>
      <c r="G26">
        <f t="shared" ca="1" si="2"/>
        <v>1E-3</v>
      </c>
    </row>
    <row r="27" spans="1:7" ht="18.75">
      <c r="A27" s="5">
        <v>1440</v>
      </c>
      <c r="B27" s="7">
        <v>3.7679999999999998</v>
      </c>
      <c r="C27" s="6">
        <v>0.04</v>
      </c>
      <c r="D27" s="6">
        <f t="shared" si="0"/>
        <v>3.7279999999999998</v>
      </c>
      <c r="E27" s="4">
        <f t="shared" ca="1" si="1"/>
        <v>3.7279999999999998</v>
      </c>
      <c r="G27">
        <f t="shared" ca="1" si="2"/>
        <v>0</v>
      </c>
    </row>
    <row r="28" spans="1:7" ht="18.75">
      <c r="A28" s="5">
        <v>1460</v>
      </c>
      <c r="B28" s="7">
        <v>3.698</v>
      </c>
      <c r="C28" s="6">
        <v>0.04</v>
      </c>
      <c r="D28" s="6">
        <f t="shared" si="0"/>
        <v>3.6579999999999999</v>
      </c>
      <c r="E28" s="4">
        <f t="shared" ca="1" si="1"/>
        <v>3.6549999999999998</v>
      </c>
      <c r="G28">
        <f t="shared" ca="1" si="2"/>
        <v>-3.0000000000000001E-3</v>
      </c>
    </row>
    <row r="29" spans="1:7" ht="18.75">
      <c r="A29" s="5">
        <v>1480</v>
      </c>
      <c r="B29" s="7">
        <v>3.6280000000000001</v>
      </c>
      <c r="C29" s="6">
        <v>0.04</v>
      </c>
      <c r="D29" s="6">
        <f t="shared" si="0"/>
        <v>3.5880000000000001</v>
      </c>
      <c r="E29" s="4">
        <f t="shared" ca="1" si="1"/>
        <v>3.59</v>
      </c>
      <c r="G29">
        <f t="shared" ca="1" si="2"/>
        <v>2E-3</v>
      </c>
    </row>
    <row r="30" spans="1:7" ht="18.75">
      <c r="A30" s="5">
        <v>1500</v>
      </c>
      <c r="B30" s="7">
        <v>3.569</v>
      </c>
      <c r="C30" s="6">
        <v>0.04</v>
      </c>
      <c r="D30" s="6">
        <f t="shared" si="0"/>
        <v>3.5289999999999999</v>
      </c>
      <c r="E30" s="4">
        <f t="shared" ca="1" si="1"/>
        <v>3.5259999999999998</v>
      </c>
      <c r="G30">
        <f t="shared" ca="1" si="2"/>
        <v>-3.0000000000000001E-3</v>
      </c>
    </row>
    <row r="31" spans="1:7" ht="18.75">
      <c r="A31" s="5">
        <v>1520</v>
      </c>
      <c r="B31" s="7">
        <v>3.5390000000000001</v>
      </c>
      <c r="C31" s="6">
        <v>0.04</v>
      </c>
      <c r="D31" s="6">
        <f t="shared" si="0"/>
        <v>3.4990000000000001</v>
      </c>
      <c r="E31" s="4">
        <f t="shared" ca="1" si="1"/>
        <v>3.4980000000000002</v>
      </c>
      <c r="G31">
        <f t="shared" ca="1" si="2"/>
        <v>-1E-3</v>
      </c>
    </row>
    <row r="32" spans="1:7" ht="18.75">
      <c r="A32" s="5">
        <v>1540</v>
      </c>
      <c r="B32" s="7">
        <v>3.536</v>
      </c>
      <c r="C32" s="6">
        <v>0.04</v>
      </c>
      <c r="D32" s="6">
        <f t="shared" si="0"/>
        <v>3.496</v>
      </c>
      <c r="E32" s="4">
        <f t="shared" ca="1" si="1"/>
        <v>3.4969999999999999</v>
      </c>
      <c r="G32">
        <f t="shared" ca="1" si="2"/>
        <v>1E-3</v>
      </c>
    </row>
    <row r="33" spans="1:7" ht="18.75">
      <c r="A33" s="5"/>
      <c r="B33" s="7"/>
      <c r="C33" s="6">
        <v>0.04</v>
      </c>
      <c r="D33" s="6"/>
      <c r="E33" s="4"/>
    </row>
    <row r="34" spans="1:7" ht="18.75">
      <c r="A34" s="5">
        <v>1580</v>
      </c>
      <c r="B34" s="7">
        <v>3.6179999999999999</v>
      </c>
      <c r="C34" s="6">
        <v>0.04</v>
      </c>
      <c r="D34" s="6">
        <f t="shared" si="0"/>
        <v>3.5779999999999998</v>
      </c>
      <c r="E34" s="4">
        <f t="shared" ca="1" si="1"/>
        <v>3.5789999999999997</v>
      </c>
      <c r="G34">
        <f t="shared" ca="1" si="2"/>
        <v>1E-3</v>
      </c>
    </row>
    <row r="35" spans="1:7" ht="18.75">
      <c r="A35" s="5">
        <v>1600</v>
      </c>
      <c r="B35" s="7">
        <v>3.6960000000000002</v>
      </c>
      <c r="C35" s="6">
        <v>0.04</v>
      </c>
      <c r="D35" s="6">
        <f t="shared" si="0"/>
        <v>3.6560000000000001</v>
      </c>
      <c r="E35" s="4">
        <f t="shared" ca="1" si="1"/>
        <v>3.6520000000000001</v>
      </c>
      <c r="G35">
        <f t="shared" ca="1" si="2"/>
        <v>-4.0000000000000001E-3</v>
      </c>
    </row>
    <row r="36" spans="1:7" ht="18.75">
      <c r="A36" s="5">
        <v>1620</v>
      </c>
      <c r="B36" s="7">
        <v>3.7759999999999998</v>
      </c>
      <c r="C36" s="6">
        <v>0.04</v>
      </c>
      <c r="D36" s="6">
        <f t="shared" si="0"/>
        <v>3.7359999999999998</v>
      </c>
      <c r="E36" s="4">
        <f t="shared" ca="1" si="1"/>
        <v>3.7399999999999998</v>
      </c>
      <c r="G36">
        <f t="shared" ca="1" si="2"/>
        <v>4.0000000000000001E-3</v>
      </c>
    </row>
    <row r="37" spans="1:7" ht="18.75">
      <c r="A37" s="5">
        <v>1635.162</v>
      </c>
      <c r="B37" s="7">
        <v>3.8370000000000002</v>
      </c>
      <c r="C37" s="6">
        <v>0.04</v>
      </c>
      <c r="D37" s="6">
        <f t="shared" si="0"/>
        <v>3.7970000000000002</v>
      </c>
      <c r="E37" s="4">
        <f t="shared" ca="1" si="1"/>
        <v>3.7960000000000003</v>
      </c>
      <c r="G37">
        <f t="shared" ca="1" si="2"/>
        <v>-1E-3</v>
      </c>
    </row>
    <row r="38" spans="1:7" ht="18.75">
      <c r="A38" s="5"/>
      <c r="B38" s="7"/>
      <c r="C38" s="6"/>
      <c r="D38" s="6"/>
      <c r="E38" s="4"/>
    </row>
    <row r="39" spans="1:7" ht="18.75">
      <c r="A39" s="5"/>
      <c r="B39" s="7"/>
      <c r="C39" s="6"/>
      <c r="D39" s="6"/>
      <c r="E39" s="4"/>
    </row>
    <row r="40" spans="1:7" ht="18.75">
      <c r="A40" s="5"/>
      <c r="B40" s="7"/>
      <c r="C40" s="6"/>
      <c r="D40" s="6"/>
      <c r="E40" s="4"/>
    </row>
    <row r="41" spans="1:7" ht="18.75">
      <c r="A41" s="5"/>
      <c r="B41" s="7"/>
      <c r="C41" s="6"/>
      <c r="D41" s="6"/>
      <c r="E41" s="4"/>
    </row>
    <row r="42" spans="1:7" ht="18.75">
      <c r="A42" s="5"/>
      <c r="B42" s="7"/>
      <c r="C42" s="6"/>
      <c r="D42" s="6"/>
      <c r="E42" s="4"/>
    </row>
    <row r="43" spans="1:7" ht="18.75">
      <c r="A43" s="5"/>
      <c r="B43" s="7"/>
      <c r="C43" s="6"/>
      <c r="D43" s="6"/>
      <c r="E43" s="4"/>
    </row>
    <row r="44" spans="1:7" ht="18.75">
      <c r="A44" s="5"/>
      <c r="B44" s="7"/>
      <c r="C44" s="6"/>
      <c r="D44" s="6"/>
      <c r="E44" s="4"/>
    </row>
    <row r="45" spans="1:7" ht="18.75">
      <c r="A45" s="5"/>
      <c r="B45" s="7"/>
      <c r="C45" s="6"/>
      <c r="D45" s="6"/>
      <c r="E45" s="4"/>
    </row>
    <row r="46" spans="1:7" ht="18.75">
      <c r="A46" s="5"/>
      <c r="B46" s="7"/>
      <c r="C46" s="6"/>
      <c r="D46" s="6"/>
      <c r="E46" s="4"/>
    </row>
    <row r="47" spans="1:7" ht="18.75">
      <c r="A47" s="5"/>
      <c r="B47" s="7"/>
      <c r="C47" s="6"/>
      <c r="D47" s="6"/>
      <c r="E47" s="4"/>
    </row>
    <row r="48" spans="1:7" ht="18.75">
      <c r="A48" s="5"/>
      <c r="B48" s="7"/>
      <c r="C48" s="6"/>
      <c r="D48" s="6"/>
      <c r="E48" s="4"/>
    </row>
    <row r="49" spans="1:5" ht="18.75">
      <c r="A49" s="5"/>
      <c r="B49" s="7"/>
      <c r="C49" s="6"/>
      <c r="D49" s="6"/>
      <c r="E49" s="4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2018-04-03T06:08:09Z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