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0" yWindow="0" windowWidth="19395" windowHeight="837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Sheet1!$A$1:$AC$162</definedName>
  </definedNames>
  <calcPr calcId="125725"/>
</workbook>
</file>

<file path=xl/calcChain.xml><?xml version="1.0" encoding="utf-8"?>
<calcChain xmlns="http://schemas.openxmlformats.org/spreadsheetml/2006/main">
  <c r="H147" i="1"/>
  <c r="H144"/>
  <c r="H148" s="1"/>
  <c r="H143"/>
  <c r="H90"/>
  <c r="H94" s="1"/>
  <c r="H89"/>
  <c r="H93" s="1"/>
  <c r="H138"/>
  <c r="H140" s="1"/>
  <c r="H137"/>
  <c r="H141" s="1"/>
  <c r="H132"/>
  <c r="H134" s="1"/>
  <c r="H131"/>
  <c r="H133" s="1"/>
  <c r="H84"/>
  <c r="H86" s="1"/>
  <c r="H83"/>
  <c r="H87" s="1"/>
  <c r="H78"/>
  <c r="H80" s="1"/>
  <c r="H77"/>
  <c r="H79" s="1"/>
  <c r="H36"/>
  <c r="H38" s="1"/>
  <c r="H35"/>
  <c r="H37" s="1"/>
  <c r="H30"/>
  <c r="H34" s="1"/>
  <c r="H29"/>
  <c r="H33" s="1"/>
  <c r="H24"/>
  <c r="H136" s="1"/>
  <c r="H23"/>
  <c r="H81" s="1"/>
  <c r="H28"/>
  <c r="H27"/>
  <c r="AD148"/>
  <c r="AD147"/>
  <c r="AD146"/>
  <c r="AD145"/>
  <c r="AD144"/>
  <c r="AD143"/>
  <c r="AD142"/>
  <c r="AD141"/>
  <c r="AD140"/>
  <c r="AD139"/>
  <c r="AD138"/>
  <c r="AD137"/>
  <c r="AD136"/>
  <c r="AD135"/>
  <c r="AD134"/>
  <c r="AD133"/>
  <c r="AD132"/>
  <c r="AD131"/>
  <c r="AD94"/>
  <c r="AD93"/>
  <c r="AD92"/>
  <c r="AD91"/>
  <c r="AD90"/>
  <c r="AD89"/>
  <c r="AD88"/>
  <c r="AD87"/>
  <c r="AD86"/>
  <c r="AD85"/>
  <c r="AD84"/>
  <c r="AD83"/>
  <c r="AD82"/>
  <c r="AD81"/>
  <c r="AD80"/>
  <c r="AD79"/>
  <c r="AD78"/>
  <c r="AD77"/>
  <c r="H26"/>
  <c r="AD34"/>
  <c r="AD33"/>
  <c r="AD32"/>
  <c r="AD31"/>
  <c r="AD30"/>
  <c r="AD29"/>
  <c r="AD24"/>
  <c r="AD25"/>
  <c r="AD26"/>
  <c r="AD27"/>
  <c r="AD28"/>
  <c r="AD35"/>
  <c r="AD36"/>
  <c r="AD37"/>
  <c r="AD38"/>
  <c r="AD39"/>
  <c r="AD40"/>
  <c r="AD23"/>
  <c r="H82" l="1"/>
  <c r="H135"/>
  <c r="H142"/>
  <c r="H40"/>
  <c r="H88"/>
  <c r="V88" s="1"/>
  <c r="H39"/>
  <c r="H146"/>
  <c r="H145"/>
  <c r="V145" s="1"/>
  <c r="H92"/>
  <c r="H91"/>
  <c r="V133"/>
  <c r="V135"/>
  <c r="V141"/>
  <c r="V142"/>
  <c r="V148"/>
  <c r="V134"/>
  <c r="V136"/>
  <c r="V140"/>
  <c r="V147"/>
  <c r="V146"/>
  <c r="V131"/>
  <c r="V132"/>
  <c r="V137"/>
  <c r="V138"/>
  <c r="V143"/>
  <c r="V144"/>
  <c r="H139"/>
  <c r="V139" s="1"/>
  <c r="H85"/>
  <c r="H32"/>
  <c r="V32" s="1"/>
  <c r="H31"/>
  <c r="V31" s="1"/>
  <c r="V38"/>
  <c r="V37"/>
  <c r="H25"/>
  <c r="V78"/>
  <c r="V80"/>
  <c r="V89"/>
  <c r="V90"/>
  <c r="V79"/>
  <c r="V77"/>
  <c r="V87"/>
  <c r="V39"/>
  <c r="V40"/>
  <c r="V33"/>
  <c r="V34"/>
  <c r="V30"/>
  <c r="V29"/>
  <c r="V25"/>
  <c r="V26"/>
  <c r="V24"/>
  <c r="V23"/>
  <c r="V27"/>
  <c r="V28"/>
  <c r="V92" l="1"/>
  <c r="V94"/>
  <c r="V82"/>
  <c r="V81"/>
  <c r="V93"/>
  <c r="V91"/>
  <c r="V36"/>
  <c r="V35"/>
  <c r="V84" l="1"/>
  <c r="V86"/>
  <c r="V85"/>
  <c r="V83"/>
</calcChain>
</file>

<file path=xl/sharedStrings.xml><?xml version="1.0" encoding="utf-8"?>
<sst xmlns="http://schemas.openxmlformats.org/spreadsheetml/2006/main" count="183" uniqueCount="44">
  <si>
    <r>
      <rPr>
        <sz val="10"/>
        <color indexed="8"/>
        <rFont val="宋体"/>
        <charset val="134"/>
      </rPr>
      <t>C</t>
    </r>
    <r>
      <rPr>
        <sz val="10"/>
        <color indexed="8"/>
        <rFont val="宋体"/>
        <charset val="134"/>
      </rPr>
      <t>4</t>
    </r>
  </si>
  <si>
    <t>工程名称</t>
  </si>
  <si>
    <t>施工单位</t>
  </si>
  <si>
    <t>上海建工集团股份有限公司</t>
  </si>
  <si>
    <t>原施测人</t>
  </si>
  <si>
    <t>测站点</t>
  </si>
  <si>
    <t>后视点</t>
  </si>
  <si>
    <t>测站点坐标</t>
  </si>
  <si>
    <t>后视点坐标</t>
  </si>
  <si>
    <t>测点</t>
  </si>
  <si>
    <t>设计坐标</t>
  </si>
  <si>
    <t>高程</t>
  </si>
  <si>
    <t>X</t>
  </si>
  <si>
    <t>Y</t>
  </si>
  <si>
    <t>备
注</t>
  </si>
  <si>
    <t>观测：</t>
  </si>
  <si>
    <t>计算：</t>
  </si>
  <si>
    <t>放样部位（桩号）</t>
    <phoneticPr fontId="11" type="noConversion"/>
  </si>
  <si>
    <t>测量放样情况（示意图）</t>
    <phoneticPr fontId="11" type="noConversion"/>
  </si>
  <si>
    <t>放样：</t>
    <phoneticPr fontId="11" type="noConversion"/>
  </si>
  <si>
    <t>放样     依据</t>
    <phoneticPr fontId="11" type="noConversion"/>
  </si>
  <si>
    <t>放样坐标</t>
    <phoneticPr fontId="11" type="noConversion"/>
  </si>
  <si>
    <t>施工项目部技术负责人：</t>
    <phoneticPr fontId="11" type="noConversion"/>
  </si>
  <si>
    <t>放样人</t>
    <phoneticPr fontId="11" type="noConversion"/>
  </si>
  <si>
    <t>测 量 放 样 记 录</t>
    <phoneticPr fontId="11" type="noConversion"/>
  </si>
  <si>
    <t>KZD1</t>
    <phoneticPr fontId="11" type="noConversion"/>
  </si>
  <si>
    <t>x=525689.171</t>
    <phoneticPr fontId="11" type="noConversion"/>
  </si>
  <si>
    <t>y=3091975.207</t>
    <phoneticPr fontId="11" type="noConversion"/>
  </si>
  <si>
    <t>X=525691.514</t>
    <phoneticPr fontId="11" type="noConversion"/>
  </si>
  <si>
    <t>Y=3092018.944</t>
    <phoneticPr fontId="11" type="noConversion"/>
  </si>
  <si>
    <t>陈赛美</t>
    <phoneticPr fontId="11" type="noConversion"/>
  </si>
  <si>
    <t>根据图号LM-06测量放样，符合设计规范要求</t>
  </si>
  <si>
    <t>温州市瓯江口新区一期市政工程PPP项目（瓯扬河、滨水北路和跨海一路等）一河八路十二桥工程</t>
    <phoneticPr fontId="11" type="noConversion"/>
  </si>
  <si>
    <t>放样日期</t>
  </si>
  <si>
    <t>KZD2</t>
    <phoneticPr fontId="11" type="noConversion"/>
  </si>
  <si>
    <t>高程</t>
    <phoneticPr fontId="11" type="noConversion"/>
  </si>
  <si>
    <t>李璐</t>
    <phoneticPr fontId="11" type="noConversion"/>
  </si>
  <si>
    <t>2018-04-03</t>
    <phoneticPr fontId="11" type="noConversion"/>
  </si>
  <si>
    <t>左11m</t>
    <phoneticPr fontId="11" type="noConversion"/>
  </si>
  <si>
    <t>右11m</t>
    <phoneticPr fontId="11" type="noConversion"/>
  </si>
  <si>
    <t>左7.5m</t>
    <phoneticPr fontId="11" type="noConversion"/>
  </si>
  <si>
    <t>右7.5m</t>
    <phoneticPr fontId="11" type="noConversion"/>
  </si>
  <si>
    <t>右11m</t>
    <phoneticPr fontId="11" type="noConversion"/>
  </si>
  <si>
    <t xml:space="preserve">经十二路封层（K0+587.126~K1+359.282） 
"     
</t>
  </si>
</sst>
</file>

<file path=xl/styles.xml><?xml version="1.0" encoding="utf-8"?>
<styleSheet xmlns="http://schemas.openxmlformats.org/spreadsheetml/2006/main">
  <numFmts count="3">
    <numFmt numFmtId="176" formatCode="0.000_ "/>
    <numFmt numFmtId="177" formatCode="0.00_ "/>
    <numFmt numFmtId="178" formatCode="\K0\+000.000"/>
  </numFmts>
  <fonts count="17">
    <font>
      <sz val="11"/>
      <color theme="1"/>
      <name val="Tahoma"/>
      <charset val="134"/>
    </font>
    <font>
      <sz val="10"/>
      <color indexed="8"/>
      <name val="黑体"/>
      <charset val="134"/>
    </font>
    <font>
      <sz val="10"/>
      <name val="黑体"/>
      <charset val="134"/>
    </font>
    <font>
      <sz val="22"/>
      <name val="黑体"/>
      <charset val="134"/>
    </font>
    <font>
      <sz val="10"/>
      <name val="宋体"/>
      <charset val="134"/>
    </font>
    <font>
      <b/>
      <sz val="22"/>
      <name val="黑体"/>
      <charset val="134"/>
    </font>
    <font>
      <b/>
      <sz val="22"/>
      <color indexed="8"/>
      <name val="黑体"/>
      <charset val="134"/>
    </font>
    <font>
      <sz val="12"/>
      <color indexed="8"/>
      <name val="宋体"/>
      <charset val="134"/>
    </font>
    <font>
      <sz val="12"/>
      <name val="宋体"/>
      <charset val="134"/>
    </font>
    <font>
      <sz val="10"/>
      <color indexed="8"/>
      <name val="宋体"/>
      <charset val="134"/>
    </font>
    <font>
      <sz val="11"/>
      <color theme="1"/>
      <name val="宋体"/>
      <charset val="134"/>
    </font>
    <font>
      <sz val="9"/>
      <name val="Tahoma"/>
      <family val="2"/>
    </font>
    <font>
      <sz val="11"/>
      <color theme="1"/>
      <name val="宋体"/>
      <family val="3"/>
      <charset val="134"/>
    </font>
    <font>
      <sz val="12"/>
      <color indexed="8"/>
      <name val="宋体"/>
      <family val="3"/>
      <charset val="134"/>
    </font>
    <font>
      <sz val="11"/>
      <name val="宋体"/>
      <family val="3"/>
      <charset val="134"/>
    </font>
    <font>
      <sz val="12"/>
      <name val="宋体"/>
      <family val="3"/>
      <charset val="134"/>
    </font>
    <font>
      <sz val="11"/>
      <color theme="1"/>
      <name val="Tahoma"/>
      <family val="2"/>
    </font>
  </fonts>
  <fills count="2">
    <fill>
      <patternFill patternType="none"/>
    </fill>
    <fill>
      <patternFill patternType="gray125"/>
    </fill>
  </fills>
  <borders count="53">
    <border>
      <left/>
      <right/>
      <top/>
      <bottom/>
      <diagonal/>
    </border>
    <border>
      <left/>
      <right/>
      <top/>
      <bottom style="medium">
        <color indexed="8"/>
      </bottom>
      <diagonal/>
    </border>
    <border>
      <left style="medium">
        <color rgb="FF000000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rgb="FF000000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rgb="FF000000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medium">
        <color rgb="FF00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rgb="FF000000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auto="1"/>
      </top>
      <bottom/>
      <diagonal/>
    </border>
    <border>
      <left style="thin">
        <color indexed="8"/>
      </left>
      <right/>
      <top/>
      <bottom/>
      <diagonal/>
    </border>
    <border>
      <left style="medium">
        <color rgb="FF000000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rgb="FF000000"/>
      </left>
      <right style="thin">
        <color indexed="8"/>
      </right>
      <top/>
      <bottom style="medium">
        <color rgb="FF000000"/>
      </bottom>
      <diagonal/>
    </border>
    <border>
      <left style="thin">
        <color indexed="8"/>
      </left>
      <right style="thin">
        <color indexed="8"/>
      </right>
      <top/>
      <bottom style="medium">
        <color rgb="FF00000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8"/>
      </left>
      <right style="medium">
        <color rgb="FF000000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rgb="FF000000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rgb="FF000000"/>
      </right>
      <top style="thin">
        <color indexed="8"/>
      </top>
      <bottom style="thin">
        <color auto="1"/>
      </bottom>
      <diagonal/>
    </border>
    <border>
      <left style="thin">
        <color auto="1"/>
      </left>
      <right style="medium">
        <color rgb="FF000000"/>
      </right>
      <top style="thin">
        <color auto="1"/>
      </top>
      <bottom style="thin">
        <color auto="1"/>
      </bottom>
      <diagonal/>
    </border>
    <border>
      <left/>
      <right style="medium">
        <color rgb="FF000000"/>
      </right>
      <top style="thin">
        <color auto="1"/>
      </top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auto="1"/>
      </bottom>
      <diagonal/>
    </border>
    <border>
      <left style="thin">
        <color indexed="8"/>
      </left>
      <right style="medium">
        <color rgb="FF000000"/>
      </right>
      <top/>
      <bottom/>
      <diagonal/>
    </border>
    <border>
      <left style="thin">
        <color indexed="8"/>
      </left>
      <right style="medium">
        <color rgb="FF000000"/>
      </right>
      <top style="thin">
        <color indexed="8"/>
      </top>
      <bottom/>
      <diagonal/>
    </border>
    <border>
      <left style="thin">
        <color indexed="8"/>
      </left>
      <right style="medium">
        <color rgb="FF000000"/>
      </right>
      <top/>
      <bottom style="medium">
        <color rgb="FF000000"/>
      </bottom>
      <diagonal/>
    </border>
    <border>
      <left style="thin">
        <color auto="1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4" fillId="0" borderId="0"/>
    <xf numFmtId="0" fontId="16" fillId="0" borderId="0"/>
  </cellStyleXfs>
  <cellXfs count="126">
    <xf numFmtId="0" fontId="0" fillId="0" borderId="0" xfId="0"/>
    <xf numFmtId="0" fontId="8" fillId="0" borderId="12" xfId="1" applyNumberFormat="1" applyFont="1" applyFill="1" applyBorder="1" applyAlignment="1" applyProtection="1">
      <alignment horizontal="center" vertical="center" wrapText="1"/>
    </xf>
    <xf numFmtId="0" fontId="8" fillId="0" borderId="12" xfId="1" applyNumberFormat="1" applyFont="1" applyFill="1" applyBorder="1" applyAlignment="1" applyProtection="1">
      <alignment vertical="center" wrapText="1"/>
    </xf>
    <xf numFmtId="0" fontId="8" fillId="0" borderId="21" xfId="1" applyNumberFormat="1" applyFont="1" applyFill="1" applyBorder="1" applyAlignment="1" applyProtection="1">
      <alignment horizontal="center" vertical="center" wrapText="1"/>
    </xf>
    <xf numFmtId="49" fontId="4" fillId="0" borderId="24" xfId="1" applyNumberFormat="1" applyFont="1" applyFill="1" applyBorder="1" applyAlignment="1" applyProtection="1">
      <alignment horizontal="center" vertical="center" wrapText="1"/>
    </xf>
    <xf numFmtId="0" fontId="10" fillId="0" borderId="0" xfId="0" applyFont="1"/>
    <xf numFmtId="49" fontId="4" fillId="0" borderId="44" xfId="1" applyNumberFormat="1" applyFont="1" applyFill="1" applyBorder="1" applyAlignment="1" applyProtection="1">
      <alignment horizontal="center" vertical="center" wrapText="1"/>
    </xf>
    <xf numFmtId="0" fontId="12" fillId="0" borderId="0" xfId="0" applyFont="1"/>
    <xf numFmtId="176" fontId="16" fillId="0" borderId="0" xfId="0" applyNumberFormat="1" applyFont="1"/>
    <xf numFmtId="49" fontId="4" fillId="0" borderId="24" xfId="1" applyNumberFormat="1" applyFont="1" applyFill="1" applyBorder="1" applyAlignment="1" applyProtection="1">
      <alignment horizontal="center" vertical="center" wrapText="1"/>
    </xf>
    <xf numFmtId="49" fontId="4" fillId="0" borderId="44" xfId="1" applyNumberFormat="1" applyFont="1" applyFill="1" applyBorder="1" applyAlignment="1" applyProtection="1">
      <alignment horizontal="center" vertical="center" wrapText="1"/>
    </xf>
    <xf numFmtId="0" fontId="8" fillId="0" borderId="12" xfId="1" applyNumberFormat="1" applyFont="1" applyFill="1" applyBorder="1" applyAlignment="1" applyProtection="1">
      <alignment horizontal="center" vertical="center" wrapText="1"/>
    </xf>
    <xf numFmtId="0" fontId="16" fillId="0" borderId="0" xfId="0" applyFont="1"/>
    <xf numFmtId="0" fontId="4" fillId="0" borderId="23" xfId="1" applyNumberFormat="1" applyFont="1" applyFill="1" applyBorder="1" applyAlignment="1" applyProtection="1">
      <alignment horizontal="center" vertical="center" wrapText="1"/>
    </xf>
    <xf numFmtId="0" fontId="4" fillId="0" borderId="24" xfId="1" applyNumberFormat="1" applyFont="1" applyFill="1" applyBorder="1" applyAlignment="1" applyProtection="1">
      <alignment horizontal="center" vertical="center" wrapText="1"/>
    </xf>
    <xf numFmtId="0" fontId="12" fillId="0" borderId="25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42" xfId="0" applyBorder="1" applyAlignment="1">
      <alignment horizontal="center"/>
    </xf>
    <xf numFmtId="0" fontId="9" fillId="0" borderId="27" xfId="1" applyNumberFormat="1" applyFont="1" applyFill="1" applyBorder="1" applyAlignment="1" applyProtection="1">
      <alignment horizontal="center" vertical="center" wrapText="1"/>
    </xf>
    <xf numFmtId="0" fontId="4" fillId="0" borderId="28" xfId="1" applyNumberFormat="1" applyFont="1" applyFill="1" applyBorder="1" applyAlignment="1" applyProtection="1">
      <alignment wrapText="1"/>
    </xf>
    <xf numFmtId="0" fontId="4" fillId="0" borderId="23" xfId="1" applyNumberFormat="1" applyFont="1" applyFill="1" applyBorder="1" applyAlignment="1" applyProtection="1">
      <alignment wrapText="1"/>
    </xf>
    <xf numFmtId="0" fontId="4" fillId="0" borderId="24" xfId="1" applyNumberFormat="1" applyFont="1" applyFill="1" applyBorder="1" applyAlignment="1" applyProtection="1">
      <alignment wrapText="1"/>
    </xf>
    <xf numFmtId="0" fontId="4" fillId="0" borderId="30" xfId="1" applyNumberFormat="1" applyFont="1" applyFill="1" applyBorder="1" applyAlignment="1" applyProtection="1">
      <alignment wrapText="1"/>
    </xf>
    <xf numFmtId="0" fontId="4" fillId="0" borderId="31" xfId="1" applyNumberFormat="1" applyFont="1" applyFill="1" applyBorder="1" applyAlignment="1" applyProtection="1">
      <alignment wrapText="1"/>
    </xf>
    <xf numFmtId="49" fontId="4" fillId="0" borderId="28" xfId="1" applyNumberFormat="1" applyFont="1" applyFill="1" applyBorder="1" applyAlignment="1" applyProtection="1">
      <alignment horizontal="center" vertical="center" wrapText="1"/>
    </xf>
    <xf numFmtId="49" fontId="4" fillId="0" borderId="29" xfId="1" applyNumberFormat="1" applyFont="1" applyFill="1" applyBorder="1" applyAlignment="1" applyProtection="1">
      <alignment horizontal="center" vertical="center" wrapText="1"/>
    </xf>
    <xf numFmtId="49" fontId="4" fillId="0" borderId="45" xfId="1" applyNumberFormat="1" applyFont="1" applyFill="1" applyBorder="1" applyAlignment="1" applyProtection="1">
      <alignment horizontal="center" vertical="center" wrapText="1"/>
    </xf>
    <xf numFmtId="49" fontId="4" fillId="0" borderId="24" xfId="1" applyNumberFormat="1" applyFont="1" applyFill="1" applyBorder="1" applyAlignment="1" applyProtection="1">
      <alignment horizontal="center" vertical="center" wrapText="1"/>
    </xf>
    <xf numFmtId="49" fontId="4" fillId="0" borderId="44" xfId="1" applyNumberFormat="1" applyFont="1" applyFill="1" applyBorder="1" applyAlignment="1" applyProtection="1">
      <alignment horizontal="center" vertical="center" wrapText="1"/>
    </xf>
    <xf numFmtId="49" fontId="4" fillId="0" borderId="31" xfId="1" applyNumberFormat="1" applyFont="1" applyFill="1" applyBorder="1" applyAlignment="1" applyProtection="1">
      <alignment horizontal="center" vertical="center" wrapText="1"/>
    </xf>
    <xf numFmtId="49" fontId="4" fillId="0" borderId="46" xfId="1" applyNumberFormat="1" applyFont="1" applyFill="1" applyBorder="1" applyAlignment="1" applyProtection="1">
      <alignment horizontal="center" vertical="center" wrapText="1"/>
    </xf>
    <xf numFmtId="0" fontId="9" fillId="0" borderId="0" xfId="1" applyNumberFormat="1" applyFont="1" applyFill="1" applyBorder="1" applyAlignment="1" applyProtection="1">
      <alignment horizontal="left" vertical="center" wrapText="1"/>
    </xf>
    <xf numFmtId="176" fontId="8" fillId="0" borderId="17" xfId="1" applyNumberFormat="1" applyFont="1" applyFill="1" applyBorder="1" applyAlignment="1" applyProtection="1">
      <alignment horizontal="center" vertical="center" wrapText="1"/>
    </xf>
    <xf numFmtId="176" fontId="8" fillId="0" borderId="18" xfId="1" applyNumberFormat="1" applyFont="1" applyFill="1" applyBorder="1" applyAlignment="1" applyProtection="1">
      <alignment horizontal="center" vertical="center" wrapText="1"/>
    </xf>
    <xf numFmtId="176" fontId="8" fillId="0" borderId="16" xfId="1" applyNumberFormat="1" applyFont="1" applyFill="1" applyBorder="1" applyAlignment="1" applyProtection="1">
      <alignment horizontal="center" vertical="center" wrapText="1"/>
    </xf>
    <xf numFmtId="0" fontId="15" fillId="0" borderId="13" xfId="1" applyNumberFormat="1" applyFont="1" applyFill="1" applyBorder="1" applyAlignment="1" applyProtection="1">
      <alignment horizontal="center" vertical="center" wrapText="1"/>
    </xf>
    <xf numFmtId="0" fontId="8" fillId="0" borderId="14" xfId="1" applyNumberFormat="1" applyFont="1" applyFill="1" applyBorder="1" applyAlignment="1" applyProtection="1">
      <alignment horizontal="center" vertical="center" wrapText="1"/>
    </xf>
    <xf numFmtId="0" fontId="8" fillId="0" borderId="16" xfId="1" applyNumberFormat="1" applyFont="1" applyFill="1" applyBorder="1" applyAlignment="1" applyProtection="1">
      <alignment horizontal="center" vertical="center" wrapText="1"/>
    </xf>
    <xf numFmtId="0" fontId="8" fillId="0" borderId="17" xfId="1" applyNumberFormat="1" applyFont="1" applyFill="1" applyBorder="1" applyAlignment="1" applyProtection="1">
      <alignment horizontal="center" vertical="center" wrapText="1"/>
    </xf>
    <xf numFmtId="0" fontId="8" fillId="0" borderId="0" xfId="1" applyNumberFormat="1" applyFont="1" applyFill="1" applyAlignment="1" applyProtection="1">
      <alignment horizontal="center" vertical="center" wrapText="1"/>
    </xf>
    <xf numFmtId="0" fontId="8" fillId="0" borderId="36" xfId="1" applyNumberFormat="1" applyFont="1" applyFill="1" applyBorder="1" applyAlignment="1" applyProtection="1">
      <alignment horizontal="center" vertical="center" wrapText="1"/>
    </xf>
    <xf numFmtId="0" fontId="8" fillId="0" borderId="18" xfId="1" applyNumberFormat="1" applyFont="1" applyFill="1" applyBorder="1" applyAlignment="1" applyProtection="1">
      <alignment horizontal="center" vertical="center" wrapText="1"/>
    </xf>
    <xf numFmtId="49" fontId="8" fillId="0" borderId="13" xfId="1" applyNumberFormat="1" applyFont="1" applyFill="1" applyBorder="1" applyAlignment="1" applyProtection="1">
      <alignment horizontal="center" vertical="center" wrapText="1"/>
    </xf>
    <xf numFmtId="49" fontId="8" fillId="0" borderId="14" xfId="1" applyNumberFormat="1" applyFont="1" applyFill="1" applyBorder="1" applyAlignment="1" applyProtection="1">
      <alignment horizontal="center" vertical="center" wrapText="1"/>
    </xf>
    <xf numFmtId="49" fontId="8" fillId="0" borderId="41" xfId="1" applyNumberFormat="1" applyFont="1" applyFill="1" applyBorder="1" applyAlignment="1" applyProtection="1">
      <alignment horizontal="center" vertical="center" wrapText="1"/>
    </xf>
    <xf numFmtId="49" fontId="8" fillId="0" borderId="16" xfId="1" applyNumberFormat="1" applyFont="1" applyFill="1" applyBorder="1" applyAlignment="1" applyProtection="1">
      <alignment horizontal="center" vertical="center" wrapText="1"/>
    </xf>
    <xf numFmtId="49" fontId="8" fillId="0" borderId="17" xfId="1" applyNumberFormat="1" applyFont="1" applyFill="1" applyBorder="1" applyAlignment="1" applyProtection="1">
      <alignment horizontal="center" vertical="center" wrapText="1"/>
    </xf>
    <xf numFmtId="49" fontId="8" fillId="0" borderId="43" xfId="1" applyNumberFormat="1" applyFont="1" applyFill="1" applyBorder="1" applyAlignment="1" applyProtection="1">
      <alignment horizontal="center" vertical="center" wrapText="1"/>
    </xf>
    <xf numFmtId="176" fontId="8" fillId="0" borderId="47" xfId="1" applyNumberFormat="1" applyFont="1" applyFill="1" applyBorder="1" applyAlignment="1" applyProtection="1">
      <alignment horizontal="center" vertical="center" wrapText="1"/>
    </xf>
    <xf numFmtId="176" fontId="8" fillId="0" borderId="48" xfId="1" applyNumberFormat="1" applyFont="1" applyFill="1" applyBorder="1" applyAlignment="1" applyProtection="1">
      <alignment horizontal="center" vertical="center" wrapText="1"/>
    </xf>
    <xf numFmtId="176" fontId="8" fillId="0" borderId="52" xfId="1" applyNumberFormat="1" applyFont="1" applyFill="1" applyBorder="1" applyAlignment="1" applyProtection="1">
      <alignment horizontal="center" vertical="center" wrapText="1"/>
    </xf>
    <xf numFmtId="178" fontId="15" fillId="0" borderId="19" xfId="1" applyNumberFormat="1" applyFont="1" applyFill="1" applyBorder="1" applyAlignment="1" applyProtection="1">
      <alignment horizontal="center" vertical="center" wrapText="1"/>
    </xf>
    <xf numFmtId="178" fontId="8" fillId="0" borderId="0" xfId="1" applyNumberFormat="1" applyFont="1" applyFill="1" applyBorder="1" applyAlignment="1" applyProtection="1">
      <alignment horizontal="center" vertical="center" wrapText="1"/>
    </xf>
    <xf numFmtId="178" fontId="8" fillId="0" borderId="16" xfId="1" applyNumberFormat="1" applyFont="1" applyFill="1" applyBorder="1" applyAlignment="1" applyProtection="1">
      <alignment horizontal="center" vertical="center" wrapText="1"/>
    </xf>
    <xf numFmtId="178" fontId="8" fillId="0" borderId="17" xfId="1" applyNumberFormat="1" applyFont="1" applyFill="1" applyBorder="1" applyAlignment="1" applyProtection="1">
      <alignment horizontal="center" vertical="center" wrapText="1"/>
    </xf>
    <xf numFmtId="0" fontId="8" fillId="0" borderId="20" xfId="1" applyNumberFormat="1" applyFont="1" applyFill="1" applyBorder="1" applyAlignment="1" applyProtection="1">
      <alignment horizontal="center" vertical="center" wrapText="1"/>
    </xf>
    <xf numFmtId="0" fontId="8" fillId="0" borderId="22" xfId="1" applyNumberFormat="1" applyFont="1" applyFill="1" applyBorder="1" applyAlignment="1" applyProtection="1">
      <alignment horizontal="center" vertical="center" wrapText="1"/>
    </xf>
    <xf numFmtId="0" fontId="8" fillId="0" borderId="32" xfId="1" applyNumberFormat="1" applyFont="1" applyFill="1" applyBorder="1" applyAlignment="1" applyProtection="1">
      <alignment horizontal="center" vertical="center" wrapText="1"/>
    </xf>
    <xf numFmtId="49" fontId="8" fillId="0" borderId="12" xfId="1" applyNumberFormat="1" applyFont="1" applyFill="1" applyBorder="1" applyAlignment="1" applyProtection="1">
      <alignment horizontal="center" vertical="center" wrapText="1"/>
    </xf>
    <xf numFmtId="177" fontId="15" fillId="0" borderId="19" xfId="1" applyNumberFormat="1" applyFont="1" applyFill="1" applyBorder="1" applyAlignment="1" applyProtection="1">
      <alignment horizontal="center" vertical="center" wrapText="1"/>
    </xf>
    <xf numFmtId="177" fontId="8" fillId="0" borderId="0" xfId="1" applyNumberFormat="1" applyFont="1" applyFill="1" applyBorder="1" applyAlignment="1" applyProtection="1">
      <alignment horizontal="center" vertical="center" wrapText="1"/>
    </xf>
    <xf numFmtId="177" fontId="8" fillId="0" borderId="42" xfId="1" applyNumberFormat="1" applyFont="1" applyFill="1" applyBorder="1" applyAlignment="1" applyProtection="1">
      <alignment horizontal="center" vertical="center" wrapText="1"/>
    </xf>
    <xf numFmtId="177" fontId="8" fillId="0" borderId="16" xfId="1" applyNumberFormat="1" applyFont="1" applyFill="1" applyBorder="1" applyAlignment="1" applyProtection="1">
      <alignment horizontal="center" vertical="center" wrapText="1"/>
    </xf>
    <xf numFmtId="177" fontId="8" fillId="0" borderId="17" xfId="1" applyNumberFormat="1" applyFont="1" applyFill="1" applyBorder="1" applyAlignment="1" applyProtection="1">
      <alignment horizontal="center" vertical="center" wrapText="1"/>
    </xf>
    <xf numFmtId="177" fontId="8" fillId="0" borderId="43" xfId="1" applyNumberFormat="1" applyFont="1" applyFill="1" applyBorder="1" applyAlignment="1" applyProtection="1">
      <alignment horizontal="center" vertical="center" wrapText="1"/>
    </xf>
    <xf numFmtId="0" fontId="7" fillId="0" borderId="5" xfId="1" applyNumberFormat="1" applyFont="1" applyFill="1" applyBorder="1" applyAlignment="1" applyProtection="1">
      <alignment horizontal="center" vertical="center" wrapText="1"/>
    </xf>
    <xf numFmtId="49" fontId="8" fillId="0" borderId="6" xfId="1" applyNumberFormat="1" applyFont="1" applyFill="1" applyBorder="1" applyAlignment="1" applyProtection="1">
      <alignment wrapText="1"/>
    </xf>
    <xf numFmtId="49" fontId="8" fillId="0" borderId="7" xfId="1" applyNumberFormat="1" applyFont="1" applyFill="1" applyBorder="1" applyAlignment="1" applyProtection="1">
      <alignment wrapText="1"/>
    </xf>
    <xf numFmtId="49" fontId="14" fillId="0" borderId="7" xfId="1" applyNumberFormat="1" applyFont="1" applyFill="1" applyBorder="1" applyAlignment="1" applyProtection="1">
      <alignment horizontal="center" vertical="center" wrapText="1"/>
    </xf>
    <xf numFmtId="49" fontId="14" fillId="0" borderId="6" xfId="1" applyNumberFormat="1" applyFont="1" applyFill="1" applyBorder="1" applyAlignment="1" applyProtection="1">
      <alignment horizontal="center" vertical="center" wrapText="1"/>
    </xf>
    <xf numFmtId="0" fontId="7" fillId="0" borderId="34" xfId="1" applyNumberFormat="1" applyFont="1" applyFill="1" applyBorder="1" applyAlignment="1" applyProtection="1">
      <alignment horizontal="center" vertical="center" wrapText="1"/>
    </xf>
    <xf numFmtId="49" fontId="15" fillId="0" borderId="34" xfId="1" applyNumberFormat="1" applyFont="1" applyFill="1" applyBorder="1" applyAlignment="1" applyProtection="1">
      <alignment horizontal="center" vertical="center" wrapText="1"/>
    </xf>
    <xf numFmtId="49" fontId="8" fillId="0" borderId="34" xfId="1" applyNumberFormat="1" applyFont="1" applyFill="1" applyBorder="1" applyAlignment="1" applyProtection="1">
      <alignment horizontal="center" vertical="center" wrapText="1"/>
    </xf>
    <xf numFmtId="49" fontId="8" fillId="0" borderId="38" xfId="1" applyNumberFormat="1" applyFont="1" applyFill="1" applyBorder="1" applyAlignment="1" applyProtection="1">
      <alignment horizontal="center" vertical="center" wrapText="1"/>
    </xf>
    <xf numFmtId="0" fontId="8" fillId="0" borderId="12" xfId="1" applyNumberFormat="1" applyFont="1" applyFill="1" applyBorder="1" applyAlignment="1" applyProtection="1">
      <alignment horizontal="center" vertical="center" wrapText="1"/>
    </xf>
    <xf numFmtId="49" fontId="8" fillId="0" borderId="40" xfId="1" applyNumberFormat="1" applyFont="1" applyFill="1" applyBorder="1" applyAlignment="1" applyProtection="1">
      <alignment horizontal="center" vertical="center" wrapText="1"/>
    </xf>
    <xf numFmtId="49" fontId="9" fillId="0" borderId="0" xfId="1" applyNumberFormat="1" applyFont="1" applyFill="1" applyBorder="1" applyAlignment="1" applyProtection="1">
      <alignment horizontal="center"/>
    </xf>
    <xf numFmtId="0" fontId="1" fillId="0" borderId="0" xfId="1" applyNumberFormat="1" applyFont="1" applyFill="1" applyBorder="1" applyAlignment="1" applyProtection="1">
      <alignment horizontal="right" vertical="center"/>
    </xf>
    <xf numFmtId="0" fontId="2" fillId="0" borderId="0" xfId="1" applyNumberFormat="1" applyFont="1" applyFill="1" applyBorder="1" applyAlignment="1" applyProtection="1">
      <alignment horizontal="right" vertical="center"/>
    </xf>
    <xf numFmtId="0" fontId="3" fillId="0" borderId="0" xfId="1" applyNumberFormat="1" applyFont="1" applyFill="1" applyBorder="1" applyAlignment="1" applyProtection="1">
      <alignment horizontal="right" vertical="center"/>
    </xf>
    <xf numFmtId="0" fontId="4" fillId="0" borderId="0" xfId="1" applyNumberFormat="1" applyFont="1" applyFill="1" applyBorder="1" applyAlignment="1" applyProtection="1"/>
    <xf numFmtId="0" fontId="5" fillId="0" borderId="0" xfId="1" applyNumberFormat="1" applyFont="1" applyFill="1" applyBorder="1" applyAlignment="1" applyProtection="1"/>
    <xf numFmtId="0" fontId="6" fillId="0" borderId="0" xfId="1" applyNumberFormat="1" applyFont="1" applyFill="1" applyBorder="1" applyAlignment="1" applyProtection="1">
      <alignment horizontal="center" vertical="center"/>
    </xf>
    <xf numFmtId="0" fontId="5" fillId="0" borderId="0" xfId="1" applyNumberFormat="1" applyFont="1" applyFill="1" applyBorder="1" applyAlignment="1" applyProtection="1">
      <alignment horizontal="center" vertical="center"/>
    </xf>
    <xf numFmtId="0" fontId="1" fillId="0" borderId="0" xfId="1" applyNumberFormat="1" applyFont="1" applyFill="1" applyBorder="1" applyAlignment="1" applyProtection="1">
      <alignment horizontal="center" vertical="center"/>
    </xf>
    <xf numFmtId="49" fontId="2" fillId="0" borderId="0" xfId="1" applyNumberFormat="1" applyFont="1" applyFill="1" applyBorder="1" applyAlignment="1" applyProtection="1"/>
    <xf numFmtId="0" fontId="5" fillId="0" borderId="1" xfId="1" applyNumberFormat="1" applyFont="1" applyFill="1" applyBorder="1" applyAlignment="1" applyProtection="1"/>
    <xf numFmtId="0" fontId="2" fillId="0" borderId="1" xfId="1" applyNumberFormat="1" applyFont="1" applyFill="1" applyBorder="1" applyAlignment="1" applyProtection="1">
      <alignment horizontal="center" vertical="center"/>
    </xf>
    <xf numFmtId="0" fontId="2" fillId="0" borderId="1" xfId="1" applyNumberFormat="1" applyFont="1" applyFill="1" applyBorder="1" applyAlignment="1" applyProtection="1"/>
    <xf numFmtId="0" fontId="7" fillId="0" borderId="2" xfId="1" applyNumberFormat="1" applyFont="1" applyFill="1" applyBorder="1" applyAlignment="1" applyProtection="1">
      <alignment horizontal="center" vertical="center" wrapText="1"/>
    </xf>
    <xf numFmtId="49" fontId="8" fillId="0" borderId="3" xfId="1" applyNumberFormat="1" applyFont="1" applyFill="1" applyBorder="1" applyAlignment="1" applyProtection="1">
      <alignment wrapText="1"/>
    </xf>
    <xf numFmtId="49" fontId="8" fillId="0" borderId="4" xfId="1" applyNumberFormat="1" applyFont="1" applyFill="1" applyBorder="1" applyAlignment="1" applyProtection="1">
      <alignment wrapText="1"/>
    </xf>
    <xf numFmtId="49" fontId="7" fillId="0" borderId="4" xfId="1" applyNumberFormat="1" applyFont="1" applyFill="1" applyBorder="1" applyAlignment="1" applyProtection="1">
      <alignment horizontal="center" vertical="center" wrapText="1"/>
    </xf>
    <xf numFmtId="49" fontId="8" fillId="0" borderId="3" xfId="1" applyNumberFormat="1" applyFont="1" applyFill="1" applyBorder="1" applyAlignment="1" applyProtection="1">
      <alignment horizontal="center" vertical="center" wrapText="1"/>
    </xf>
    <xf numFmtId="49" fontId="8" fillId="0" borderId="4" xfId="1" applyNumberFormat="1" applyFont="1" applyFill="1" applyBorder="1" applyAlignment="1" applyProtection="1">
      <alignment horizontal="center" vertical="center" wrapText="1"/>
    </xf>
    <xf numFmtId="0" fontId="7" fillId="0" borderId="33" xfId="1" applyNumberFormat="1" applyFont="1" applyFill="1" applyBorder="1" applyAlignment="1" applyProtection="1">
      <alignment horizontal="center" vertical="center" wrapText="1"/>
    </xf>
    <xf numFmtId="49" fontId="8" fillId="0" borderId="33" xfId="1" applyNumberFormat="1" applyFont="1" applyFill="1" applyBorder="1" applyAlignment="1" applyProtection="1">
      <alignment horizontal="center" vertical="center" wrapText="1"/>
    </xf>
    <xf numFmtId="49" fontId="8" fillId="0" borderId="37" xfId="1" applyNumberFormat="1" applyFont="1" applyFill="1" applyBorder="1" applyAlignment="1" applyProtection="1">
      <alignment horizontal="center" vertical="center" wrapText="1"/>
    </xf>
    <xf numFmtId="0" fontId="7" fillId="0" borderId="8" xfId="1" applyNumberFormat="1" applyFont="1" applyFill="1" applyBorder="1" applyAlignment="1" applyProtection="1">
      <alignment horizontal="center" vertical="center" wrapText="1"/>
    </xf>
    <xf numFmtId="49" fontId="8" fillId="0" borderId="9" xfId="1" applyNumberFormat="1" applyFont="1" applyFill="1" applyBorder="1" applyAlignment="1" applyProtection="1">
      <alignment wrapText="1"/>
    </xf>
    <xf numFmtId="49" fontId="8" fillId="0" borderId="10" xfId="1" applyNumberFormat="1" applyFont="1" applyFill="1" applyBorder="1" applyAlignment="1" applyProtection="1">
      <alignment wrapText="1"/>
    </xf>
    <xf numFmtId="49" fontId="15" fillId="0" borderId="10" xfId="1" applyNumberFormat="1" applyFont="1" applyFill="1" applyBorder="1" applyAlignment="1" applyProtection="1">
      <alignment horizontal="center" vertical="center" wrapText="1"/>
    </xf>
    <xf numFmtId="49" fontId="8" fillId="0" borderId="9" xfId="1" applyNumberFormat="1" applyFont="1" applyFill="1" applyBorder="1" applyAlignment="1" applyProtection="1">
      <alignment horizontal="center" vertical="center" wrapText="1"/>
    </xf>
    <xf numFmtId="49" fontId="8" fillId="0" borderId="10" xfId="1" applyNumberFormat="1" applyFont="1" applyFill="1" applyBorder="1" applyAlignment="1" applyProtection="1">
      <alignment horizontal="center" vertical="center" wrapText="1"/>
    </xf>
    <xf numFmtId="0" fontId="13" fillId="0" borderId="35" xfId="1" applyNumberFormat="1" applyFont="1" applyFill="1" applyBorder="1" applyAlignment="1" applyProtection="1">
      <alignment horizontal="center" vertical="center" wrapText="1"/>
    </xf>
    <xf numFmtId="0" fontId="7" fillId="0" borderId="35" xfId="1" applyNumberFormat="1" applyFont="1" applyFill="1" applyBorder="1" applyAlignment="1" applyProtection="1">
      <alignment horizontal="center" vertical="center" wrapText="1"/>
    </xf>
    <xf numFmtId="49" fontId="15" fillId="0" borderId="35" xfId="1" applyNumberFormat="1" applyFont="1" applyFill="1" applyBorder="1" applyAlignment="1" applyProtection="1">
      <alignment horizontal="center" vertical="center" wrapText="1"/>
    </xf>
    <xf numFmtId="49" fontId="8" fillId="0" borderId="35" xfId="1" applyNumberFormat="1" applyFont="1" applyFill="1" applyBorder="1" applyAlignment="1" applyProtection="1">
      <alignment horizontal="center" vertical="center" wrapText="1"/>
    </xf>
    <xf numFmtId="49" fontId="8" fillId="0" borderId="39" xfId="1" applyNumberFormat="1" applyFont="1" applyFill="1" applyBorder="1" applyAlignment="1" applyProtection="1">
      <alignment horizontal="center" vertical="center" wrapText="1"/>
    </xf>
    <xf numFmtId="49" fontId="8" fillId="0" borderId="47" xfId="1" applyNumberFormat="1" applyFont="1" applyFill="1" applyBorder="1" applyAlignment="1" applyProtection="1">
      <alignment horizontal="center" vertical="center" wrapText="1"/>
    </xf>
    <xf numFmtId="49" fontId="8" fillId="0" borderId="48" xfId="1" applyNumberFormat="1" applyFont="1" applyFill="1" applyBorder="1" applyAlignment="1" applyProtection="1">
      <alignment horizontal="center" vertical="center" wrapText="1"/>
    </xf>
    <xf numFmtId="49" fontId="8" fillId="0" borderId="49" xfId="1" applyNumberFormat="1" applyFont="1" applyFill="1" applyBorder="1" applyAlignment="1" applyProtection="1">
      <alignment horizontal="center" vertical="center" wrapText="1"/>
    </xf>
    <xf numFmtId="0" fontId="8" fillId="0" borderId="11" xfId="1" applyNumberFormat="1" applyFont="1" applyFill="1" applyBorder="1" applyAlignment="1" applyProtection="1">
      <alignment horizontal="center" vertical="center" wrapText="1"/>
    </xf>
    <xf numFmtId="0" fontId="8" fillId="0" borderId="50" xfId="1" applyNumberFormat="1" applyFont="1" applyFill="1" applyBorder="1" applyAlignment="1" applyProtection="1">
      <alignment horizontal="center" vertical="center" wrapText="1"/>
    </xf>
    <xf numFmtId="0" fontId="8" fillId="0" borderId="51" xfId="1" applyNumberFormat="1" applyFont="1" applyFill="1" applyBorder="1" applyAlignment="1" applyProtection="1">
      <alignment horizontal="center" vertical="center" wrapText="1"/>
    </xf>
    <xf numFmtId="0" fontId="8" fillId="0" borderId="13" xfId="1" applyNumberFormat="1" applyFont="1" applyFill="1" applyBorder="1" applyAlignment="1" applyProtection="1">
      <alignment horizontal="center" vertical="center" wrapText="1"/>
    </xf>
    <xf numFmtId="0" fontId="8" fillId="0" borderId="15" xfId="1" applyNumberFormat="1" applyFont="1" applyFill="1" applyBorder="1" applyAlignment="1" applyProtection="1">
      <alignment horizontal="center" vertical="center" wrapText="1"/>
    </xf>
    <xf numFmtId="49" fontId="8" fillId="0" borderId="15" xfId="1" applyNumberFormat="1" applyFont="1" applyFill="1" applyBorder="1" applyAlignment="1" applyProtection="1">
      <alignment horizontal="center" vertical="center" wrapText="1"/>
    </xf>
    <xf numFmtId="49" fontId="8" fillId="0" borderId="18" xfId="1" applyNumberFormat="1" applyFont="1" applyFill="1" applyBorder="1" applyAlignment="1" applyProtection="1">
      <alignment horizontal="center" vertical="center" wrapText="1"/>
    </xf>
    <xf numFmtId="49" fontId="4" fillId="0" borderId="19" xfId="1" applyNumberFormat="1" applyFont="1" applyFill="1" applyBorder="1" applyAlignment="1" applyProtection="1">
      <alignment horizontal="center" vertical="center" wrapText="1"/>
    </xf>
    <xf numFmtId="49" fontId="4" fillId="0" borderId="0" xfId="1" applyNumberFormat="1" applyFont="1" applyFill="1" applyAlignment="1" applyProtection="1">
      <alignment horizontal="center" vertical="center" wrapText="1"/>
    </xf>
    <xf numFmtId="49" fontId="4" fillId="0" borderId="42" xfId="1" applyNumberFormat="1" applyFont="1" applyFill="1" applyBorder="1" applyAlignment="1" applyProtection="1">
      <alignment horizontal="center" vertical="center" wrapText="1"/>
    </xf>
  </cellXfs>
  <cellStyles count="3">
    <cellStyle name="常规" xfId="0" builtinId="0"/>
    <cellStyle name="常规 2" xfId="1"/>
    <cellStyle name="常规 3" xfId="2"/>
  </cellStyles>
  <dxfs count="0"/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146696</xdr:colOff>
      <xdr:row>11</xdr:row>
      <xdr:rowOff>124843</xdr:rowOff>
    </xdr:from>
    <xdr:to>
      <xdr:col>25</xdr:col>
      <xdr:colOff>0</xdr:colOff>
      <xdr:row>19</xdr:row>
      <xdr:rowOff>208530</xdr:rowOff>
    </xdr:to>
    <xdr:pic>
      <xdr:nvPicPr>
        <xdr:cNvPr id="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 bwMode="auto">
        <a:xfrm>
          <a:off x="1689746" y="3296668"/>
          <a:ext cx="4272904" cy="153148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6</xdr:col>
      <xdr:colOff>146696</xdr:colOff>
      <xdr:row>65</xdr:row>
      <xdr:rowOff>124843</xdr:rowOff>
    </xdr:from>
    <xdr:to>
      <xdr:col>25</xdr:col>
      <xdr:colOff>0</xdr:colOff>
      <xdr:row>73</xdr:row>
      <xdr:rowOff>208530</xdr:rowOff>
    </xdr:to>
    <xdr:pic>
      <xdr:nvPicPr>
        <xdr:cNvPr id="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 bwMode="auto">
        <a:xfrm>
          <a:off x="1689746" y="13507468"/>
          <a:ext cx="4272904" cy="153148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6</xdr:col>
      <xdr:colOff>146696</xdr:colOff>
      <xdr:row>119</xdr:row>
      <xdr:rowOff>124843</xdr:rowOff>
    </xdr:from>
    <xdr:to>
      <xdr:col>25</xdr:col>
      <xdr:colOff>0</xdr:colOff>
      <xdr:row>127</xdr:row>
      <xdr:rowOff>208530</xdr:rowOff>
    </xdr:to>
    <xdr:pic>
      <xdr:nvPicPr>
        <xdr:cNvPr id="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 bwMode="auto">
        <a:xfrm>
          <a:off x="1689746" y="23718268"/>
          <a:ext cx="4272904" cy="153148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AF162"/>
  <sheetViews>
    <sheetView tabSelected="1" view="pageBreakPreview" topLeftCell="A128" zoomScaleSheetLayoutView="100" workbookViewId="0">
      <selection activeCell="AA131" sqref="AA131:AC132"/>
    </sheetView>
  </sheetViews>
  <sheetFormatPr defaultColWidth="9" defaultRowHeight="14.25"/>
  <cols>
    <col min="1" max="2" width="4.125" customWidth="1"/>
    <col min="3" max="4" width="3.125" customWidth="1"/>
    <col min="5" max="16" width="2.875" customWidth="1"/>
    <col min="17" max="17" width="2.875" hidden="1" customWidth="1"/>
    <col min="18" max="18" width="2.875" customWidth="1"/>
    <col min="19" max="19" width="8" customWidth="1"/>
    <col min="20" max="20" width="2.875" hidden="1" customWidth="1"/>
    <col min="21" max="23" width="2.875" customWidth="1"/>
    <col min="24" max="24" width="5.25" customWidth="1"/>
    <col min="25" max="25" width="4.5" customWidth="1"/>
    <col min="26" max="26" width="2.875" hidden="1" customWidth="1"/>
    <col min="27" max="27" width="5.875" customWidth="1"/>
    <col min="28" max="28" width="2.875" customWidth="1"/>
    <col min="29" max="29" width="7.25" customWidth="1"/>
    <col min="31" max="31" width="13" bestFit="1" customWidth="1"/>
  </cols>
  <sheetData>
    <row r="1" spans="1:29" ht="5.25" customHeight="1"/>
    <row r="2" spans="1:29" ht="12" customHeight="1">
      <c r="A2" s="81"/>
      <c r="B2" s="82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  <c r="AA2" s="80" t="s">
        <v>0</v>
      </c>
      <c r="AB2" s="80"/>
      <c r="AC2" s="80"/>
    </row>
    <row r="3" spans="1:29" ht="27">
      <c r="A3" s="84"/>
      <c r="B3" s="85"/>
      <c r="C3" s="85"/>
      <c r="D3" s="86" t="s">
        <v>24</v>
      </c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  <c r="W3" s="87"/>
      <c r="X3" s="87"/>
      <c r="Y3" s="87"/>
      <c r="Z3" s="87"/>
      <c r="AA3" s="88"/>
      <c r="AB3" s="89"/>
      <c r="AC3" s="89"/>
    </row>
    <row r="4" spans="1:29" ht="27">
      <c r="A4" s="90"/>
      <c r="B4" s="90"/>
      <c r="C4" s="90"/>
      <c r="D4" s="90"/>
      <c r="E4" s="90"/>
      <c r="F4" s="90"/>
      <c r="G4" s="90"/>
      <c r="H4" s="90"/>
      <c r="I4" s="90"/>
      <c r="J4" s="90"/>
      <c r="K4" s="90"/>
      <c r="L4" s="90"/>
      <c r="M4" s="90"/>
      <c r="N4" s="90"/>
      <c r="O4" s="90"/>
      <c r="P4" s="90"/>
      <c r="Q4" s="90"/>
      <c r="R4" s="90"/>
      <c r="S4" s="90"/>
      <c r="T4" s="90"/>
      <c r="U4" s="90"/>
      <c r="V4" s="90"/>
      <c r="W4" s="90"/>
      <c r="X4" s="90"/>
      <c r="Y4" s="90"/>
      <c r="Z4" s="90"/>
      <c r="AA4" s="91"/>
      <c r="AB4" s="92"/>
      <c r="AC4" s="92"/>
    </row>
    <row r="5" spans="1:29" ht="45" customHeight="1">
      <c r="A5" s="93" t="s">
        <v>1</v>
      </c>
      <c r="B5" s="94"/>
      <c r="C5" s="94"/>
      <c r="D5" s="94"/>
      <c r="E5" s="95"/>
      <c r="F5" s="96" t="s">
        <v>32</v>
      </c>
      <c r="G5" s="97"/>
      <c r="H5" s="97"/>
      <c r="I5" s="97"/>
      <c r="J5" s="97"/>
      <c r="K5" s="97"/>
      <c r="L5" s="97"/>
      <c r="M5" s="97"/>
      <c r="N5" s="97"/>
      <c r="O5" s="97"/>
      <c r="P5" s="98"/>
      <c r="Q5" s="99" t="s">
        <v>2</v>
      </c>
      <c r="R5" s="99"/>
      <c r="S5" s="99"/>
      <c r="T5" s="99"/>
      <c r="U5" s="100" t="s">
        <v>3</v>
      </c>
      <c r="V5" s="100"/>
      <c r="W5" s="100"/>
      <c r="X5" s="100"/>
      <c r="Y5" s="100"/>
      <c r="Z5" s="100"/>
      <c r="AA5" s="100"/>
      <c r="AB5" s="100"/>
      <c r="AC5" s="101"/>
    </row>
    <row r="6" spans="1:29" ht="30" customHeight="1">
      <c r="A6" s="69" t="s">
        <v>17</v>
      </c>
      <c r="B6" s="70"/>
      <c r="C6" s="70"/>
      <c r="D6" s="70"/>
      <c r="E6" s="71"/>
      <c r="F6" s="72" t="s">
        <v>43</v>
      </c>
      <c r="G6" s="73"/>
      <c r="H6" s="73"/>
      <c r="I6" s="73"/>
      <c r="J6" s="73"/>
      <c r="K6" s="73"/>
      <c r="L6" s="73"/>
      <c r="M6" s="73"/>
      <c r="N6" s="73"/>
      <c r="O6" s="73"/>
      <c r="P6" s="72"/>
      <c r="Q6" s="74" t="s">
        <v>33</v>
      </c>
      <c r="R6" s="74"/>
      <c r="S6" s="74"/>
      <c r="T6" s="74"/>
      <c r="U6" s="75" t="s">
        <v>37</v>
      </c>
      <c r="V6" s="76"/>
      <c r="W6" s="76"/>
      <c r="X6" s="76"/>
      <c r="Y6" s="76"/>
      <c r="Z6" s="76"/>
      <c r="AA6" s="76"/>
      <c r="AB6" s="76"/>
      <c r="AC6" s="77"/>
    </row>
    <row r="7" spans="1:29" ht="30" customHeight="1">
      <c r="A7" s="102" t="s">
        <v>4</v>
      </c>
      <c r="B7" s="103"/>
      <c r="C7" s="103"/>
      <c r="D7" s="103"/>
      <c r="E7" s="104"/>
      <c r="F7" s="105" t="s">
        <v>36</v>
      </c>
      <c r="G7" s="106"/>
      <c r="H7" s="106"/>
      <c r="I7" s="106"/>
      <c r="J7" s="106"/>
      <c r="K7" s="106"/>
      <c r="L7" s="106"/>
      <c r="M7" s="106"/>
      <c r="N7" s="106"/>
      <c r="O7" s="106"/>
      <c r="P7" s="107"/>
      <c r="Q7" s="108" t="s">
        <v>23</v>
      </c>
      <c r="R7" s="109"/>
      <c r="S7" s="109"/>
      <c r="T7" s="109"/>
      <c r="U7" s="110" t="s">
        <v>30</v>
      </c>
      <c r="V7" s="111"/>
      <c r="W7" s="111"/>
      <c r="X7" s="111"/>
      <c r="Y7" s="111"/>
      <c r="Z7" s="111"/>
      <c r="AA7" s="111"/>
      <c r="AB7" s="111"/>
      <c r="AC7" s="112"/>
    </row>
    <row r="8" spans="1:29" ht="23.25" customHeight="1">
      <c r="A8" s="116" t="s">
        <v>18</v>
      </c>
      <c r="B8" s="78"/>
      <c r="C8" s="78" t="s">
        <v>5</v>
      </c>
      <c r="D8" s="78"/>
      <c r="E8" s="78"/>
      <c r="F8" s="78"/>
      <c r="G8" s="78"/>
      <c r="H8" s="78" t="s">
        <v>25</v>
      </c>
      <c r="I8" s="78"/>
      <c r="J8" s="78"/>
      <c r="K8" s="78"/>
      <c r="L8" s="78"/>
      <c r="M8" s="78"/>
      <c r="N8" s="78"/>
      <c r="O8" s="62" t="s">
        <v>6</v>
      </c>
      <c r="P8" s="62"/>
      <c r="Q8" s="62"/>
      <c r="R8" s="62"/>
      <c r="S8" s="62"/>
      <c r="T8" s="62" t="s">
        <v>34</v>
      </c>
      <c r="U8" s="62"/>
      <c r="V8" s="62"/>
      <c r="W8" s="62"/>
      <c r="X8" s="62"/>
      <c r="Y8" s="62"/>
      <c r="Z8" s="62"/>
      <c r="AA8" s="62"/>
      <c r="AB8" s="62"/>
      <c r="AC8" s="79"/>
    </row>
    <row r="9" spans="1:29" ht="18" customHeight="1">
      <c r="A9" s="116"/>
      <c r="B9" s="78"/>
      <c r="C9" s="119" t="s">
        <v>7</v>
      </c>
      <c r="D9" s="40"/>
      <c r="E9" s="40"/>
      <c r="F9" s="40"/>
      <c r="G9" s="120"/>
      <c r="H9" s="78" t="s">
        <v>26</v>
      </c>
      <c r="I9" s="78"/>
      <c r="J9" s="78"/>
      <c r="K9" s="78"/>
      <c r="L9" s="78"/>
      <c r="M9" s="78"/>
      <c r="N9" s="78"/>
      <c r="O9" s="46" t="s">
        <v>8</v>
      </c>
      <c r="P9" s="47"/>
      <c r="Q9" s="47"/>
      <c r="R9" s="47"/>
      <c r="S9" s="121"/>
      <c r="T9" s="62" t="s">
        <v>28</v>
      </c>
      <c r="U9" s="62"/>
      <c r="V9" s="62"/>
      <c r="W9" s="62"/>
      <c r="X9" s="62"/>
      <c r="Y9" s="62"/>
      <c r="Z9" s="62"/>
      <c r="AA9" s="62"/>
      <c r="AB9" s="62"/>
      <c r="AC9" s="79"/>
    </row>
    <row r="10" spans="1:29" ht="18" customHeight="1">
      <c r="A10" s="116"/>
      <c r="B10" s="78"/>
      <c r="C10" s="41"/>
      <c r="D10" s="42"/>
      <c r="E10" s="42"/>
      <c r="F10" s="42"/>
      <c r="G10" s="45"/>
      <c r="H10" s="78" t="s">
        <v>27</v>
      </c>
      <c r="I10" s="78"/>
      <c r="J10" s="78"/>
      <c r="K10" s="78"/>
      <c r="L10" s="78"/>
      <c r="M10" s="78"/>
      <c r="N10" s="78"/>
      <c r="O10" s="49"/>
      <c r="P10" s="50"/>
      <c r="Q10" s="50"/>
      <c r="R10" s="50"/>
      <c r="S10" s="122"/>
      <c r="T10" s="62" t="s">
        <v>29</v>
      </c>
      <c r="U10" s="62"/>
      <c r="V10" s="62"/>
      <c r="W10" s="62"/>
      <c r="X10" s="62"/>
      <c r="Y10" s="62"/>
      <c r="Z10" s="62"/>
      <c r="AA10" s="62"/>
      <c r="AB10" s="62"/>
      <c r="AC10" s="79"/>
    </row>
    <row r="11" spans="1:29">
      <c r="A11" s="116"/>
      <c r="B11" s="78"/>
      <c r="C11" s="123"/>
      <c r="D11" s="124"/>
      <c r="E11" s="124"/>
      <c r="F11" s="124"/>
      <c r="G11" s="124"/>
      <c r="H11" s="124"/>
      <c r="I11" s="124"/>
      <c r="J11" s="124"/>
      <c r="K11" s="124"/>
      <c r="L11" s="124"/>
      <c r="M11" s="124"/>
      <c r="N11" s="124"/>
      <c r="O11" s="124"/>
      <c r="P11" s="124"/>
      <c r="Q11" s="124"/>
      <c r="R11" s="124"/>
      <c r="S11" s="124"/>
      <c r="T11" s="124"/>
      <c r="U11" s="124"/>
      <c r="V11" s="124"/>
      <c r="W11" s="124"/>
      <c r="X11" s="124"/>
      <c r="Y11" s="124"/>
      <c r="Z11" s="124"/>
      <c r="AA11" s="124"/>
      <c r="AB11" s="124"/>
      <c r="AC11" s="125"/>
    </row>
    <row r="12" spans="1:29">
      <c r="A12" s="116"/>
      <c r="B12" s="78"/>
      <c r="C12" s="123"/>
      <c r="D12" s="124"/>
      <c r="E12" s="124"/>
      <c r="F12" s="124"/>
      <c r="G12" s="124"/>
      <c r="H12" s="124"/>
      <c r="I12" s="124"/>
      <c r="J12" s="124"/>
      <c r="K12" s="124"/>
      <c r="L12" s="124"/>
      <c r="M12" s="124"/>
      <c r="N12" s="124"/>
      <c r="O12" s="124"/>
      <c r="P12" s="124"/>
      <c r="Q12" s="124"/>
      <c r="R12" s="124"/>
      <c r="S12" s="124"/>
      <c r="T12" s="124"/>
      <c r="U12" s="124"/>
      <c r="V12" s="124"/>
      <c r="W12" s="124"/>
      <c r="X12" s="124"/>
      <c r="Y12" s="124"/>
      <c r="Z12" s="124"/>
      <c r="AA12" s="124"/>
      <c r="AB12" s="124"/>
      <c r="AC12" s="125"/>
    </row>
    <row r="13" spans="1:29">
      <c r="A13" s="116"/>
      <c r="B13" s="78"/>
      <c r="C13" s="123"/>
      <c r="D13" s="124"/>
      <c r="E13" s="124"/>
      <c r="F13" s="124"/>
      <c r="G13" s="124"/>
      <c r="H13" s="124"/>
      <c r="I13" s="124"/>
      <c r="J13" s="124"/>
      <c r="K13" s="124"/>
      <c r="L13" s="124"/>
      <c r="M13" s="124"/>
      <c r="N13" s="124"/>
      <c r="O13" s="124"/>
      <c r="P13" s="124"/>
      <c r="Q13" s="124"/>
      <c r="R13" s="124"/>
      <c r="S13" s="124"/>
      <c r="T13" s="124"/>
      <c r="U13" s="124"/>
      <c r="V13" s="124"/>
      <c r="W13" s="124"/>
      <c r="X13" s="124"/>
      <c r="Y13" s="124"/>
      <c r="Z13" s="124"/>
      <c r="AA13" s="124"/>
      <c r="AB13" s="124"/>
      <c r="AC13" s="125"/>
    </row>
    <row r="14" spans="1:29">
      <c r="A14" s="116"/>
      <c r="B14" s="78"/>
      <c r="C14" s="123"/>
      <c r="D14" s="124"/>
      <c r="E14" s="124"/>
      <c r="F14" s="124"/>
      <c r="G14" s="124"/>
      <c r="H14" s="124"/>
      <c r="I14" s="124"/>
      <c r="J14" s="124"/>
      <c r="K14" s="124"/>
      <c r="L14" s="124"/>
      <c r="M14" s="124"/>
      <c r="N14" s="124"/>
      <c r="O14" s="124"/>
      <c r="P14" s="124"/>
      <c r="Q14" s="124"/>
      <c r="R14" s="124"/>
      <c r="S14" s="124"/>
      <c r="T14" s="124"/>
      <c r="U14" s="124"/>
      <c r="V14" s="124"/>
      <c r="W14" s="124"/>
      <c r="X14" s="124"/>
      <c r="Y14" s="124"/>
      <c r="Z14" s="124"/>
      <c r="AA14" s="124"/>
      <c r="AB14" s="124"/>
      <c r="AC14" s="125"/>
    </row>
    <row r="15" spans="1:29">
      <c r="A15" s="116"/>
      <c r="B15" s="78"/>
      <c r="C15" s="123"/>
      <c r="D15" s="124"/>
      <c r="E15" s="124"/>
      <c r="F15" s="124"/>
      <c r="G15" s="124"/>
      <c r="H15" s="124"/>
      <c r="I15" s="124"/>
      <c r="J15" s="124"/>
      <c r="K15" s="124"/>
      <c r="L15" s="124"/>
      <c r="M15" s="124"/>
      <c r="N15" s="124"/>
      <c r="O15" s="124"/>
      <c r="P15" s="124"/>
      <c r="Q15" s="124"/>
      <c r="R15" s="124"/>
      <c r="S15" s="124"/>
      <c r="T15" s="124"/>
      <c r="U15" s="124"/>
      <c r="V15" s="124"/>
      <c r="W15" s="124"/>
      <c r="X15" s="124"/>
      <c r="Y15" s="124"/>
      <c r="Z15" s="124"/>
      <c r="AA15" s="124"/>
      <c r="AB15" s="124"/>
      <c r="AC15" s="125"/>
    </row>
    <row r="16" spans="1:29">
      <c r="A16" s="116"/>
      <c r="B16" s="78"/>
      <c r="C16" s="123"/>
      <c r="D16" s="124"/>
      <c r="E16" s="124"/>
      <c r="F16" s="124"/>
      <c r="G16" s="124"/>
      <c r="H16" s="124"/>
      <c r="I16" s="124"/>
      <c r="J16" s="124"/>
      <c r="K16" s="124"/>
      <c r="L16" s="124"/>
      <c r="M16" s="124"/>
      <c r="N16" s="124"/>
      <c r="O16" s="124"/>
      <c r="P16" s="124"/>
      <c r="Q16" s="124"/>
      <c r="R16" s="124"/>
      <c r="S16" s="124"/>
      <c r="T16" s="124"/>
      <c r="U16" s="124"/>
      <c r="V16" s="124"/>
      <c r="W16" s="124"/>
      <c r="X16" s="124"/>
      <c r="Y16" s="124"/>
      <c r="Z16" s="124"/>
      <c r="AA16" s="124"/>
      <c r="AB16" s="124"/>
      <c r="AC16" s="125"/>
    </row>
    <row r="17" spans="1:32">
      <c r="A17" s="116"/>
      <c r="B17" s="78"/>
      <c r="C17" s="123"/>
      <c r="D17" s="124"/>
      <c r="E17" s="124"/>
      <c r="F17" s="124"/>
      <c r="G17" s="124"/>
      <c r="H17" s="124"/>
      <c r="I17" s="124"/>
      <c r="J17" s="124"/>
      <c r="K17" s="124"/>
      <c r="L17" s="124"/>
      <c r="M17" s="124"/>
      <c r="N17" s="124"/>
      <c r="O17" s="124"/>
      <c r="P17" s="124"/>
      <c r="Q17" s="124"/>
      <c r="R17" s="124"/>
      <c r="S17" s="124"/>
      <c r="T17" s="124"/>
      <c r="U17" s="124"/>
      <c r="V17" s="124"/>
      <c r="W17" s="124"/>
      <c r="X17" s="124"/>
      <c r="Y17" s="124"/>
      <c r="Z17" s="124"/>
      <c r="AA17" s="124"/>
      <c r="AB17" s="124"/>
      <c r="AC17" s="125"/>
    </row>
    <row r="18" spans="1:32">
      <c r="A18" s="116"/>
      <c r="B18" s="78"/>
      <c r="C18" s="123"/>
      <c r="D18" s="124"/>
      <c r="E18" s="124"/>
      <c r="F18" s="124"/>
      <c r="G18" s="124"/>
      <c r="H18" s="124"/>
      <c r="I18" s="124"/>
      <c r="J18" s="124"/>
      <c r="K18" s="124"/>
      <c r="L18" s="124"/>
      <c r="M18" s="124"/>
      <c r="N18" s="124"/>
      <c r="O18" s="124"/>
      <c r="P18" s="124"/>
      <c r="Q18" s="124"/>
      <c r="R18" s="124"/>
      <c r="S18" s="124"/>
      <c r="T18" s="124"/>
      <c r="U18" s="124"/>
      <c r="V18" s="124"/>
      <c r="W18" s="124"/>
      <c r="X18" s="124"/>
      <c r="Y18" s="124"/>
      <c r="Z18" s="124"/>
      <c r="AA18" s="124"/>
      <c r="AB18" s="124"/>
      <c r="AC18" s="125"/>
    </row>
    <row r="19" spans="1:32">
      <c r="A19" s="116"/>
      <c r="B19" s="78"/>
      <c r="C19" s="123"/>
      <c r="D19" s="124"/>
      <c r="E19" s="124"/>
      <c r="F19" s="124"/>
      <c r="G19" s="124"/>
      <c r="H19" s="124"/>
      <c r="I19" s="124"/>
      <c r="J19" s="124"/>
      <c r="K19" s="124"/>
      <c r="L19" s="124"/>
      <c r="M19" s="124"/>
      <c r="N19" s="124"/>
      <c r="O19" s="124"/>
      <c r="P19" s="124"/>
      <c r="Q19" s="124"/>
      <c r="R19" s="124"/>
      <c r="S19" s="124"/>
      <c r="T19" s="124"/>
      <c r="U19" s="124"/>
      <c r="V19" s="124"/>
      <c r="W19" s="124"/>
      <c r="X19" s="124"/>
      <c r="Y19" s="124"/>
      <c r="Z19" s="124"/>
      <c r="AA19" s="124"/>
      <c r="AB19" s="124"/>
      <c r="AC19" s="125"/>
    </row>
    <row r="20" spans="1:32" ht="29.25" customHeight="1">
      <c r="A20" s="116"/>
      <c r="B20" s="78"/>
      <c r="C20" s="123"/>
      <c r="D20" s="124"/>
      <c r="E20" s="124"/>
      <c r="F20" s="124"/>
      <c r="G20" s="124"/>
      <c r="H20" s="124"/>
      <c r="I20" s="124"/>
      <c r="J20" s="124"/>
      <c r="K20" s="124"/>
      <c r="L20" s="124"/>
      <c r="M20" s="124"/>
      <c r="N20" s="124"/>
      <c r="O20" s="124"/>
      <c r="P20" s="124"/>
      <c r="Q20" s="124"/>
      <c r="R20" s="124"/>
      <c r="S20" s="124"/>
      <c r="T20" s="124"/>
      <c r="U20" s="124"/>
      <c r="V20" s="124"/>
      <c r="W20" s="124"/>
      <c r="X20" s="124"/>
      <c r="Y20" s="124"/>
      <c r="Z20" s="124"/>
      <c r="AA20" s="124"/>
      <c r="AB20" s="124"/>
      <c r="AC20" s="125"/>
    </row>
    <row r="21" spans="1:32" ht="22.5" customHeight="1">
      <c r="A21" s="116"/>
      <c r="B21" s="78"/>
      <c r="C21" s="123"/>
      <c r="D21" s="124"/>
      <c r="E21" s="124"/>
      <c r="F21" s="124"/>
      <c r="G21" s="124"/>
      <c r="H21" s="124"/>
      <c r="I21" s="124"/>
      <c r="J21" s="124"/>
      <c r="K21" s="124"/>
      <c r="L21" s="124"/>
      <c r="M21" s="124"/>
      <c r="N21" s="124"/>
      <c r="O21" s="124"/>
      <c r="P21" s="124"/>
      <c r="Q21" s="124"/>
      <c r="R21" s="124"/>
      <c r="S21" s="124"/>
      <c r="T21" s="124"/>
      <c r="U21" s="124"/>
      <c r="V21" s="124"/>
      <c r="W21" s="124"/>
      <c r="X21" s="124"/>
      <c r="Y21" s="124"/>
      <c r="Z21" s="124"/>
      <c r="AA21" s="124"/>
      <c r="AB21" s="124"/>
      <c r="AC21" s="125"/>
    </row>
    <row r="22" spans="1:32" ht="14.25" customHeight="1">
      <c r="A22" s="116"/>
      <c r="B22" s="59"/>
      <c r="C22" s="78" t="s">
        <v>9</v>
      </c>
      <c r="D22" s="78"/>
      <c r="E22" s="78"/>
      <c r="F22" s="78"/>
      <c r="G22" s="2"/>
      <c r="H22" s="59" t="s">
        <v>10</v>
      </c>
      <c r="I22" s="60"/>
      <c r="J22" s="60"/>
      <c r="K22" s="60"/>
      <c r="L22" s="60"/>
      <c r="M22" s="60"/>
      <c r="N22" s="61"/>
      <c r="O22" s="78" t="s">
        <v>11</v>
      </c>
      <c r="P22" s="78"/>
      <c r="Q22" s="78"/>
      <c r="R22" s="78"/>
      <c r="S22" s="78"/>
      <c r="T22" s="78"/>
      <c r="U22" s="78"/>
      <c r="V22" s="62" t="s">
        <v>21</v>
      </c>
      <c r="W22" s="62"/>
      <c r="X22" s="62"/>
      <c r="Y22" s="62"/>
      <c r="Z22" s="62"/>
      <c r="AA22" s="113" t="s">
        <v>35</v>
      </c>
      <c r="AB22" s="114"/>
      <c r="AC22" s="115"/>
    </row>
    <row r="23" spans="1:32" ht="14.25" customHeight="1">
      <c r="A23" s="116"/>
      <c r="B23" s="78"/>
      <c r="C23" s="55">
        <v>587.12599999999998</v>
      </c>
      <c r="D23" s="56"/>
      <c r="E23" s="56"/>
      <c r="F23" s="56"/>
      <c r="G23" s="3" t="s">
        <v>12</v>
      </c>
      <c r="H23" s="52">
        <f>3090322.062+C23*COS(36.68055*PI()/180)</f>
        <v>3090792.924412224</v>
      </c>
      <c r="I23" s="53"/>
      <c r="J23" s="53"/>
      <c r="K23" s="53"/>
      <c r="L23" s="53"/>
      <c r="M23" s="53"/>
      <c r="N23" s="54"/>
      <c r="O23" s="43"/>
      <c r="P23" s="43"/>
      <c r="Q23" s="43"/>
      <c r="R23" s="43"/>
      <c r="S23" s="43"/>
      <c r="T23" s="43"/>
      <c r="U23" s="44"/>
      <c r="V23" s="38">
        <f ca="1">H23+AD23</f>
        <v>3090792.927412224</v>
      </c>
      <c r="W23" s="36"/>
      <c r="X23" s="36"/>
      <c r="Y23" s="36"/>
      <c r="Z23" s="37"/>
      <c r="AA23" s="63"/>
      <c r="AB23" s="64"/>
      <c r="AC23" s="65"/>
      <c r="AD23" s="8">
        <f ca="1">RANDBETWEEN(-3,3)*0.001</f>
        <v>3.0000000000000001E-3</v>
      </c>
      <c r="AE23" s="8">
        <v>3091826.855</v>
      </c>
    </row>
    <row r="24" spans="1:32" ht="14.25" customHeight="1">
      <c r="A24" s="116"/>
      <c r="B24" s="78"/>
      <c r="C24" s="57"/>
      <c r="D24" s="58"/>
      <c r="E24" s="58"/>
      <c r="F24" s="58"/>
      <c r="G24" s="1" t="s">
        <v>13</v>
      </c>
      <c r="H24" s="36">
        <f>527919.932+C23*SIN(36.68055*PI()/180)</f>
        <v>528270.65344022075</v>
      </c>
      <c r="I24" s="36"/>
      <c r="J24" s="36"/>
      <c r="K24" s="36"/>
      <c r="L24" s="36"/>
      <c r="M24" s="36"/>
      <c r="N24" s="37"/>
      <c r="O24" s="42"/>
      <c r="P24" s="42"/>
      <c r="Q24" s="42"/>
      <c r="R24" s="42"/>
      <c r="S24" s="42"/>
      <c r="T24" s="42"/>
      <c r="U24" s="45"/>
      <c r="V24" s="38">
        <f t="shared" ref="V24:V28" ca="1" si="0">H24+AD24</f>
        <v>528270.65344022075</v>
      </c>
      <c r="W24" s="36"/>
      <c r="X24" s="36"/>
      <c r="Y24" s="36"/>
      <c r="Z24" s="37"/>
      <c r="AA24" s="66"/>
      <c r="AB24" s="67"/>
      <c r="AC24" s="68"/>
      <c r="AD24" s="8">
        <f t="shared" ref="AD24:AD40" ca="1" si="1">RANDBETWEEN(-3,3)*0.001</f>
        <v>0</v>
      </c>
      <c r="AE24" s="8">
        <v>526796.32499999995</v>
      </c>
    </row>
    <row r="25" spans="1:32" ht="14.25" customHeight="1">
      <c r="A25" s="116"/>
      <c r="B25" s="78"/>
      <c r="C25" s="39" t="s">
        <v>38</v>
      </c>
      <c r="D25" s="40"/>
      <c r="E25" s="40"/>
      <c r="F25" s="40"/>
      <c r="G25" s="1" t="s">
        <v>12</v>
      </c>
      <c r="H25" s="36">
        <f>H23-MID(C25,2,LEN(C25)-2)*COS((36.68+90)*PI()/180)</f>
        <v>3090799.4952098429</v>
      </c>
      <c r="I25" s="36"/>
      <c r="J25" s="36"/>
      <c r="K25" s="36"/>
      <c r="L25" s="36"/>
      <c r="M25" s="36"/>
      <c r="N25" s="37"/>
      <c r="O25" s="43"/>
      <c r="P25" s="43"/>
      <c r="Q25" s="43"/>
      <c r="R25" s="43"/>
      <c r="S25" s="43"/>
      <c r="T25" s="43"/>
      <c r="U25" s="44"/>
      <c r="V25" s="38">
        <f t="shared" ca="1" si="0"/>
        <v>3090799.4942098428</v>
      </c>
      <c r="W25" s="36"/>
      <c r="X25" s="36"/>
      <c r="Y25" s="36"/>
      <c r="Z25" s="37"/>
      <c r="AA25" s="46"/>
      <c r="AB25" s="47"/>
      <c r="AC25" s="48"/>
      <c r="AD25" s="8">
        <f t="shared" ca="1" si="1"/>
        <v>-1E-3</v>
      </c>
      <c r="AE25" s="8"/>
    </row>
    <row r="26" spans="1:32" ht="14.25" customHeight="1">
      <c r="A26" s="116"/>
      <c r="B26" s="78"/>
      <c r="C26" s="41"/>
      <c r="D26" s="42"/>
      <c r="E26" s="42"/>
      <c r="F26" s="42"/>
      <c r="G26" s="1" t="s">
        <v>13</v>
      </c>
      <c r="H26" s="36">
        <f>H24-MID(C25,2,LEN(C25)-2)*SIN((36.68+90)*PI()/180)</f>
        <v>528261.83161395555</v>
      </c>
      <c r="I26" s="36"/>
      <c r="J26" s="36"/>
      <c r="K26" s="36"/>
      <c r="L26" s="36"/>
      <c r="M26" s="36"/>
      <c r="N26" s="37"/>
      <c r="O26" s="42"/>
      <c r="P26" s="42"/>
      <c r="Q26" s="42"/>
      <c r="R26" s="42"/>
      <c r="S26" s="42"/>
      <c r="T26" s="42"/>
      <c r="U26" s="45"/>
      <c r="V26" s="38">
        <f t="shared" ca="1" si="0"/>
        <v>528261.83161395555</v>
      </c>
      <c r="W26" s="36"/>
      <c r="X26" s="36"/>
      <c r="Y26" s="36"/>
      <c r="Z26" s="37"/>
      <c r="AA26" s="49"/>
      <c r="AB26" s="50"/>
      <c r="AC26" s="51"/>
      <c r="AD26" s="8">
        <f t="shared" ca="1" si="1"/>
        <v>0</v>
      </c>
      <c r="AE26" s="8"/>
      <c r="AF26" s="12"/>
    </row>
    <row r="27" spans="1:32" ht="14.25" customHeight="1">
      <c r="A27" s="116"/>
      <c r="B27" s="78"/>
      <c r="C27" s="39" t="s">
        <v>39</v>
      </c>
      <c r="D27" s="40"/>
      <c r="E27" s="40"/>
      <c r="F27" s="40"/>
      <c r="G27" s="1" t="s">
        <v>12</v>
      </c>
      <c r="H27" s="36">
        <f>H$23+MID(C27,2,LEN(C27)-2)*COS((36.68+90)*PI()/180)</f>
        <v>3090786.353614605</v>
      </c>
      <c r="I27" s="36"/>
      <c r="J27" s="36"/>
      <c r="K27" s="36"/>
      <c r="L27" s="36"/>
      <c r="M27" s="36"/>
      <c r="N27" s="37"/>
      <c r="O27" s="43"/>
      <c r="P27" s="43"/>
      <c r="Q27" s="43"/>
      <c r="R27" s="43"/>
      <c r="S27" s="43"/>
      <c r="T27" s="43"/>
      <c r="U27" s="44"/>
      <c r="V27" s="38">
        <f t="shared" ca="1" si="0"/>
        <v>3090786.350614605</v>
      </c>
      <c r="W27" s="36"/>
      <c r="X27" s="36"/>
      <c r="Y27" s="36"/>
      <c r="Z27" s="37"/>
      <c r="AA27" s="46"/>
      <c r="AB27" s="47"/>
      <c r="AC27" s="48"/>
      <c r="AD27" s="8">
        <f t="shared" ca="1" si="1"/>
        <v>-3.0000000000000001E-3</v>
      </c>
      <c r="AE27" s="8"/>
    </row>
    <row r="28" spans="1:32" ht="14.25" customHeight="1">
      <c r="A28" s="116"/>
      <c r="B28" s="78"/>
      <c r="C28" s="41"/>
      <c r="D28" s="42"/>
      <c r="E28" s="42"/>
      <c r="F28" s="42"/>
      <c r="G28" s="1" t="s">
        <v>13</v>
      </c>
      <c r="H28" s="36">
        <f>H$24+MID(C27,2,LEN(C27)-2)*SIN((36.68+90)*PI()/180)</f>
        <v>528279.47526648594</v>
      </c>
      <c r="I28" s="36"/>
      <c r="J28" s="36"/>
      <c r="K28" s="36"/>
      <c r="L28" s="36"/>
      <c r="M28" s="36"/>
      <c r="N28" s="37"/>
      <c r="O28" s="42"/>
      <c r="P28" s="42"/>
      <c r="Q28" s="42"/>
      <c r="R28" s="42"/>
      <c r="S28" s="42"/>
      <c r="T28" s="42"/>
      <c r="U28" s="45"/>
      <c r="V28" s="38">
        <f t="shared" ca="1" si="0"/>
        <v>528279.47226648591</v>
      </c>
      <c r="W28" s="36"/>
      <c r="X28" s="36"/>
      <c r="Y28" s="36"/>
      <c r="Z28" s="37"/>
      <c r="AA28" s="49"/>
      <c r="AB28" s="50"/>
      <c r="AC28" s="51"/>
      <c r="AD28" s="8">
        <f t="shared" ca="1" si="1"/>
        <v>-3.0000000000000001E-3</v>
      </c>
      <c r="AE28" s="8"/>
    </row>
    <row r="29" spans="1:32" ht="14.25" customHeight="1">
      <c r="A29" s="117"/>
      <c r="B29" s="118"/>
      <c r="C29" s="55">
        <v>700</v>
      </c>
      <c r="D29" s="56"/>
      <c r="E29" s="56"/>
      <c r="F29" s="56"/>
      <c r="G29" s="3" t="s">
        <v>12</v>
      </c>
      <c r="H29" s="52">
        <f>3089188.904+C29*COS(36.68055*PI()/180)</f>
        <v>3089750.2889302485</v>
      </c>
      <c r="I29" s="53"/>
      <c r="J29" s="53"/>
      <c r="K29" s="53"/>
      <c r="L29" s="53"/>
      <c r="M29" s="53"/>
      <c r="N29" s="54"/>
      <c r="O29" s="43"/>
      <c r="P29" s="43"/>
      <c r="Q29" s="43"/>
      <c r="R29" s="43"/>
      <c r="S29" s="43"/>
      <c r="T29" s="43"/>
      <c r="U29" s="44"/>
      <c r="V29" s="38">
        <f t="shared" ref="V29:V38" ca="1" si="2">H29+AD29</f>
        <v>3089750.2919302485</v>
      </c>
      <c r="W29" s="36"/>
      <c r="X29" s="36"/>
      <c r="Y29" s="36"/>
      <c r="Z29" s="37"/>
      <c r="AA29" s="46"/>
      <c r="AB29" s="47"/>
      <c r="AC29" s="48"/>
      <c r="AD29" s="8">
        <f t="shared" ca="1" si="1"/>
        <v>3.0000000000000001E-3</v>
      </c>
      <c r="AE29" s="8"/>
    </row>
    <row r="30" spans="1:32" ht="14.25" customHeight="1">
      <c r="A30" s="117"/>
      <c r="B30" s="118"/>
      <c r="C30" s="57"/>
      <c r="D30" s="58"/>
      <c r="E30" s="58"/>
      <c r="F30" s="58"/>
      <c r="G30" s="11" t="s">
        <v>13</v>
      </c>
      <c r="H30" s="36">
        <f>525953.681+C29*SIN(36.68055*PI()/180)</f>
        <v>526371.82805558003</v>
      </c>
      <c r="I30" s="36"/>
      <c r="J30" s="36"/>
      <c r="K30" s="36"/>
      <c r="L30" s="36"/>
      <c r="M30" s="36"/>
      <c r="N30" s="37"/>
      <c r="O30" s="42"/>
      <c r="P30" s="42"/>
      <c r="Q30" s="42"/>
      <c r="R30" s="42"/>
      <c r="S30" s="42"/>
      <c r="T30" s="42"/>
      <c r="U30" s="45"/>
      <c r="V30" s="38">
        <f t="shared" ca="1" si="2"/>
        <v>526371.83105558006</v>
      </c>
      <c r="W30" s="36"/>
      <c r="X30" s="36"/>
      <c r="Y30" s="36"/>
      <c r="Z30" s="37"/>
      <c r="AA30" s="49"/>
      <c r="AB30" s="50"/>
      <c r="AC30" s="51"/>
      <c r="AD30" s="8">
        <f t="shared" ca="1" si="1"/>
        <v>3.0000000000000001E-3</v>
      </c>
      <c r="AE30" s="8"/>
    </row>
    <row r="31" spans="1:32" ht="14.25" customHeight="1">
      <c r="A31" s="117"/>
      <c r="B31" s="118"/>
      <c r="C31" s="39" t="s">
        <v>40</v>
      </c>
      <c r="D31" s="40"/>
      <c r="E31" s="40"/>
      <c r="F31" s="40"/>
      <c r="G31" s="11" t="s">
        <v>12</v>
      </c>
      <c r="H31" s="36">
        <f>H29-MID(C31,2,LEN(C31)-2)*COS((36.68+90)*PI()/180)</f>
        <v>3089754.7690195339</v>
      </c>
      <c r="I31" s="36"/>
      <c r="J31" s="36"/>
      <c r="K31" s="36"/>
      <c r="L31" s="36"/>
      <c r="M31" s="36"/>
      <c r="N31" s="37"/>
      <c r="O31" s="43"/>
      <c r="P31" s="43"/>
      <c r="Q31" s="43"/>
      <c r="R31" s="43"/>
      <c r="S31" s="43"/>
      <c r="T31" s="43"/>
      <c r="U31" s="44"/>
      <c r="V31" s="38">
        <f t="shared" ca="1" si="2"/>
        <v>3089754.7690195339</v>
      </c>
      <c r="W31" s="36"/>
      <c r="X31" s="36"/>
      <c r="Y31" s="36"/>
      <c r="Z31" s="37"/>
      <c r="AA31" s="46"/>
      <c r="AB31" s="47"/>
      <c r="AC31" s="48"/>
      <c r="AD31" s="8">
        <f t="shared" ca="1" si="1"/>
        <v>0</v>
      </c>
      <c r="AE31" s="8"/>
    </row>
    <row r="32" spans="1:32" ht="14.25" customHeight="1">
      <c r="A32" s="117"/>
      <c r="B32" s="118"/>
      <c r="C32" s="41"/>
      <c r="D32" s="42"/>
      <c r="E32" s="42"/>
      <c r="F32" s="42"/>
      <c r="G32" s="11" t="s">
        <v>13</v>
      </c>
      <c r="H32" s="36">
        <f>H30-MID(C31,2,LEN(C31)-2)*SIN((36.68+90)*PI()/180)</f>
        <v>526365.81317403563</v>
      </c>
      <c r="I32" s="36"/>
      <c r="J32" s="36"/>
      <c r="K32" s="36"/>
      <c r="L32" s="36"/>
      <c r="M32" s="36"/>
      <c r="N32" s="37"/>
      <c r="O32" s="42"/>
      <c r="P32" s="42"/>
      <c r="Q32" s="42"/>
      <c r="R32" s="42"/>
      <c r="S32" s="42"/>
      <c r="T32" s="42"/>
      <c r="U32" s="45"/>
      <c r="V32" s="38">
        <f t="shared" ca="1" si="2"/>
        <v>526365.81617403566</v>
      </c>
      <c r="W32" s="36"/>
      <c r="X32" s="36"/>
      <c r="Y32" s="36"/>
      <c r="Z32" s="37"/>
      <c r="AA32" s="49"/>
      <c r="AB32" s="50"/>
      <c r="AC32" s="51"/>
      <c r="AD32" s="8">
        <f t="shared" ca="1" si="1"/>
        <v>3.0000000000000001E-3</v>
      </c>
      <c r="AE32" s="8"/>
    </row>
    <row r="33" spans="1:31" ht="14.25" customHeight="1">
      <c r="A33" s="117"/>
      <c r="B33" s="118"/>
      <c r="C33" s="39" t="s">
        <v>41</v>
      </c>
      <c r="D33" s="40"/>
      <c r="E33" s="40"/>
      <c r="F33" s="40"/>
      <c r="G33" s="11" t="s">
        <v>12</v>
      </c>
      <c r="H33" s="36">
        <f>H29+MID(C33,2,LEN(C33)-2)*COS((36.68+90)*PI()/180)</f>
        <v>3089745.8088409631</v>
      </c>
      <c r="I33" s="36"/>
      <c r="J33" s="36"/>
      <c r="K33" s="36"/>
      <c r="L33" s="36"/>
      <c r="M33" s="36"/>
      <c r="N33" s="37"/>
      <c r="O33" s="43"/>
      <c r="P33" s="43"/>
      <c r="Q33" s="43"/>
      <c r="R33" s="43"/>
      <c r="S33" s="43"/>
      <c r="T33" s="43"/>
      <c r="U33" s="44"/>
      <c r="V33" s="38">
        <f t="shared" ca="1" si="2"/>
        <v>3089745.8078409629</v>
      </c>
      <c r="W33" s="36"/>
      <c r="X33" s="36"/>
      <c r="Y33" s="36"/>
      <c r="Z33" s="37"/>
      <c r="AA33" s="46"/>
      <c r="AB33" s="47"/>
      <c r="AC33" s="48"/>
      <c r="AD33" s="8">
        <f t="shared" ca="1" si="1"/>
        <v>-1E-3</v>
      </c>
      <c r="AE33" s="8"/>
    </row>
    <row r="34" spans="1:31" ht="15" customHeight="1">
      <c r="A34" s="117"/>
      <c r="B34" s="118"/>
      <c r="C34" s="41"/>
      <c r="D34" s="42"/>
      <c r="E34" s="42"/>
      <c r="F34" s="42"/>
      <c r="G34" s="11" t="s">
        <v>13</v>
      </c>
      <c r="H34" s="36">
        <f>H$30+MID(C33,2,LEN(C33)-2)*SIN((36.68+90)*PI()/180)</f>
        <v>526377.84293712443</v>
      </c>
      <c r="I34" s="36"/>
      <c r="J34" s="36"/>
      <c r="K34" s="36"/>
      <c r="L34" s="36"/>
      <c r="M34" s="36"/>
      <c r="N34" s="37"/>
      <c r="O34" s="42"/>
      <c r="P34" s="42"/>
      <c r="Q34" s="42"/>
      <c r="R34" s="42"/>
      <c r="S34" s="42"/>
      <c r="T34" s="42"/>
      <c r="U34" s="45"/>
      <c r="V34" s="38">
        <f t="shared" ca="1" si="2"/>
        <v>526377.84393712447</v>
      </c>
      <c r="W34" s="36"/>
      <c r="X34" s="36"/>
      <c r="Y34" s="36"/>
      <c r="Z34" s="37"/>
      <c r="AA34" s="49"/>
      <c r="AB34" s="50"/>
      <c r="AC34" s="51"/>
      <c r="AD34" s="8">
        <f t="shared" ca="1" si="1"/>
        <v>1E-3</v>
      </c>
      <c r="AE34" s="8"/>
    </row>
    <row r="35" spans="1:31" ht="14.25" customHeight="1">
      <c r="A35" s="116"/>
      <c r="B35" s="78"/>
      <c r="C35" s="55">
        <v>800</v>
      </c>
      <c r="D35" s="56"/>
      <c r="E35" s="56"/>
      <c r="F35" s="56"/>
      <c r="G35" s="3" t="s">
        <v>12</v>
      </c>
      <c r="H35" s="52">
        <f>3090322.062+C35*COS(36.68055*PI()/180)</f>
        <v>3090963.6447774265</v>
      </c>
      <c r="I35" s="53"/>
      <c r="J35" s="53"/>
      <c r="K35" s="53"/>
      <c r="L35" s="53"/>
      <c r="M35" s="53"/>
      <c r="N35" s="54"/>
      <c r="O35" s="43"/>
      <c r="P35" s="43"/>
      <c r="Q35" s="43"/>
      <c r="R35" s="43"/>
      <c r="S35" s="43"/>
      <c r="T35" s="43"/>
      <c r="U35" s="44"/>
      <c r="V35" s="38">
        <f t="shared" ca="1" si="2"/>
        <v>3090963.6477774265</v>
      </c>
      <c r="W35" s="36"/>
      <c r="X35" s="36"/>
      <c r="Y35" s="36"/>
      <c r="Z35" s="37"/>
      <c r="AA35" s="46"/>
      <c r="AB35" s="47"/>
      <c r="AC35" s="48"/>
      <c r="AD35" s="8">
        <f t="shared" ca="1" si="1"/>
        <v>3.0000000000000001E-3</v>
      </c>
      <c r="AE35" s="8"/>
    </row>
    <row r="36" spans="1:31" ht="14.25" customHeight="1">
      <c r="A36" s="116"/>
      <c r="B36" s="78"/>
      <c r="C36" s="57"/>
      <c r="D36" s="58"/>
      <c r="E36" s="58"/>
      <c r="F36" s="58"/>
      <c r="G36" s="11" t="s">
        <v>13</v>
      </c>
      <c r="H36" s="36">
        <f>527919.932+C35*SIN(36.68055*PI()/180)</f>
        <v>528397.81434923434</v>
      </c>
      <c r="I36" s="36"/>
      <c r="J36" s="36"/>
      <c r="K36" s="36"/>
      <c r="L36" s="36"/>
      <c r="M36" s="36"/>
      <c r="N36" s="37"/>
      <c r="O36" s="42"/>
      <c r="P36" s="42"/>
      <c r="Q36" s="42"/>
      <c r="R36" s="42"/>
      <c r="S36" s="42"/>
      <c r="T36" s="42"/>
      <c r="U36" s="45"/>
      <c r="V36" s="38">
        <f t="shared" ca="1" si="2"/>
        <v>528397.81334923429</v>
      </c>
      <c r="W36" s="36"/>
      <c r="X36" s="36"/>
      <c r="Y36" s="36"/>
      <c r="Z36" s="37"/>
      <c r="AA36" s="49"/>
      <c r="AB36" s="50"/>
      <c r="AC36" s="51"/>
      <c r="AD36" s="8">
        <f t="shared" ca="1" si="1"/>
        <v>-1E-3</v>
      </c>
      <c r="AE36" s="8"/>
    </row>
    <row r="37" spans="1:31" ht="14.25" customHeight="1">
      <c r="A37" s="116"/>
      <c r="B37" s="78"/>
      <c r="C37" s="39" t="s">
        <v>40</v>
      </c>
      <c r="D37" s="40"/>
      <c r="E37" s="40"/>
      <c r="F37" s="40"/>
      <c r="G37" s="11" t="s">
        <v>12</v>
      </c>
      <c r="H37" s="36">
        <f>H35-MID(C37,2,LEN(C37)-2)*COS((36.68+90)*PI()/180)</f>
        <v>3090968.1248667119</v>
      </c>
      <c r="I37" s="36"/>
      <c r="J37" s="36"/>
      <c r="K37" s="36"/>
      <c r="L37" s="36"/>
      <c r="M37" s="36"/>
      <c r="N37" s="37"/>
      <c r="O37" s="43"/>
      <c r="P37" s="43"/>
      <c r="Q37" s="43"/>
      <c r="R37" s="43"/>
      <c r="S37" s="43"/>
      <c r="T37" s="43"/>
      <c r="U37" s="44"/>
      <c r="V37" s="38">
        <f t="shared" ca="1" si="2"/>
        <v>3090968.1268667118</v>
      </c>
      <c r="W37" s="36"/>
      <c r="X37" s="36"/>
      <c r="Y37" s="36"/>
      <c r="Z37" s="37"/>
      <c r="AA37" s="46"/>
      <c r="AB37" s="47"/>
      <c r="AC37" s="48"/>
      <c r="AD37" s="8">
        <f t="shared" ca="1" si="1"/>
        <v>2E-3</v>
      </c>
      <c r="AE37" s="8"/>
    </row>
    <row r="38" spans="1:31" ht="14.25" customHeight="1">
      <c r="A38" s="116"/>
      <c r="B38" s="78"/>
      <c r="C38" s="41"/>
      <c r="D38" s="42"/>
      <c r="E38" s="42"/>
      <c r="F38" s="42"/>
      <c r="G38" s="11" t="s">
        <v>13</v>
      </c>
      <c r="H38" s="36">
        <f>H36-MID(C37,2,LEN(C37)-2)*SIN((36.68+90)*PI()/180)</f>
        <v>528391.79946768994</v>
      </c>
      <c r="I38" s="36"/>
      <c r="J38" s="36"/>
      <c r="K38" s="36"/>
      <c r="L38" s="36"/>
      <c r="M38" s="36"/>
      <c r="N38" s="37"/>
      <c r="O38" s="42"/>
      <c r="P38" s="42"/>
      <c r="Q38" s="42"/>
      <c r="R38" s="42"/>
      <c r="S38" s="42"/>
      <c r="T38" s="42"/>
      <c r="U38" s="45"/>
      <c r="V38" s="38">
        <f t="shared" ca="1" si="2"/>
        <v>528391.79746768996</v>
      </c>
      <c r="W38" s="36"/>
      <c r="X38" s="36"/>
      <c r="Y38" s="36"/>
      <c r="Z38" s="37"/>
      <c r="AA38" s="49"/>
      <c r="AB38" s="50"/>
      <c r="AC38" s="51"/>
      <c r="AD38" s="8">
        <f t="shared" ca="1" si="1"/>
        <v>-2E-3</v>
      </c>
      <c r="AE38" s="8"/>
    </row>
    <row r="39" spans="1:31" ht="14.25" customHeight="1">
      <c r="A39" s="116"/>
      <c r="B39" s="78"/>
      <c r="C39" s="39" t="s">
        <v>41</v>
      </c>
      <c r="D39" s="40"/>
      <c r="E39" s="40"/>
      <c r="F39" s="40"/>
      <c r="G39" s="11" t="s">
        <v>12</v>
      </c>
      <c r="H39" s="36">
        <f>H35+MID(C39,2,LEN(C39)-2)*COS((36.68+90)*PI()/180)</f>
        <v>3090959.1646881411</v>
      </c>
      <c r="I39" s="36"/>
      <c r="J39" s="36"/>
      <c r="K39" s="36"/>
      <c r="L39" s="36"/>
      <c r="M39" s="36"/>
      <c r="N39" s="37"/>
      <c r="O39" s="43"/>
      <c r="P39" s="43"/>
      <c r="Q39" s="43"/>
      <c r="R39" s="43"/>
      <c r="S39" s="43"/>
      <c r="T39" s="43"/>
      <c r="U39" s="44"/>
      <c r="V39" s="38">
        <f t="shared" ref="V39:V40" ca="1" si="3">H39+AD39</f>
        <v>3090959.1656881412</v>
      </c>
      <c r="W39" s="36"/>
      <c r="X39" s="36"/>
      <c r="Y39" s="36"/>
      <c r="Z39" s="37"/>
      <c r="AA39" s="46"/>
      <c r="AB39" s="47"/>
      <c r="AC39" s="48"/>
      <c r="AD39" s="8">
        <f t="shared" ca="1" si="1"/>
        <v>1E-3</v>
      </c>
      <c r="AE39" s="8"/>
    </row>
    <row r="40" spans="1:31" ht="15" customHeight="1">
      <c r="A40" s="116"/>
      <c r="B40" s="78"/>
      <c r="C40" s="41"/>
      <c r="D40" s="42"/>
      <c r="E40" s="42"/>
      <c r="F40" s="42"/>
      <c r="G40" s="11" t="s">
        <v>13</v>
      </c>
      <c r="H40" s="36">
        <f>H36+MID(C39,2,LEN(C39)-2)*SIN((36.68+90)*PI()/180)</f>
        <v>528403.82923077873</v>
      </c>
      <c r="I40" s="36"/>
      <c r="J40" s="36"/>
      <c r="K40" s="36"/>
      <c r="L40" s="36"/>
      <c r="M40" s="36"/>
      <c r="N40" s="37"/>
      <c r="O40" s="42"/>
      <c r="P40" s="42"/>
      <c r="Q40" s="42"/>
      <c r="R40" s="42"/>
      <c r="S40" s="42"/>
      <c r="T40" s="42"/>
      <c r="U40" s="45"/>
      <c r="V40" s="38">
        <f t="shared" ca="1" si="3"/>
        <v>528403.82623077871</v>
      </c>
      <c r="W40" s="36"/>
      <c r="X40" s="36"/>
      <c r="Y40" s="36"/>
      <c r="Z40" s="37"/>
      <c r="AA40" s="49"/>
      <c r="AB40" s="50"/>
      <c r="AC40" s="51"/>
      <c r="AD40" s="8">
        <f t="shared" ca="1" si="1"/>
        <v>-3.0000000000000001E-3</v>
      </c>
      <c r="AE40" s="8"/>
    </row>
    <row r="41" spans="1:31" ht="10.5" customHeight="1">
      <c r="A41" s="13" t="s">
        <v>20</v>
      </c>
      <c r="B41" s="14"/>
      <c r="C41" s="15" t="s">
        <v>31</v>
      </c>
      <c r="D41" s="16"/>
      <c r="E41" s="16"/>
      <c r="F41" s="16"/>
      <c r="G41" s="17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8"/>
    </row>
    <row r="42" spans="1:31" ht="10.5" customHeight="1">
      <c r="A42" s="13"/>
      <c r="B42" s="14"/>
      <c r="C42" s="19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1"/>
    </row>
    <row r="43" spans="1:31" ht="21.75" customHeight="1">
      <c r="A43" s="13"/>
      <c r="B43" s="14"/>
      <c r="C43" s="19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1"/>
    </row>
    <row r="44" spans="1:31" ht="8.25" hidden="1" customHeight="1">
      <c r="A44" s="13"/>
      <c r="B44" s="1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6"/>
    </row>
    <row r="45" spans="1:31" ht="10.5" hidden="1" customHeight="1">
      <c r="A45" s="13"/>
      <c r="B45" s="1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6"/>
    </row>
    <row r="46" spans="1:31" ht="9" customHeight="1" thickBot="1">
      <c r="A46" s="22" t="s">
        <v>14</v>
      </c>
      <c r="B46" s="23"/>
      <c r="C46" s="28"/>
      <c r="D46" s="28"/>
      <c r="E46" s="28"/>
      <c r="F46" s="29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30"/>
    </row>
    <row r="47" spans="1:31" ht="9" customHeight="1">
      <c r="A47" s="24"/>
      <c r="B47" s="25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2"/>
    </row>
    <row r="48" spans="1:31" ht="9.75" customHeight="1">
      <c r="A48" s="24"/>
      <c r="B48" s="25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  <c r="AA48" s="31"/>
      <c r="AB48" s="31"/>
      <c r="AC48" s="32"/>
    </row>
    <row r="49" spans="1:29" ht="9" hidden="1" customHeight="1">
      <c r="A49" s="24"/>
      <c r="B49" s="25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  <c r="AA49" s="31"/>
      <c r="AB49" s="31"/>
      <c r="AC49" s="32"/>
    </row>
    <row r="50" spans="1:29" ht="2.1" customHeight="1" thickBot="1">
      <c r="A50" s="26"/>
      <c r="B50" s="27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4"/>
    </row>
    <row r="51" spans="1:29" ht="9.75" customHeight="1">
      <c r="A51" s="35"/>
      <c r="B51" s="35"/>
      <c r="C51" s="35"/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</row>
    <row r="52" spans="1:29">
      <c r="B52" s="5" t="s">
        <v>15</v>
      </c>
      <c r="H52" s="5" t="s">
        <v>19</v>
      </c>
      <c r="N52" s="5" t="s">
        <v>16</v>
      </c>
      <c r="P52" s="5"/>
      <c r="U52" s="7" t="s">
        <v>22</v>
      </c>
      <c r="Y52" s="5"/>
    </row>
    <row r="54" spans="1:29" ht="5.25" customHeight="1"/>
    <row r="55" spans="1:29" ht="5.25" customHeight="1"/>
    <row r="56" spans="1:29" ht="12" customHeight="1">
      <c r="A56" s="81"/>
      <c r="B56" s="82"/>
      <c r="C56" s="83"/>
      <c r="D56" s="83"/>
      <c r="E56" s="83"/>
      <c r="F56" s="83"/>
      <c r="G56" s="83"/>
      <c r="H56" s="83"/>
      <c r="I56" s="83"/>
      <c r="J56" s="83"/>
      <c r="K56" s="83"/>
      <c r="L56" s="83"/>
      <c r="M56" s="83"/>
      <c r="N56" s="83"/>
      <c r="O56" s="83"/>
      <c r="P56" s="83"/>
      <c r="Q56" s="83"/>
      <c r="R56" s="83"/>
      <c r="S56" s="83"/>
      <c r="T56" s="83"/>
      <c r="U56" s="83"/>
      <c r="V56" s="83"/>
      <c r="W56" s="83"/>
      <c r="X56" s="83"/>
      <c r="Y56" s="83"/>
      <c r="Z56" s="83"/>
      <c r="AA56" s="80" t="s">
        <v>0</v>
      </c>
      <c r="AB56" s="80"/>
      <c r="AC56" s="80"/>
    </row>
    <row r="57" spans="1:29" ht="27">
      <c r="A57" s="84"/>
      <c r="B57" s="85"/>
      <c r="C57" s="85"/>
      <c r="D57" s="86" t="s">
        <v>24</v>
      </c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  <c r="W57" s="87"/>
      <c r="X57" s="87"/>
      <c r="Y57" s="87"/>
      <c r="Z57" s="87"/>
      <c r="AA57" s="88"/>
      <c r="AB57" s="89"/>
      <c r="AC57" s="89"/>
    </row>
    <row r="58" spans="1:29" ht="27.75" thickBot="1">
      <c r="A58" s="90"/>
      <c r="B58" s="90"/>
      <c r="C58" s="90"/>
      <c r="D58" s="90"/>
      <c r="E58" s="90"/>
      <c r="F58" s="90"/>
      <c r="G58" s="90"/>
      <c r="H58" s="90"/>
      <c r="I58" s="90"/>
      <c r="J58" s="90"/>
      <c r="K58" s="90"/>
      <c r="L58" s="90"/>
      <c r="M58" s="90"/>
      <c r="N58" s="90"/>
      <c r="O58" s="90"/>
      <c r="P58" s="90"/>
      <c r="Q58" s="90"/>
      <c r="R58" s="90"/>
      <c r="S58" s="90"/>
      <c r="T58" s="90"/>
      <c r="U58" s="90"/>
      <c r="V58" s="90"/>
      <c r="W58" s="90"/>
      <c r="X58" s="90"/>
      <c r="Y58" s="90"/>
      <c r="Z58" s="90"/>
      <c r="AA58" s="91"/>
      <c r="AB58" s="92"/>
      <c r="AC58" s="92"/>
    </row>
    <row r="59" spans="1:29" ht="45" customHeight="1">
      <c r="A59" s="93" t="s">
        <v>1</v>
      </c>
      <c r="B59" s="94"/>
      <c r="C59" s="94"/>
      <c r="D59" s="94"/>
      <c r="E59" s="95"/>
      <c r="F59" s="96" t="s">
        <v>32</v>
      </c>
      <c r="G59" s="97"/>
      <c r="H59" s="97"/>
      <c r="I59" s="97"/>
      <c r="J59" s="97"/>
      <c r="K59" s="97"/>
      <c r="L59" s="97"/>
      <c r="M59" s="97"/>
      <c r="N59" s="97"/>
      <c r="O59" s="97"/>
      <c r="P59" s="98"/>
      <c r="Q59" s="99" t="s">
        <v>2</v>
      </c>
      <c r="R59" s="99"/>
      <c r="S59" s="99"/>
      <c r="T59" s="99"/>
      <c r="U59" s="100" t="s">
        <v>3</v>
      </c>
      <c r="V59" s="100"/>
      <c r="W59" s="100"/>
      <c r="X59" s="100"/>
      <c r="Y59" s="100"/>
      <c r="Z59" s="100"/>
      <c r="AA59" s="100"/>
      <c r="AB59" s="100"/>
      <c r="AC59" s="101"/>
    </row>
    <row r="60" spans="1:29" ht="30" customHeight="1">
      <c r="A60" s="69" t="s">
        <v>17</v>
      </c>
      <c r="B60" s="70"/>
      <c r="C60" s="70"/>
      <c r="D60" s="70"/>
      <c r="E60" s="71"/>
      <c r="F60" s="72" t="s">
        <v>43</v>
      </c>
      <c r="G60" s="73"/>
      <c r="H60" s="73"/>
      <c r="I60" s="73"/>
      <c r="J60" s="73"/>
      <c r="K60" s="73"/>
      <c r="L60" s="73"/>
      <c r="M60" s="73"/>
      <c r="N60" s="73"/>
      <c r="O60" s="73"/>
      <c r="P60" s="72"/>
      <c r="Q60" s="74" t="s">
        <v>33</v>
      </c>
      <c r="R60" s="74"/>
      <c r="S60" s="74"/>
      <c r="T60" s="74"/>
      <c r="U60" s="75" t="s">
        <v>37</v>
      </c>
      <c r="V60" s="76"/>
      <c r="W60" s="76"/>
      <c r="X60" s="76"/>
      <c r="Y60" s="76"/>
      <c r="Z60" s="76"/>
      <c r="AA60" s="76"/>
      <c r="AB60" s="76"/>
      <c r="AC60" s="77"/>
    </row>
    <row r="61" spans="1:29" ht="30" customHeight="1">
      <c r="A61" s="102" t="s">
        <v>4</v>
      </c>
      <c r="B61" s="103"/>
      <c r="C61" s="103"/>
      <c r="D61" s="103"/>
      <c r="E61" s="104"/>
      <c r="F61" s="105" t="s">
        <v>36</v>
      </c>
      <c r="G61" s="106"/>
      <c r="H61" s="106"/>
      <c r="I61" s="106"/>
      <c r="J61" s="106"/>
      <c r="K61" s="106"/>
      <c r="L61" s="106"/>
      <c r="M61" s="106"/>
      <c r="N61" s="106"/>
      <c r="O61" s="106"/>
      <c r="P61" s="107"/>
      <c r="Q61" s="108" t="s">
        <v>23</v>
      </c>
      <c r="R61" s="109"/>
      <c r="S61" s="109"/>
      <c r="T61" s="109"/>
      <c r="U61" s="110" t="s">
        <v>30</v>
      </c>
      <c r="V61" s="111"/>
      <c r="W61" s="111"/>
      <c r="X61" s="111"/>
      <c r="Y61" s="111"/>
      <c r="Z61" s="111"/>
      <c r="AA61" s="111"/>
      <c r="AB61" s="111"/>
      <c r="AC61" s="112"/>
    </row>
    <row r="62" spans="1:29" ht="23.25" customHeight="1">
      <c r="A62" s="116" t="s">
        <v>18</v>
      </c>
      <c r="B62" s="78"/>
      <c r="C62" s="78" t="s">
        <v>5</v>
      </c>
      <c r="D62" s="78"/>
      <c r="E62" s="78"/>
      <c r="F62" s="78"/>
      <c r="G62" s="78"/>
      <c r="H62" s="78" t="s">
        <v>25</v>
      </c>
      <c r="I62" s="78"/>
      <c r="J62" s="78"/>
      <c r="K62" s="78"/>
      <c r="L62" s="78"/>
      <c r="M62" s="78"/>
      <c r="N62" s="78"/>
      <c r="O62" s="62" t="s">
        <v>6</v>
      </c>
      <c r="P62" s="62"/>
      <c r="Q62" s="62"/>
      <c r="R62" s="62"/>
      <c r="S62" s="62"/>
      <c r="T62" s="62" t="s">
        <v>34</v>
      </c>
      <c r="U62" s="62"/>
      <c r="V62" s="62"/>
      <c r="W62" s="62"/>
      <c r="X62" s="62"/>
      <c r="Y62" s="62"/>
      <c r="Z62" s="62"/>
      <c r="AA62" s="62"/>
      <c r="AB62" s="62"/>
      <c r="AC62" s="79"/>
    </row>
    <row r="63" spans="1:29" ht="18" customHeight="1">
      <c r="A63" s="116"/>
      <c r="B63" s="78"/>
      <c r="C63" s="119" t="s">
        <v>7</v>
      </c>
      <c r="D63" s="40"/>
      <c r="E63" s="40"/>
      <c r="F63" s="40"/>
      <c r="G63" s="120"/>
      <c r="H63" s="78" t="s">
        <v>26</v>
      </c>
      <c r="I63" s="78"/>
      <c r="J63" s="78"/>
      <c r="K63" s="78"/>
      <c r="L63" s="78"/>
      <c r="M63" s="78"/>
      <c r="N63" s="78"/>
      <c r="O63" s="46" t="s">
        <v>8</v>
      </c>
      <c r="P63" s="47"/>
      <c r="Q63" s="47"/>
      <c r="R63" s="47"/>
      <c r="S63" s="121"/>
      <c r="T63" s="62" t="s">
        <v>28</v>
      </c>
      <c r="U63" s="62"/>
      <c r="V63" s="62"/>
      <c r="W63" s="62"/>
      <c r="X63" s="62"/>
      <c r="Y63" s="62"/>
      <c r="Z63" s="62"/>
      <c r="AA63" s="62"/>
      <c r="AB63" s="62"/>
      <c r="AC63" s="79"/>
    </row>
    <row r="64" spans="1:29" ht="18" customHeight="1">
      <c r="A64" s="116"/>
      <c r="B64" s="78"/>
      <c r="C64" s="41"/>
      <c r="D64" s="42"/>
      <c r="E64" s="42"/>
      <c r="F64" s="42"/>
      <c r="G64" s="45"/>
      <c r="H64" s="78" t="s">
        <v>27</v>
      </c>
      <c r="I64" s="78"/>
      <c r="J64" s="78"/>
      <c r="K64" s="78"/>
      <c r="L64" s="78"/>
      <c r="M64" s="78"/>
      <c r="N64" s="78"/>
      <c r="O64" s="49"/>
      <c r="P64" s="50"/>
      <c r="Q64" s="50"/>
      <c r="R64" s="50"/>
      <c r="S64" s="122"/>
      <c r="T64" s="62" t="s">
        <v>29</v>
      </c>
      <c r="U64" s="62"/>
      <c r="V64" s="62"/>
      <c r="W64" s="62"/>
      <c r="X64" s="62"/>
      <c r="Y64" s="62"/>
      <c r="Z64" s="62"/>
      <c r="AA64" s="62"/>
      <c r="AB64" s="62"/>
      <c r="AC64" s="79"/>
    </row>
    <row r="65" spans="1:32">
      <c r="A65" s="116"/>
      <c r="B65" s="78"/>
      <c r="C65" s="123"/>
      <c r="D65" s="124"/>
      <c r="E65" s="124"/>
      <c r="F65" s="124"/>
      <c r="G65" s="124"/>
      <c r="H65" s="124"/>
      <c r="I65" s="124"/>
      <c r="J65" s="124"/>
      <c r="K65" s="124"/>
      <c r="L65" s="124"/>
      <c r="M65" s="124"/>
      <c r="N65" s="124"/>
      <c r="O65" s="124"/>
      <c r="P65" s="124"/>
      <c r="Q65" s="124"/>
      <c r="R65" s="124"/>
      <c r="S65" s="124"/>
      <c r="T65" s="124"/>
      <c r="U65" s="124"/>
      <c r="V65" s="124"/>
      <c r="W65" s="124"/>
      <c r="X65" s="124"/>
      <c r="Y65" s="124"/>
      <c r="Z65" s="124"/>
      <c r="AA65" s="124"/>
      <c r="AB65" s="124"/>
      <c r="AC65" s="125"/>
    </row>
    <row r="66" spans="1:32">
      <c r="A66" s="116"/>
      <c r="B66" s="78"/>
      <c r="C66" s="123"/>
      <c r="D66" s="124"/>
      <c r="E66" s="124"/>
      <c r="F66" s="124"/>
      <c r="G66" s="124"/>
      <c r="H66" s="124"/>
      <c r="I66" s="124"/>
      <c r="J66" s="124"/>
      <c r="K66" s="124"/>
      <c r="L66" s="124"/>
      <c r="M66" s="124"/>
      <c r="N66" s="124"/>
      <c r="O66" s="124"/>
      <c r="P66" s="124"/>
      <c r="Q66" s="124"/>
      <c r="R66" s="124"/>
      <c r="S66" s="124"/>
      <c r="T66" s="124"/>
      <c r="U66" s="124"/>
      <c r="V66" s="124"/>
      <c r="W66" s="124"/>
      <c r="X66" s="124"/>
      <c r="Y66" s="124"/>
      <c r="Z66" s="124"/>
      <c r="AA66" s="124"/>
      <c r="AB66" s="124"/>
      <c r="AC66" s="125"/>
    </row>
    <row r="67" spans="1:32">
      <c r="A67" s="116"/>
      <c r="B67" s="78"/>
      <c r="C67" s="123"/>
      <c r="D67" s="124"/>
      <c r="E67" s="124"/>
      <c r="F67" s="124"/>
      <c r="G67" s="124"/>
      <c r="H67" s="124"/>
      <c r="I67" s="124"/>
      <c r="J67" s="124"/>
      <c r="K67" s="124"/>
      <c r="L67" s="124"/>
      <c r="M67" s="124"/>
      <c r="N67" s="124"/>
      <c r="O67" s="124"/>
      <c r="P67" s="124"/>
      <c r="Q67" s="124"/>
      <c r="R67" s="124"/>
      <c r="S67" s="124"/>
      <c r="T67" s="124"/>
      <c r="U67" s="124"/>
      <c r="V67" s="124"/>
      <c r="W67" s="124"/>
      <c r="X67" s="124"/>
      <c r="Y67" s="124"/>
      <c r="Z67" s="124"/>
      <c r="AA67" s="124"/>
      <c r="AB67" s="124"/>
      <c r="AC67" s="125"/>
    </row>
    <row r="68" spans="1:32">
      <c r="A68" s="116"/>
      <c r="B68" s="78"/>
      <c r="C68" s="123"/>
      <c r="D68" s="124"/>
      <c r="E68" s="124"/>
      <c r="F68" s="124"/>
      <c r="G68" s="124"/>
      <c r="H68" s="124"/>
      <c r="I68" s="124"/>
      <c r="J68" s="124"/>
      <c r="K68" s="124"/>
      <c r="L68" s="124"/>
      <c r="M68" s="124"/>
      <c r="N68" s="124"/>
      <c r="O68" s="124"/>
      <c r="P68" s="124"/>
      <c r="Q68" s="124"/>
      <c r="R68" s="124"/>
      <c r="S68" s="124"/>
      <c r="T68" s="124"/>
      <c r="U68" s="124"/>
      <c r="V68" s="124"/>
      <c r="W68" s="124"/>
      <c r="X68" s="124"/>
      <c r="Y68" s="124"/>
      <c r="Z68" s="124"/>
      <c r="AA68" s="124"/>
      <c r="AB68" s="124"/>
      <c r="AC68" s="125"/>
    </row>
    <row r="69" spans="1:32">
      <c r="A69" s="116"/>
      <c r="B69" s="78"/>
      <c r="C69" s="123"/>
      <c r="D69" s="124"/>
      <c r="E69" s="124"/>
      <c r="F69" s="124"/>
      <c r="G69" s="124"/>
      <c r="H69" s="124"/>
      <c r="I69" s="124"/>
      <c r="J69" s="124"/>
      <c r="K69" s="124"/>
      <c r="L69" s="124"/>
      <c r="M69" s="124"/>
      <c r="N69" s="124"/>
      <c r="O69" s="124"/>
      <c r="P69" s="124"/>
      <c r="Q69" s="124"/>
      <c r="R69" s="124"/>
      <c r="S69" s="124"/>
      <c r="T69" s="124"/>
      <c r="U69" s="124"/>
      <c r="V69" s="124"/>
      <c r="W69" s="124"/>
      <c r="X69" s="124"/>
      <c r="Y69" s="124"/>
      <c r="Z69" s="124"/>
      <c r="AA69" s="124"/>
      <c r="AB69" s="124"/>
      <c r="AC69" s="125"/>
    </row>
    <row r="70" spans="1:32">
      <c r="A70" s="116"/>
      <c r="B70" s="78"/>
      <c r="C70" s="123"/>
      <c r="D70" s="124"/>
      <c r="E70" s="124"/>
      <c r="F70" s="124"/>
      <c r="G70" s="124"/>
      <c r="H70" s="124"/>
      <c r="I70" s="124"/>
      <c r="J70" s="124"/>
      <c r="K70" s="124"/>
      <c r="L70" s="124"/>
      <c r="M70" s="124"/>
      <c r="N70" s="124"/>
      <c r="O70" s="124"/>
      <c r="P70" s="124"/>
      <c r="Q70" s="124"/>
      <c r="R70" s="124"/>
      <c r="S70" s="124"/>
      <c r="T70" s="124"/>
      <c r="U70" s="124"/>
      <c r="V70" s="124"/>
      <c r="W70" s="124"/>
      <c r="X70" s="124"/>
      <c r="Y70" s="124"/>
      <c r="Z70" s="124"/>
      <c r="AA70" s="124"/>
      <c r="AB70" s="124"/>
      <c r="AC70" s="125"/>
    </row>
    <row r="71" spans="1:32">
      <c r="A71" s="116"/>
      <c r="B71" s="78"/>
      <c r="C71" s="123"/>
      <c r="D71" s="124"/>
      <c r="E71" s="124"/>
      <c r="F71" s="124"/>
      <c r="G71" s="124"/>
      <c r="H71" s="124"/>
      <c r="I71" s="124"/>
      <c r="J71" s="124"/>
      <c r="K71" s="124"/>
      <c r="L71" s="124"/>
      <c r="M71" s="124"/>
      <c r="N71" s="124"/>
      <c r="O71" s="124"/>
      <c r="P71" s="124"/>
      <c r="Q71" s="124"/>
      <c r="R71" s="124"/>
      <c r="S71" s="124"/>
      <c r="T71" s="124"/>
      <c r="U71" s="124"/>
      <c r="V71" s="124"/>
      <c r="W71" s="124"/>
      <c r="X71" s="124"/>
      <c r="Y71" s="124"/>
      <c r="Z71" s="124"/>
      <c r="AA71" s="124"/>
      <c r="AB71" s="124"/>
      <c r="AC71" s="125"/>
    </row>
    <row r="72" spans="1:32">
      <c r="A72" s="116"/>
      <c r="B72" s="78"/>
      <c r="C72" s="123"/>
      <c r="D72" s="124"/>
      <c r="E72" s="124"/>
      <c r="F72" s="124"/>
      <c r="G72" s="124"/>
      <c r="H72" s="124"/>
      <c r="I72" s="124"/>
      <c r="J72" s="124"/>
      <c r="K72" s="124"/>
      <c r="L72" s="124"/>
      <c r="M72" s="124"/>
      <c r="N72" s="124"/>
      <c r="O72" s="124"/>
      <c r="P72" s="124"/>
      <c r="Q72" s="124"/>
      <c r="R72" s="124"/>
      <c r="S72" s="124"/>
      <c r="T72" s="124"/>
      <c r="U72" s="124"/>
      <c r="V72" s="124"/>
      <c r="W72" s="124"/>
      <c r="X72" s="124"/>
      <c r="Y72" s="124"/>
      <c r="Z72" s="124"/>
      <c r="AA72" s="124"/>
      <c r="AB72" s="124"/>
      <c r="AC72" s="125"/>
    </row>
    <row r="73" spans="1:32">
      <c r="A73" s="116"/>
      <c r="B73" s="78"/>
      <c r="C73" s="123"/>
      <c r="D73" s="124"/>
      <c r="E73" s="124"/>
      <c r="F73" s="124"/>
      <c r="G73" s="124"/>
      <c r="H73" s="124"/>
      <c r="I73" s="124"/>
      <c r="J73" s="124"/>
      <c r="K73" s="124"/>
      <c r="L73" s="124"/>
      <c r="M73" s="124"/>
      <c r="N73" s="124"/>
      <c r="O73" s="124"/>
      <c r="P73" s="124"/>
      <c r="Q73" s="124"/>
      <c r="R73" s="124"/>
      <c r="S73" s="124"/>
      <c r="T73" s="124"/>
      <c r="U73" s="124"/>
      <c r="V73" s="124"/>
      <c r="W73" s="124"/>
      <c r="X73" s="124"/>
      <c r="Y73" s="124"/>
      <c r="Z73" s="124"/>
      <c r="AA73" s="124"/>
      <c r="AB73" s="124"/>
      <c r="AC73" s="125"/>
    </row>
    <row r="74" spans="1:32" ht="29.25" customHeight="1">
      <c r="A74" s="116"/>
      <c r="B74" s="78"/>
      <c r="C74" s="123"/>
      <c r="D74" s="124"/>
      <c r="E74" s="124"/>
      <c r="F74" s="124"/>
      <c r="G74" s="124"/>
      <c r="H74" s="124"/>
      <c r="I74" s="124"/>
      <c r="J74" s="124"/>
      <c r="K74" s="124"/>
      <c r="L74" s="124"/>
      <c r="M74" s="124"/>
      <c r="N74" s="124"/>
      <c r="O74" s="124"/>
      <c r="P74" s="124"/>
      <c r="Q74" s="124"/>
      <c r="R74" s="124"/>
      <c r="S74" s="124"/>
      <c r="T74" s="124"/>
      <c r="U74" s="124"/>
      <c r="V74" s="124"/>
      <c r="W74" s="124"/>
      <c r="X74" s="124"/>
      <c r="Y74" s="124"/>
      <c r="Z74" s="124"/>
      <c r="AA74" s="124"/>
      <c r="AB74" s="124"/>
      <c r="AC74" s="125"/>
    </row>
    <row r="75" spans="1:32" ht="22.5" customHeight="1">
      <c r="A75" s="116"/>
      <c r="B75" s="78"/>
      <c r="C75" s="123"/>
      <c r="D75" s="124"/>
      <c r="E75" s="124"/>
      <c r="F75" s="124"/>
      <c r="G75" s="124"/>
      <c r="H75" s="124"/>
      <c r="I75" s="124"/>
      <c r="J75" s="124"/>
      <c r="K75" s="124"/>
      <c r="L75" s="124"/>
      <c r="M75" s="124"/>
      <c r="N75" s="124"/>
      <c r="O75" s="124"/>
      <c r="P75" s="124"/>
      <c r="Q75" s="124"/>
      <c r="R75" s="124"/>
      <c r="S75" s="124"/>
      <c r="T75" s="124"/>
      <c r="U75" s="124"/>
      <c r="V75" s="124"/>
      <c r="W75" s="124"/>
      <c r="X75" s="124"/>
      <c r="Y75" s="124"/>
      <c r="Z75" s="124"/>
      <c r="AA75" s="124"/>
      <c r="AB75" s="124"/>
      <c r="AC75" s="125"/>
    </row>
    <row r="76" spans="1:32" ht="14.25" customHeight="1">
      <c r="A76" s="116"/>
      <c r="B76" s="59"/>
      <c r="C76" s="78" t="s">
        <v>9</v>
      </c>
      <c r="D76" s="78"/>
      <c r="E76" s="78"/>
      <c r="F76" s="78"/>
      <c r="G76" s="2"/>
      <c r="H76" s="59" t="s">
        <v>10</v>
      </c>
      <c r="I76" s="60"/>
      <c r="J76" s="60"/>
      <c r="K76" s="60"/>
      <c r="L76" s="60"/>
      <c r="M76" s="60"/>
      <c r="N76" s="61"/>
      <c r="O76" s="78" t="s">
        <v>11</v>
      </c>
      <c r="P76" s="78"/>
      <c r="Q76" s="78"/>
      <c r="R76" s="78"/>
      <c r="S76" s="78"/>
      <c r="T76" s="78"/>
      <c r="U76" s="78"/>
      <c r="V76" s="62" t="s">
        <v>21</v>
      </c>
      <c r="W76" s="62"/>
      <c r="X76" s="62"/>
      <c r="Y76" s="62"/>
      <c r="Z76" s="62"/>
      <c r="AA76" s="113" t="s">
        <v>35</v>
      </c>
      <c r="AB76" s="114"/>
      <c r="AC76" s="115"/>
    </row>
    <row r="77" spans="1:32" ht="14.25" customHeight="1">
      <c r="A77" s="116"/>
      <c r="B77" s="78"/>
      <c r="C77" s="55">
        <v>900</v>
      </c>
      <c r="D77" s="56"/>
      <c r="E77" s="56"/>
      <c r="F77" s="56"/>
      <c r="G77" s="3" t="s">
        <v>12</v>
      </c>
      <c r="H77" s="52">
        <f>3090322.062+C77*COS(36.68055*PI()/180)</f>
        <v>3091043.8426246047</v>
      </c>
      <c r="I77" s="53"/>
      <c r="J77" s="53"/>
      <c r="K77" s="53"/>
      <c r="L77" s="53"/>
      <c r="M77" s="53"/>
      <c r="N77" s="54"/>
      <c r="O77" s="43"/>
      <c r="P77" s="43"/>
      <c r="Q77" s="43"/>
      <c r="R77" s="43"/>
      <c r="S77" s="43"/>
      <c r="T77" s="43"/>
      <c r="U77" s="44"/>
      <c r="V77" s="38">
        <f ca="1">H77+AD77</f>
        <v>3091043.8446246046</v>
      </c>
      <c r="W77" s="36"/>
      <c r="X77" s="36"/>
      <c r="Y77" s="36"/>
      <c r="Z77" s="37"/>
      <c r="AA77" s="63"/>
      <c r="AB77" s="64"/>
      <c r="AC77" s="65"/>
      <c r="AD77" s="8">
        <f ca="1">RANDBETWEEN(-3,3)*0.001</f>
        <v>2E-3</v>
      </c>
      <c r="AE77" s="8">
        <v>3091826.855</v>
      </c>
    </row>
    <row r="78" spans="1:32" ht="14.25" customHeight="1">
      <c r="A78" s="116"/>
      <c r="B78" s="78"/>
      <c r="C78" s="57"/>
      <c r="D78" s="58"/>
      <c r="E78" s="58"/>
      <c r="F78" s="58"/>
      <c r="G78" s="11" t="s">
        <v>13</v>
      </c>
      <c r="H78" s="36">
        <f>527919.932+C77*SIN(36.68055*PI()/180)</f>
        <v>528457.5496428886</v>
      </c>
      <c r="I78" s="36"/>
      <c r="J78" s="36"/>
      <c r="K78" s="36"/>
      <c r="L78" s="36"/>
      <c r="M78" s="36"/>
      <c r="N78" s="37"/>
      <c r="O78" s="42"/>
      <c r="P78" s="42"/>
      <c r="Q78" s="42"/>
      <c r="R78" s="42"/>
      <c r="S78" s="42"/>
      <c r="T78" s="42"/>
      <c r="U78" s="45"/>
      <c r="V78" s="38">
        <f t="shared" ref="V78:V94" ca="1" si="4">H78+AD78</f>
        <v>528457.55164288857</v>
      </c>
      <c r="W78" s="36"/>
      <c r="X78" s="36"/>
      <c r="Y78" s="36"/>
      <c r="Z78" s="37"/>
      <c r="AA78" s="66"/>
      <c r="AB78" s="67"/>
      <c r="AC78" s="68"/>
      <c r="AD78" s="8">
        <f t="shared" ref="AD78:AD94" ca="1" si="5">RANDBETWEEN(-3,3)*0.001</f>
        <v>2E-3</v>
      </c>
      <c r="AE78" s="8">
        <v>526796.32499999995</v>
      </c>
    </row>
    <row r="79" spans="1:32" ht="14.25" customHeight="1">
      <c r="A79" s="116"/>
      <c r="B79" s="78"/>
      <c r="C79" s="39" t="s">
        <v>40</v>
      </c>
      <c r="D79" s="40"/>
      <c r="E79" s="40"/>
      <c r="F79" s="40"/>
      <c r="G79" s="11" t="s">
        <v>12</v>
      </c>
      <c r="H79" s="36">
        <f>H77-MID(C79,2,LEN(C79)-2)*COS((36.68+90)*PI()/180)</f>
        <v>3091048.3227138901</v>
      </c>
      <c r="I79" s="36"/>
      <c r="J79" s="36"/>
      <c r="K79" s="36"/>
      <c r="L79" s="36"/>
      <c r="M79" s="36"/>
      <c r="N79" s="37"/>
      <c r="O79" s="43"/>
      <c r="P79" s="43"/>
      <c r="Q79" s="43"/>
      <c r="R79" s="43"/>
      <c r="S79" s="43"/>
      <c r="T79" s="43"/>
      <c r="U79" s="44"/>
      <c r="V79" s="38">
        <f t="shared" ca="1" si="4"/>
        <v>3091048.3217138899</v>
      </c>
      <c r="W79" s="36"/>
      <c r="X79" s="36"/>
      <c r="Y79" s="36"/>
      <c r="Z79" s="37"/>
      <c r="AA79" s="46"/>
      <c r="AB79" s="47"/>
      <c r="AC79" s="48"/>
      <c r="AD79" s="8">
        <f t="shared" ca="1" si="5"/>
        <v>-1E-3</v>
      </c>
      <c r="AE79" s="8"/>
    </row>
    <row r="80" spans="1:32" ht="14.25" customHeight="1">
      <c r="A80" s="116"/>
      <c r="B80" s="78"/>
      <c r="C80" s="41"/>
      <c r="D80" s="42"/>
      <c r="E80" s="42"/>
      <c r="F80" s="42"/>
      <c r="G80" s="11" t="s">
        <v>13</v>
      </c>
      <c r="H80" s="36">
        <f>H78-MID(C79,2,LEN(C79)-2)*SIN((36.68+90)*PI()/180)</f>
        <v>528451.5347613442</v>
      </c>
      <c r="I80" s="36"/>
      <c r="J80" s="36"/>
      <c r="K80" s="36"/>
      <c r="L80" s="36"/>
      <c r="M80" s="36"/>
      <c r="N80" s="37"/>
      <c r="O80" s="42"/>
      <c r="P80" s="42"/>
      <c r="Q80" s="42"/>
      <c r="R80" s="42"/>
      <c r="S80" s="42"/>
      <c r="T80" s="42"/>
      <c r="U80" s="45"/>
      <c r="V80" s="38">
        <f t="shared" ca="1" si="4"/>
        <v>528451.53376134415</v>
      </c>
      <c r="W80" s="36"/>
      <c r="X80" s="36"/>
      <c r="Y80" s="36"/>
      <c r="Z80" s="37"/>
      <c r="AA80" s="49"/>
      <c r="AB80" s="50"/>
      <c r="AC80" s="51"/>
      <c r="AD80" s="8">
        <f t="shared" ca="1" si="5"/>
        <v>-1E-3</v>
      </c>
      <c r="AE80" s="8"/>
      <c r="AF80" s="12"/>
    </row>
    <row r="81" spans="1:31" ht="14.25" customHeight="1">
      <c r="A81" s="116"/>
      <c r="B81" s="78"/>
      <c r="C81" s="39" t="s">
        <v>41</v>
      </c>
      <c r="D81" s="40"/>
      <c r="E81" s="40"/>
      <c r="F81" s="40"/>
      <c r="G81" s="11" t="s">
        <v>12</v>
      </c>
      <c r="H81" s="36">
        <f>H$23+MID(C81,2,LEN(C81)-2)*COS((36.68+90)*PI()/180)</f>
        <v>3090788.4443229386</v>
      </c>
      <c r="I81" s="36"/>
      <c r="J81" s="36"/>
      <c r="K81" s="36"/>
      <c r="L81" s="36"/>
      <c r="M81" s="36"/>
      <c r="N81" s="37"/>
      <c r="O81" s="43"/>
      <c r="P81" s="43"/>
      <c r="Q81" s="43"/>
      <c r="R81" s="43"/>
      <c r="S81" s="43"/>
      <c r="T81" s="43"/>
      <c r="U81" s="44"/>
      <c r="V81" s="38">
        <f t="shared" ca="1" si="4"/>
        <v>3090788.4463229384</v>
      </c>
      <c r="W81" s="36"/>
      <c r="X81" s="36"/>
      <c r="Y81" s="36"/>
      <c r="Z81" s="37"/>
      <c r="AA81" s="46"/>
      <c r="AB81" s="47"/>
      <c r="AC81" s="48"/>
      <c r="AD81" s="8">
        <f t="shared" ca="1" si="5"/>
        <v>2E-3</v>
      </c>
      <c r="AE81" s="8"/>
    </row>
    <row r="82" spans="1:31" ht="14.25" customHeight="1">
      <c r="A82" s="116"/>
      <c r="B82" s="78"/>
      <c r="C82" s="41"/>
      <c r="D82" s="42"/>
      <c r="E82" s="42"/>
      <c r="F82" s="42"/>
      <c r="G82" s="11" t="s">
        <v>13</v>
      </c>
      <c r="H82" s="36">
        <f>H$24+MID(C81,2,LEN(C81)-2)*SIN((36.68+90)*PI()/180)</f>
        <v>528276.66832176514</v>
      </c>
      <c r="I82" s="36"/>
      <c r="J82" s="36"/>
      <c r="K82" s="36"/>
      <c r="L82" s="36"/>
      <c r="M82" s="36"/>
      <c r="N82" s="37"/>
      <c r="O82" s="42"/>
      <c r="P82" s="42"/>
      <c r="Q82" s="42"/>
      <c r="R82" s="42"/>
      <c r="S82" s="42"/>
      <c r="T82" s="42"/>
      <c r="U82" s="45"/>
      <c r="V82" s="38">
        <f t="shared" ca="1" si="4"/>
        <v>528276.66832176514</v>
      </c>
      <c r="W82" s="36"/>
      <c r="X82" s="36"/>
      <c r="Y82" s="36"/>
      <c r="Z82" s="37"/>
      <c r="AA82" s="49"/>
      <c r="AB82" s="50"/>
      <c r="AC82" s="51"/>
      <c r="AD82" s="8">
        <f t="shared" ca="1" si="5"/>
        <v>0</v>
      </c>
      <c r="AE82" s="8"/>
    </row>
    <row r="83" spans="1:31" ht="14.25" customHeight="1">
      <c r="A83" s="117"/>
      <c r="B83" s="118"/>
      <c r="C83" s="55">
        <v>1000</v>
      </c>
      <c r="D83" s="56"/>
      <c r="E83" s="56"/>
      <c r="F83" s="56"/>
      <c r="G83" s="3" t="s">
        <v>12</v>
      </c>
      <c r="H83" s="52">
        <f>3089188.904+C83*COS(36.68055*PI()/180)</f>
        <v>3089990.8824717831</v>
      </c>
      <c r="I83" s="53"/>
      <c r="J83" s="53"/>
      <c r="K83" s="53"/>
      <c r="L83" s="53"/>
      <c r="M83" s="53"/>
      <c r="N83" s="54"/>
      <c r="O83" s="43"/>
      <c r="P83" s="43"/>
      <c r="Q83" s="43"/>
      <c r="R83" s="43"/>
      <c r="S83" s="43"/>
      <c r="T83" s="43"/>
      <c r="U83" s="44"/>
      <c r="V83" s="38">
        <f t="shared" ca="1" si="4"/>
        <v>3089990.8854717831</v>
      </c>
      <c r="W83" s="36"/>
      <c r="X83" s="36"/>
      <c r="Y83" s="36"/>
      <c r="Z83" s="37"/>
      <c r="AA83" s="46"/>
      <c r="AB83" s="47"/>
      <c r="AC83" s="48"/>
      <c r="AD83" s="8">
        <f t="shared" ca="1" si="5"/>
        <v>3.0000000000000001E-3</v>
      </c>
      <c r="AE83" s="8"/>
    </row>
    <row r="84" spans="1:31" ht="14.25" customHeight="1">
      <c r="A84" s="117"/>
      <c r="B84" s="118"/>
      <c r="C84" s="57"/>
      <c r="D84" s="58"/>
      <c r="E84" s="58"/>
      <c r="F84" s="58"/>
      <c r="G84" s="11" t="s">
        <v>13</v>
      </c>
      <c r="H84" s="36">
        <f>525953.681+C83*SIN(36.68055*PI()/180)</f>
        <v>526551.03393654292</v>
      </c>
      <c r="I84" s="36"/>
      <c r="J84" s="36"/>
      <c r="K84" s="36"/>
      <c r="L84" s="36"/>
      <c r="M84" s="36"/>
      <c r="N84" s="37"/>
      <c r="O84" s="42"/>
      <c r="P84" s="42"/>
      <c r="Q84" s="42"/>
      <c r="R84" s="42"/>
      <c r="S84" s="42"/>
      <c r="T84" s="42"/>
      <c r="U84" s="45"/>
      <c r="V84" s="38">
        <f t="shared" ca="1" si="4"/>
        <v>526551.03393654292</v>
      </c>
      <c r="W84" s="36"/>
      <c r="X84" s="36"/>
      <c r="Y84" s="36"/>
      <c r="Z84" s="37"/>
      <c r="AA84" s="49"/>
      <c r="AB84" s="50"/>
      <c r="AC84" s="51"/>
      <c r="AD84" s="8">
        <f t="shared" ca="1" si="5"/>
        <v>0</v>
      </c>
      <c r="AE84" s="8"/>
    </row>
    <row r="85" spans="1:31" ht="14.25" customHeight="1">
      <c r="A85" s="117"/>
      <c r="B85" s="118"/>
      <c r="C85" s="39" t="s">
        <v>40</v>
      </c>
      <c r="D85" s="40"/>
      <c r="E85" s="40"/>
      <c r="F85" s="40"/>
      <c r="G85" s="11" t="s">
        <v>12</v>
      </c>
      <c r="H85" s="36">
        <f>H83-MID(C85,2,LEN(C85)-2)*COS((36.68+90)*PI()/180)</f>
        <v>3089995.3625610685</v>
      </c>
      <c r="I85" s="36"/>
      <c r="J85" s="36"/>
      <c r="K85" s="36"/>
      <c r="L85" s="36"/>
      <c r="M85" s="36"/>
      <c r="N85" s="37"/>
      <c r="O85" s="43"/>
      <c r="P85" s="43"/>
      <c r="Q85" s="43"/>
      <c r="R85" s="43"/>
      <c r="S85" s="43"/>
      <c r="T85" s="43"/>
      <c r="U85" s="44"/>
      <c r="V85" s="38">
        <f t="shared" ca="1" si="4"/>
        <v>3089995.3595610685</v>
      </c>
      <c r="W85" s="36"/>
      <c r="X85" s="36"/>
      <c r="Y85" s="36"/>
      <c r="Z85" s="37"/>
      <c r="AA85" s="46"/>
      <c r="AB85" s="47"/>
      <c r="AC85" s="48"/>
      <c r="AD85" s="8">
        <f t="shared" ca="1" si="5"/>
        <v>-3.0000000000000001E-3</v>
      </c>
      <c r="AE85" s="8"/>
    </row>
    <row r="86" spans="1:31" ht="14.25" customHeight="1">
      <c r="A86" s="117"/>
      <c r="B86" s="118"/>
      <c r="C86" s="41"/>
      <c r="D86" s="42"/>
      <c r="E86" s="42"/>
      <c r="F86" s="42"/>
      <c r="G86" s="11" t="s">
        <v>13</v>
      </c>
      <c r="H86" s="36">
        <f>H84-MID(C85,2,LEN(C85)-2)*SIN((36.68+90)*PI()/180)</f>
        <v>526545.01905499853</v>
      </c>
      <c r="I86" s="36"/>
      <c r="J86" s="36"/>
      <c r="K86" s="36"/>
      <c r="L86" s="36"/>
      <c r="M86" s="36"/>
      <c r="N86" s="37"/>
      <c r="O86" s="42"/>
      <c r="P86" s="42"/>
      <c r="Q86" s="42"/>
      <c r="R86" s="42"/>
      <c r="S86" s="42"/>
      <c r="T86" s="42"/>
      <c r="U86" s="45"/>
      <c r="V86" s="38">
        <f t="shared" ca="1" si="4"/>
        <v>526545.02105499851</v>
      </c>
      <c r="W86" s="36"/>
      <c r="X86" s="36"/>
      <c r="Y86" s="36"/>
      <c r="Z86" s="37"/>
      <c r="AA86" s="49"/>
      <c r="AB86" s="50"/>
      <c r="AC86" s="51"/>
      <c r="AD86" s="8">
        <f t="shared" ca="1" si="5"/>
        <v>2E-3</v>
      </c>
      <c r="AE86" s="8"/>
    </row>
    <row r="87" spans="1:31" ht="14.25" customHeight="1">
      <c r="A87" s="117"/>
      <c r="B87" s="118"/>
      <c r="C87" s="39" t="s">
        <v>41</v>
      </c>
      <c r="D87" s="40"/>
      <c r="E87" s="40"/>
      <c r="F87" s="40"/>
      <c r="G87" s="11" t="s">
        <v>12</v>
      </c>
      <c r="H87" s="36">
        <f>H83+MID(C87,2,LEN(C87)-2)*COS((36.68+90)*PI()/180)</f>
        <v>3089986.4023824977</v>
      </c>
      <c r="I87" s="36"/>
      <c r="J87" s="36"/>
      <c r="K87" s="36"/>
      <c r="L87" s="36"/>
      <c r="M87" s="36"/>
      <c r="N87" s="37"/>
      <c r="O87" s="43"/>
      <c r="P87" s="43"/>
      <c r="Q87" s="43"/>
      <c r="R87" s="43"/>
      <c r="S87" s="43"/>
      <c r="T87" s="43"/>
      <c r="U87" s="44"/>
      <c r="V87" s="38">
        <f t="shared" ca="1" si="4"/>
        <v>3089986.4033824978</v>
      </c>
      <c r="W87" s="36"/>
      <c r="X87" s="36"/>
      <c r="Y87" s="36"/>
      <c r="Z87" s="37"/>
      <c r="AA87" s="46"/>
      <c r="AB87" s="47"/>
      <c r="AC87" s="48"/>
      <c r="AD87" s="8">
        <f t="shared" ca="1" si="5"/>
        <v>1E-3</v>
      </c>
      <c r="AE87" s="8"/>
    </row>
    <row r="88" spans="1:31" ht="15" customHeight="1">
      <c r="A88" s="117"/>
      <c r="B88" s="118"/>
      <c r="C88" s="41"/>
      <c r="D88" s="42"/>
      <c r="E88" s="42"/>
      <c r="F88" s="42"/>
      <c r="G88" s="11" t="s">
        <v>13</v>
      </c>
      <c r="H88" s="36">
        <f>H$30+MID(C87,2,LEN(C87)-2)*SIN((36.68+90)*PI()/180)</f>
        <v>526377.84293712443</v>
      </c>
      <c r="I88" s="36"/>
      <c r="J88" s="36"/>
      <c r="K88" s="36"/>
      <c r="L88" s="36"/>
      <c r="M88" s="36"/>
      <c r="N88" s="37"/>
      <c r="O88" s="42"/>
      <c r="P88" s="42"/>
      <c r="Q88" s="42"/>
      <c r="R88" s="42"/>
      <c r="S88" s="42"/>
      <c r="T88" s="42"/>
      <c r="U88" s="45"/>
      <c r="V88" s="38">
        <f t="shared" ca="1" si="4"/>
        <v>526377.84593712445</v>
      </c>
      <c r="W88" s="36"/>
      <c r="X88" s="36"/>
      <c r="Y88" s="36"/>
      <c r="Z88" s="37"/>
      <c r="AA88" s="49"/>
      <c r="AB88" s="50"/>
      <c r="AC88" s="51"/>
      <c r="AD88" s="8">
        <f t="shared" ca="1" si="5"/>
        <v>3.0000000000000001E-3</v>
      </c>
      <c r="AE88" s="8"/>
    </row>
    <row r="89" spans="1:31" ht="14.25" customHeight="1">
      <c r="A89" s="116"/>
      <c r="B89" s="78"/>
      <c r="C89" s="55">
        <v>1100</v>
      </c>
      <c r="D89" s="56"/>
      <c r="E89" s="56"/>
      <c r="F89" s="56"/>
      <c r="G89" s="3" t="s">
        <v>12</v>
      </c>
      <c r="H89" s="52">
        <f>3090322.062+C89*COS(36.68055*PI()/180)</f>
        <v>3091204.2383189611</v>
      </c>
      <c r="I89" s="53"/>
      <c r="J89" s="53"/>
      <c r="K89" s="53"/>
      <c r="L89" s="53"/>
      <c r="M89" s="53"/>
      <c r="N89" s="54"/>
      <c r="O89" s="43"/>
      <c r="P89" s="43"/>
      <c r="Q89" s="43"/>
      <c r="R89" s="43"/>
      <c r="S89" s="43"/>
      <c r="T89" s="43"/>
      <c r="U89" s="44"/>
      <c r="V89" s="38">
        <f t="shared" ca="1" si="4"/>
        <v>3091204.2383189611</v>
      </c>
      <c r="W89" s="36"/>
      <c r="X89" s="36"/>
      <c r="Y89" s="36"/>
      <c r="Z89" s="37"/>
      <c r="AA89" s="46"/>
      <c r="AB89" s="47"/>
      <c r="AC89" s="48"/>
      <c r="AD89" s="8">
        <f t="shared" ca="1" si="5"/>
        <v>0</v>
      </c>
      <c r="AE89" s="8"/>
    </row>
    <row r="90" spans="1:31" ht="14.25" customHeight="1">
      <c r="A90" s="116"/>
      <c r="B90" s="78"/>
      <c r="C90" s="57"/>
      <c r="D90" s="58"/>
      <c r="E90" s="58"/>
      <c r="F90" s="58"/>
      <c r="G90" s="11" t="s">
        <v>13</v>
      </c>
      <c r="H90" s="36">
        <f>527919.932+C89*SIN(36.68055*PI()/180)</f>
        <v>528577.02023019723</v>
      </c>
      <c r="I90" s="36"/>
      <c r="J90" s="36"/>
      <c r="K90" s="36"/>
      <c r="L90" s="36"/>
      <c r="M90" s="36"/>
      <c r="N90" s="37"/>
      <c r="O90" s="42"/>
      <c r="P90" s="42"/>
      <c r="Q90" s="42"/>
      <c r="R90" s="42"/>
      <c r="S90" s="42"/>
      <c r="T90" s="42"/>
      <c r="U90" s="45"/>
      <c r="V90" s="38">
        <f t="shared" ca="1" si="4"/>
        <v>528577.02123019728</v>
      </c>
      <c r="W90" s="36"/>
      <c r="X90" s="36"/>
      <c r="Y90" s="36"/>
      <c r="Z90" s="37"/>
      <c r="AA90" s="49"/>
      <c r="AB90" s="50"/>
      <c r="AC90" s="51"/>
      <c r="AD90" s="8">
        <f t="shared" ca="1" si="5"/>
        <v>1E-3</v>
      </c>
      <c r="AE90" s="8"/>
    </row>
    <row r="91" spans="1:31" ht="14.25" customHeight="1">
      <c r="A91" s="116"/>
      <c r="B91" s="78"/>
      <c r="C91" s="39" t="s">
        <v>40</v>
      </c>
      <c r="D91" s="40"/>
      <c r="E91" s="40"/>
      <c r="F91" s="40"/>
      <c r="G91" s="11" t="s">
        <v>12</v>
      </c>
      <c r="H91" s="36">
        <f>H89-MID(C91,2,LEN(C91)-2)*COS((36.68+90)*PI()/180)</f>
        <v>3091208.7184082465</v>
      </c>
      <c r="I91" s="36"/>
      <c r="J91" s="36"/>
      <c r="K91" s="36"/>
      <c r="L91" s="36"/>
      <c r="M91" s="36"/>
      <c r="N91" s="37"/>
      <c r="O91" s="43"/>
      <c r="P91" s="43"/>
      <c r="Q91" s="43"/>
      <c r="R91" s="43"/>
      <c r="S91" s="43"/>
      <c r="T91" s="43"/>
      <c r="U91" s="44"/>
      <c r="V91" s="38">
        <f t="shared" ca="1" si="4"/>
        <v>3091208.7214082466</v>
      </c>
      <c r="W91" s="36"/>
      <c r="X91" s="36"/>
      <c r="Y91" s="36"/>
      <c r="Z91" s="37"/>
      <c r="AA91" s="46"/>
      <c r="AB91" s="47"/>
      <c r="AC91" s="48"/>
      <c r="AD91" s="8">
        <f t="shared" ca="1" si="5"/>
        <v>3.0000000000000001E-3</v>
      </c>
      <c r="AE91" s="8"/>
    </row>
    <row r="92" spans="1:31" ht="14.25" customHeight="1">
      <c r="A92" s="116"/>
      <c r="B92" s="78"/>
      <c r="C92" s="41"/>
      <c r="D92" s="42"/>
      <c r="E92" s="42"/>
      <c r="F92" s="42"/>
      <c r="G92" s="11" t="s">
        <v>13</v>
      </c>
      <c r="H92" s="36">
        <f>H90-MID(C91,2,LEN(C91)-2)*SIN((36.68+90)*PI()/180)</f>
        <v>528571.00534865283</v>
      </c>
      <c r="I92" s="36"/>
      <c r="J92" s="36"/>
      <c r="K92" s="36"/>
      <c r="L92" s="36"/>
      <c r="M92" s="36"/>
      <c r="N92" s="37"/>
      <c r="O92" s="42"/>
      <c r="P92" s="42"/>
      <c r="Q92" s="42"/>
      <c r="R92" s="42"/>
      <c r="S92" s="42"/>
      <c r="T92" s="42"/>
      <c r="U92" s="45"/>
      <c r="V92" s="38">
        <f t="shared" ca="1" si="4"/>
        <v>528571.00834865286</v>
      </c>
      <c r="W92" s="36"/>
      <c r="X92" s="36"/>
      <c r="Y92" s="36"/>
      <c r="Z92" s="37"/>
      <c r="AA92" s="49"/>
      <c r="AB92" s="50"/>
      <c r="AC92" s="51"/>
      <c r="AD92" s="8">
        <f t="shared" ca="1" si="5"/>
        <v>3.0000000000000001E-3</v>
      </c>
      <c r="AE92" s="8"/>
    </row>
    <row r="93" spans="1:31" ht="14.25" customHeight="1">
      <c r="A93" s="116"/>
      <c r="B93" s="78"/>
      <c r="C93" s="39" t="s">
        <v>41</v>
      </c>
      <c r="D93" s="40"/>
      <c r="E93" s="40"/>
      <c r="F93" s="40"/>
      <c r="G93" s="11" t="s">
        <v>12</v>
      </c>
      <c r="H93" s="36">
        <f>H89+MID(C93,2,LEN(C93)-2)*COS((36.68+90)*PI()/180)</f>
        <v>3091199.7582296757</v>
      </c>
      <c r="I93" s="36"/>
      <c r="J93" s="36"/>
      <c r="K93" s="36"/>
      <c r="L93" s="36"/>
      <c r="M93" s="36"/>
      <c r="N93" s="37"/>
      <c r="O93" s="43"/>
      <c r="P93" s="43"/>
      <c r="Q93" s="43"/>
      <c r="R93" s="43"/>
      <c r="S93" s="43"/>
      <c r="T93" s="43"/>
      <c r="U93" s="44"/>
      <c r="V93" s="38">
        <f t="shared" ca="1" si="4"/>
        <v>3091199.7612296757</v>
      </c>
      <c r="W93" s="36"/>
      <c r="X93" s="36"/>
      <c r="Y93" s="36"/>
      <c r="Z93" s="37"/>
      <c r="AA93" s="46"/>
      <c r="AB93" s="47"/>
      <c r="AC93" s="48"/>
      <c r="AD93" s="8">
        <f t="shared" ca="1" si="5"/>
        <v>3.0000000000000001E-3</v>
      </c>
      <c r="AE93" s="8"/>
    </row>
    <row r="94" spans="1:31" ht="15" customHeight="1">
      <c r="A94" s="116"/>
      <c r="B94" s="78"/>
      <c r="C94" s="41"/>
      <c r="D94" s="42"/>
      <c r="E94" s="42"/>
      <c r="F94" s="42"/>
      <c r="G94" s="11" t="s">
        <v>13</v>
      </c>
      <c r="H94" s="36">
        <f>H90+MID(C93,2,LEN(C93)-2)*SIN((36.68+90)*PI()/180)</f>
        <v>528583.03511174163</v>
      </c>
      <c r="I94" s="36"/>
      <c r="J94" s="36"/>
      <c r="K94" s="36"/>
      <c r="L94" s="36"/>
      <c r="M94" s="36"/>
      <c r="N94" s="37"/>
      <c r="O94" s="42"/>
      <c r="P94" s="42"/>
      <c r="Q94" s="42"/>
      <c r="R94" s="42"/>
      <c r="S94" s="42"/>
      <c r="T94" s="42"/>
      <c r="U94" s="45"/>
      <c r="V94" s="38">
        <f t="shared" ca="1" si="4"/>
        <v>528583.03711174161</v>
      </c>
      <c r="W94" s="36"/>
      <c r="X94" s="36"/>
      <c r="Y94" s="36"/>
      <c r="Z94" s="37"/>
      <c r="AA94" s="49"/>
      <c r="AB94" s="50"/>
      <c r="AC94" s="51"/>
      <c r="AD94" s="8">
        <f t="shared" ca="1" si="5"/>
        <v>2E-3</v>
      </c>
      <c r="AE94" s="8"/>
    </row>
    <row r="95" spans="1:31" ht="10.5" customHeight="1">
      <c r="A95" s="13" t="s">
        <v>20</v>
      </c>
      <c r="B95" s="14"/>
      <c r="C95" s="15" t="s">
        <v>31</v>
      </c>
      <c r="D95" s="16"/>
      <c r="E95" s="16"/>
      <c r="F95" s="16"/>
      <c r="G95" s="17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8"/>
    </row>
    <row r="96" spans="1:31" ht="10.5" customHeight="1">
      <c r="A96" s="13"/>
      <c r="B96" s="14"/>
      <c r="C96" s="19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20"/>
      <c r="AB96" s="20"/>
      <c r="AC96" s="21"/>
    </row>
    <row r="97" spans="1:29" ht="21.75" customHeight="1">
      <c r="A97" s="13"/>
      <c r="B97" s="14"/>
      <c r="C97" s="19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  <c r="AA97" s="20"/>
      <c r="AB97" s="20"/>
      <c r="AC97" s="21"/>
    </row>
    <row r="98" spans="1:29" ht="8.25" hidden="1" customHeight="1">
      <c r="A98" s="13"/>
      <c r="B98" s="14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10"/>
    </row>
    <row r="99" spans="1:29" ht="10.5" hidden="1" customHeight="1">
      <c r="A99" s="13"/>
      <c r="B99" s="14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10"/>
    </row>
    <row r="100" spans="1:29" ht="9" customHeight="1" thickBot="1">
      <c r="A100" s="22" t="s">
        <v>14</v>
      </c>
      <c r="B100" s="23"/>
      <c r="C100" s="28"/>
      <c r="D100" s="28"/>
      <c r="E100" s="28"/>
      <c r="F100" s="29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  <c r="AA100" s="28"/>
      <c r="AB100" s="28"/>
      <c r="AC100" s="30"/>
    </row>
    <row r="101" spans="1:29" ht="9" customHeight="1">
      <c r="A101" s="24"/>
      <c r="B101" s="25"/>
      <c r="C101" s="31"/>
      <c r="D101" s="31"/>
      <c r="E101" s="31"/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/>
      <c r="Z101" s="31"/>
      <c r="AA101" s="31"/>
      <c r="AB101" s="31"/>
      <c r="AC101" s="32"/>
    </row>
    <row r="102" spans="1:29" ht="9.75" customHeight="1">
      <c r="A102" s="24"/>
      <c r="B102" s="25"/>
      <c r="C102" s="31"/>
      <c r="D102" s="31"/>
      <c r="E102" s="31"/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/>
      <c r="Z102" s="31"/>
      <c r="AA102" s="31"/>
      <c r="AB102" s="31"/>
      <c r="AC102" s="32"/>
    </row>
    <row r="103" spans="1:29" ht="9" hidden="1" customHeight="1">
      <c r="A103" s="24"/>
      <c r="B103" s="25"/>
      <c r="C103" s="31"/>
      <c r="D103" s="31"/>
      <c r="E103" s="31"/>
      <c r="F103" s="31"/>
      <c r="G103" s="31"/>
      <c r="H103" s="31"/>
      <c r="I103" s="31"/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/>
      <c r="Z103" s="31"/>
      <c r="AA103" s="31"/>
      <c r="AB103" s="31"/>
      <c r="AC103" s="32"/>
    </row>
    <row r="104" spans="1:29" ht="2.1" customHeight="1" thickBot="1">
      <c r="A104" s="26"/>
      <c r="B104" s="27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4"/>
    </row>
    <row r="105" spans="1:29" ht="9.75" customHeight="1">
      <c r="A105" s="35"/>
      <c r="B105" s="35"/>
      <c r="C105" s="35"/>
      <c r="D105" s="35"/>
      <c r="E105" s="35"/>
      <c r="F105" s="35"/>
      <c r="G105" s="35"/>
      <c r="H105" s="35"/>
      <c r="I105" s="35"/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</row>
    <row r="106" spans="1:29">
      <c r="B106" s="5" t="s">
        <v>15</v>
      </c>
      <c r="H106" s="5" t="s">
        <v>19</v>
      </c>
      <c r="N106" s="5" t="s">
        <v>16</v>
      </c>
      <c r="P106" s="5"/>
      <c r="U106" s="7" t="s">
        <v>22</v>
      </c>
      <c r="Y106" s="5"/>
    </row>
    <row r="108" spans="1:29" ht="5.25" customHeight="1"/>
    <row r="109" spans="1:29" ht="5.25" customHeight="1"/>
    <row r="110" spans="1:29" ht="12" customHeight="1">
      <c r="A110" s="81"/>
      <c r="B110" s="82"/>
      <c r="C110" s="83"/>
      <c r="D110" s="83"/>
      <c r="E110" s="83"/>
      <c r="F110" s="83"/>
      <c r="G110" s="83"/>
      <c r="H110" s="83"/>
      <c r="I110" s="83"/>
      <c r="J110" s="83"/>
      <c r="K110" s="83"/>
      <c r="L110" s="83"/>
      <c r="M110" s="83"/>
      <c r="N110" s="83"/>
      <c r="O110" s="83"/>
      <c r="P110" s="83"/>
      <c r="Q110" s="83"/>
      <c r="R110" s="83"/>
      <c r="S110" s="83"/>
      <c r="T110" s="83"/>
      <c r="U110" s="83"/>
      <c r="V110" s="83"/>
      <c r="W110" s="83"/>
      <c r="X110" s="83"/>
      <c r="Y110" s="83"/>
      <c r="Z110" s="83"/>
      <c r="AA110" s="80" t="s">
        <v>0</v>
      </c>
      <c r="AB110" s="80"/>
      <c r="AC110" s="80"/>
    </row>
    <row r="111" spans="1:29" ht="27">
      <c r="A111" s="84"/>
      <c r="B111" s="85"/>
      <c r="C111" s="85"/>
      <c r="D111" s="86" t="s">
        <v>24</v>
      </c>
      <c r="E111" s="87"/>
      <c r="F111" s="87"/>
      <c r="G111" s="87"/>
      <c r="H111" s="87"/>
      <c r="I111" s="87"/>
      <c r="J111" s="87"/>
      <c r="K111" s="87"/>
      <c r="L111" s="87"/>
      <c r="M111" s="87"/>
      <c r="N111" s="87"/>
      <c r="O111" s="87"/>
      <c r="P111" s="87"/>
      <c r="Q111" s="87"/>
      <c r="R111" s="87"/>
      <c r="S111" s="87"/>
      <c r="T111" s="87"/>
      <c r="U111" s="87"/>
      <c r="V111" s="87"/>
      <c r="W111" s="87"/>
      <c r="X111" s="87"/>
      <c r="Y111" s="87"/>
      <c r="Z111" s="87"/>
      <c r="AA111" s="88"/>
      <c r="AB111" s="89"/>
      <c r="AC111" s="89"/>
    </row>
    <row r="112" spans="1:29" ht="27.75" thickBot="1">
      <c r="A112" s="90"/>
      <c r="B112" s="90"/>
      <c r="C112" s="90"/>
      <c r="D112" s="90"/>
      <c r="E112" s="90"/>
      <c r="F112" s="90"/>
      <c r="G112" s="90"/>
      <c r="H112" s="90"/>
      <c r="I112" s="90"/>
      <c r="J112" s="90"/>
      <c r="K112" s="90"/>
      <c r="L112" s="90"/>
      <c r="M112" s="90"/>
      <c r="N112" s="90"/>
      <c r="O112" s="90"/>
      <c r="P112" s="90"/>
      <c r="Q112" s="90"/>
      <c r="R112" s="90"/>
      <c r="S112" s="90"/>
      <c r="T112" s="90"/>
      <c r="U112" s="90"/>
      <c r="V112" s="90"/>
      <c r="W112" s="90"/>
      <c r="X112" s="90"/>
      <c r="Y112" s="90"/>
      <c r="Z112" s="90"/>
      <c r="AA112" s="91"/>
      <c r="AB112" s="92"/>
      <c r="AC112" s="92"/>
    </row>
    <row r="113" spans="1:29" ht="45" customHeight="1">
      <c r="A113" s="93" t="s">
        <v>1</v>
      </c>
      <c r="B113" s="94"/>
      <c r="C113" s="94"/>
      <c r="D113" s="94"/>
      <c r="E113" s="95"/>
      <c r="F113" s="96" t="s">
        <v>32</v>
      </c>
      <c r="G113" s="97"/>
      <c r="H113" s="97"/>
      <c r="I113" s="97"/>
      <c r="J113" s="97"/>
      <c r="K113" s="97"/>
      <c r="L113" s="97"/>
      <c r="M113" s="97"/>
      <c r="N113" s="97"/>
      <c r="O113" s="97"/>
      <c r="P113" s="98"/>
      <c r="Q113" s="99" t="s">
        <v>2</v>
      </c>
      <c r="R113" s="99"/>
      <c r="S113" s="99"/>
      <c r="T113" s="99"/>
      <c r="U113" s="100" t="s">
        <v>3</v>
      </c>
      <c r="V113" s="100"/>
      <c r="W113" s="100"/>
      <c r="X113" s="100"/>
      <c r="Y113" s="100"/>
      <c r="Z113" s="100"/>
      <c r="AA113" s="100"/>
      <c r="AB113" s="100"/>
      <c r="AC113" s="101"/>
    </row>
    <row r="114" spans="1:29" ht="30" customHeight="1">
      <c r="A114" s="69" t="s">
        <v>17</v>
      </c>
      <c r="B114" s="70"/>
      <c r="C114" s="70"/>
      <c r="D114" s="70"/>
      <c r="E114" s="71"/>
      <c r="F114" s="72" t="s">
        <v>43</v>
      </c>
      <c r="G114" s="73"/>
      <c r="H114" s="73"/>
      <c r="I114" s="73"/>
      <c r="J114" s="73"/>
      <c r="K114" s="73"/>
      <c r="L114" s="73"/>
      <c r="M114" s="73"/>
      <c r="N114" s="73"/>
      <c r="O114" s="73"/>
      <c r="P114" s="72"/>
      <c r="Q114" s="74" t="s">
        <v>33</v>
      </c>
      <c r="R114" s="74"/>
      <c r="S114" s="74"/>
      <c r="T114" s="74"/>
      <c r="U114" s="75" t="s">
        <v>37</v>
      </c>
      <c r="V114" s="76"/>
      <c r="W114" s="76"/>
      <c r="X114" s="76"/>
      <c r="Y114" s="76"/>
      <c r="Z114" s="76"/>
      <c r="AA114" s="76"/>
      <c r="AB114" s="76"/>
      <c r="AC114" s="77"/>
    </row>
    <row r="115" spans="1:29" ht="30" customHeight="1">
      <c r="A115" s="102" t="s">
        <v>4</v>
      </c>
      <c r="B115" s="103"/>
      <c r="C115" s="103"/>
      <c r="D115" s="103"/>
      <c r="E115" s="104"/>
      <c r="F115" s="105" t="s">
        <v>36</v>
      </c>
      <c r="G115" s="106"/>
      <c r="H115" s="106"/>
      <c r="I115" s="106"/>
      <c r="J115" s="106"/>
      <c r="K115" s="106"/>
      <c r="L115" s="106"/>
      <c r="M115" s="106"/>
      <c r="N115" s="106"/>
      <c r="O115" s="106"/>
      <c r="P115" s="107"/>
      <c r="Q115" s="108" t="s">
        <v>23</v>
      </c>
      <c r="R115" s="109"/>
      <c r="S115" s="109"/>
      <c r="T115" s="109"/>
      <c r="U115" s="110" t="s">
        <v>30</v>
      </c>
      <c r="V115" s="111"/>
      <c r="W115" s="111"/>
      <c r="X115" s="111"/>
      <c r="Y115" s="111"/>
      <c r="Z115" s="111"/>
      <c r="AA115" s="111"/>
      <c r="AB115" s="111"/>
      <c r="AC115" s="112"/>
    </row>
    <row r="116" spans="1:29" ht="23.25" customHeight="1">
      <c r="A116" s="116" t="s">
        <v>18</v>
      </c>
      <c r="B116" s="78"/>
      <c r="C116" s="78" t="s">
        <v>5</v>
      </c>
      <c r="D116" s="78"/>
      <c r="E116" s="78"/>
      <c r="F116" s="78"/>
      <c r="G116" s="78"/>
      <c r="H116" s="78" t="s">
        <v>25</v>
      </c>
      <c r="I116" s="78"/>
      <c r="J116" s="78"/>
      <c r="K116" s="78"/>
      <c r="L116" s="78"/>
      <c r="M116" s="78"/>
      <c r="N116" s="78"/>
      <c r="O116" s="62" t="s">
        <v>6</v>
      </c>
      <c r="P116" s="62"/>
      <c r="Q116" s="62"/>
      <c r="R116" s="62"/>
      <c r="S116" s="62"/>
      <c r="T116" s="62" t="s">
        <v>34</v>
      </c>
      <c r="U116" s="62"/>
      <c r="V116" s="62"/>
      <c r="W116" s="62"/>
      <c r="X116" s="62"/>
      <c r="Y116" s="62"/>
      <c r="Z116" s="62"/>
      <c r="AA116" s="62"/>
      <c r="AB116" s="62"/>
      <c r="AC116" s="79"/>
    </row>
    <row r="117" spans="1:29" ht="18" customHeight="1">
      <c r="A117" s="116"/>
      <c r="B117" s="78"/>
      <c r="C117" s="119" t="s">
        <v>7</v>
      </c>
      <c r="D117" s="40"/>
      <c r="E117" s="40"/>
      <c r="F117" s="40"/>
      <c r="G117" s="120"/>
      <c r="H117" s="78" t="s">
        <v>26</v>
      </c>
      <c r="I117" s="78"/>
      <c r="J117" s="78"/>
      <c r="K117" s="78"/>
      <c r="L117" s="78"/>
      <c r="M117" s="78"/>
      <c r="N117" s="78"/>
      <c r="O117" s="46" t="s">
        <v>8</v>
      </c>
      <c r="P117" s="47"/>
      <c r="Q117" s="47"/>
      <c r="R117" s="47"/>
      <c r="S117" s="121"/>
      <c r="T117" s="62" t="s">
        <v>28</v>
      </c>
      <c r="U117" s="62"/>
      <c r="V117" s="62"/>
      <c r="W117" s="62"/>
      <c r="X117" s="62"/>
      <c r="Y117" s="62"/>
      <c r="Z117" s="62"/>
      <c r="AA117" s="62"/>
      <c r="AB117" s="62"/>
      <c r="AC117" s="79"/>
    </row>
    <row r="118" spans="1:29" ht="18" customHeight="1">
      <c r="A118" s="116"/>
      <c r="B118" s="78"/>
      <c r="C118" s="41"/>
      <c r="D118" s="42"/>
      <c r="E118" s="42"/>
      <c r="F118" s="42"/>
      <c r="G118" s="45"/>
      <c r="H118" s="78" t="s">
        <v>27</v>
      </c>
      <c r="I118" s="78"/>
      <c r="J118" s="78"/>
      <c r="K118" s="78"/>
      <c r="L118" s="78"/>
      <c r="M118" s="78"/>
      <c r="N118" s="78"/>
      <c r="O118" s="49"/>
      <c r="P118" s="50"/>
      <c r="Q118" s="50"/>
      <c r="R118" s="50"/>
      <c r="S118" s="122"/>
      <c r="T118" s="62" t="s">
        <v>29</v>
      </c>
      <c r="U118" s="62"/>
      <c r="V118" s="62"/>
      <c r="W118" s="62"/>
      <c r="X118" s="62"/>
      <c r="Y118" s="62"/>
      <c r="Z118" s="62"/>
      <c r="AA118" s="62"/>
      <c r="AB118" s="62"/>
      <c r="AC118" s="79"/>
    </row>
    <row r="119" spans="1:29">
      <c r="A119" s="116"/>
      <c r="B119" s="78"/>
      <c r="C119" s="123"/>
      <c r="D119" s="124"/>
      <c r="E119" s="124"/>
      <c r="F119" s="124"/>
      <c r="G119" s="124"/>
      <c r="H119" s="124"/>
      <c r="I119" s="124"/>
      <c r="J119" s="124"/>
      <c r="K119" s="124"/>
      <c r="L119" s="124"/>
      <c r="M119" s="124"/>
      <c r="N119" s="124"/>
      <c r="O119" s="124"/>
      <c r="P119" s="124"/>
      <c r="Q119" s="124"/>
      <c r="R119" s="124"/>
      <c r="S119" s="124"/>
      <c r="T119" s="124"/>
      <c r="U119" s="124"/>
      <c r="V119" s="124"/>
      <c r="W119" s="124"/>
      <c r="X119" s="124"/>
      <c r="Y119" s="124"/>
      <c r="Z119" s="124"/>
      <c r="AA119" s="124"/>
      <c r="AB119" s="124"/>
      <c r="AC119" s="125"/>
    </row>
    <row r="120" spans="1:29">
      <c r="A120" s="116"/>
      <c r="B120" s="78"/>
      <c r="C120" s="123"/>
      <c r="D120" s="124"/>
      <c r="E120" s="124"/>
      <c r="F120" s="124"/>
      <c r="G120" s="124"/>
      <c r="H120" s="124"/>
      <c r="I120" s="124"/>
      <c r="J120" s="124"/>
      <c r="K120" s="124"/>
      <c r="L120" s="124"/>
      <c r="M120" s="124"/>
      <c r="N120" s="124"/>
      <c r="O120" s="124"/>
      <c r="P120" s="124"/>
      <c r="Q120" s="124"/>
      <c r="R120" s="124"/>
      <c r="S120" s="124"/>
      <c r="T120" s="124"/>
      <c r="U120" s="124"/>
      <c r="V120" s="124"/>
      <c r="W120" s="124"/>
      <c r="X120" s="124"/>
      <c r="Y120" s="124"/>
      <c r="Z120" s="124"/>
      <c r="AA120" s="124"/>
      <c r="AB120" s="124"/>
      <c r="AC120" s="125"/>
    </row>
    <row r="121" spans="1:29">
      <c r="A121" s="116"/>
      <c r="B121" s="78"/>
      <c r="C121" s="123"/>
      <c r="D121" s="124"/>
      <c r="E121" s="124"/>
      <c r="F121" s="124"/>
      <c r="G121" s="124"/>
      <c r="H121" s="124"/>
      <c r="I121" s="124"/>
      <c r="J121" s="124"/>
      <c r="K121" s="124"/>
      <c r="L121" s="124"/>
      <c r="M121" s="124"/>
      <c r="N121" s="124"/>
      <c r="O121" s="124"/>
      <c r="P121" s="124"/>
      <c r="Q121" s="124"/>
      <c r="R121" s="124"/>
      <c r="S121" s="124"/>
      <c r="T121" s="124"/>
      <c r="U121" s="124"/>
      <c r="V121" s="124"/>
      <c r="W121" s="124"/>
      <c r="X121" s="124"/>
      <c r="Y121" s="124"/>
      <c r="Z121" s="124"/>
      <c r="AA121" s="124"/>
      <c r="AB121" s="124"/>
      <c r="AC121" s="125"/>
    </row>
    <row r="122" spans="1:29">
      <c r="A122" s="116"/>
      <c r="B122" s="78"/>
      <c r="C122" s="123"/>
      <c r="D122" s="124"/>
      <c r="E122" s="124"/>
      <c r="F122" s="124"/>
      <c r="G122" s="124"/>
      <c r="H122" s="124"/>
      <c r="I122" s="124"/>
      <c r="J122" s="124"/>
      <c r="K122" s="124"/>
      <c r="L122" s="124"/>
      <c r="M122" s="124"/>
      <c r="N122" s="124"/>
      <c r="O122" s="124"/>
      <c r="P122" s="124"/>
      <c r="Q122" s="124"/>
      <c r="R122" s="124"/>
      <c r="S122" s="124"/>
      <c r="T122" s="124"/>
      <c r="U122" s="124"/>
      <c r="V122" s="124"/>
      <c r="W122" s="124"/>
      <c r="X122" s="124"/>
      <c r="Y122" s="124"/>
      <c r="Z122" s="124"/>
      <c r="AA122" s="124"/>
      <c r="AB122" s="124"/>
      <c r="AC122" s="125"/>
    </row>
    <row r="123" spans="1:29">
      <c r="A123" s="116"/>
      <c r="B123" s="78"/>
      <c r="C123" s="123"/>
      <c r="D123" s="124"/>
      <c r="E123" s="124"/>
      <c r="F123" s="124"/>
      <c r="G123" s="124"/>
      <c r="H123" s="124"/>
      <c r="I123" s="124"/>
      <c r="J123" s="124"/>
      <c r="K123" s="124"/>
      <c r="L123" s="124"/>
      <c r="M123" s="124"/>
      <c r="N123" s="124"/>
      <c r="O123" s="124"/>
      <c r="P123" s="124"/>
      <c r="Q123" s="124"/>
      <c r="R123" s="124"/>
      <c r="S123" s="124"/>
      <c r="T123" s="124"/>
      <c r="U123" s="124"/>
      <c r="V123" s="124"/>
      <c r="W123" s="124"/>
      <c r="X123" s="124"/>
      <c r="Y123" s="124"/>
      <c r="Z123" s="124"/>
      <c r="AA123" s="124"/>
      <c r="AB123" s="124"/>
      <c r="AC123" s="125"/>
    </row>
    <row r="124" spans="1:29">
      <c r="A124" s="116"/>
      <c r="B124" s="78"/>
      <c r="C124" s="123"/>
      <c r="D124" s="124"/>
      <c r="E124" s="124"/>
      <c r="F124" s="124"/>
      <c r="G124" s="124"/>
      <c r="H124" s="124"/>
      <c r="I124" s="124"/>
      <c r="J124" s="124"/>
      <c r="K124" s="124"/>
      <c r="L124" s="124"/>
      <c r="M124" s="124"/>
      <c r="N124" s="124"/>
      <c r="O124" s="124"/>
      <c r="P124" s="124"/>
      <c r="Q124" s="124"/>
      <c r="R124" s="124"/>
      <c r="S124" s="124"/>
      <c r="T124" s="124"/>
      <c r="U124" s="124"/>
      <c r="V124" s="124"/>
      <c r="W124" s="124"/>
      <c r="X124" s="124"/>
      <c r="Y124" s="124"/>
      <c r="Z124" s="124"/>
      <c r="AA124" s="124"/>
      <c r="AB124" s="124"/>
      <c r="AC124" s="125"/>
    </row>
    <row r="125" spans="1:29">
      <c r="A125" s="116"/>
      <c r="B125" s="78"/>
      <c r="C125" s="123"/>
      <c r="D125" s="124"/>
      <c r="E125" s="124"/>
      <c r="F125" s="124"/>
      <c r="G125" s="124"/>
      <c r="H125" s="124"/>
      <c r="I125" s="124"/>
      <c r="J125" s="124"/>
      <c r="K125" s="124"/>
      <c r="L125" s="124"/>
      <c r="M125" s="124"/>
      <c r="N125" s="124"/>
      <c r="O125" s="124"/>
      <c r="P125" s="124"/>
      <c r="Q125" s="124"/>
      <c r="R125" s="124"/>
      <c r="S125" s="124"/>
      <c r="T125" s="124"/>
      <c r="U125" s="124"/>
      <c r="V125" s="124"/>
      <c r="W125" s="124"/>
      <c r="X125" s="124"/>
      <c r="Y125" s="124"/>
      <c r="Z125" s="124"/>
      <c r="AA125" s="124"/>
      <c r="AB125" s="124"/>
      <c r="AC125" s="125"/>
    </row>
    <row r="126" spans="1:29">
      <c r="A126" s="116"/>
      <c r="B126" s="78"/>
      <c r="C126" s="123"/>
      <c r="D126" s="124"/>
      <c r="E126" s="124"/>
      <c r="F126" s="124"/>
      <c r="G126" s="124"/>
      <c r="H126" s="124"/>
      <c r="I126" s="124"/>
      <c r="J126" s="124"/>
      <c r="K126" s="124"/>
      <c r="L126" s="124"/>
      <c r="M126" s="124"/>
      <c r="N126" s="124"/>
      <c r="O126" s="124"/>
      <c r="P126" s="124"/>
      <c r="Q126" s="124"/>
      <c r="R126" s="124"/>
      <c r="S126" s="124"/>
      <c r="T126" s="124"/>
      <c r="U126" s="124"/>
      <c r="V126" s="124"/>
      <c r="W126" s="124"/>
      <c r="X126" s="124"/>
      <c r="Y126" s="124"/>
      <c r="Z126" s="124"/>
      <c r="AA126" s="124"/>
      <c r="AB126" s="124"/>
      <c r="AC126" s="125"/>
    </row>
    <row r="127" spans="1:29">
      <c r="A127" s="116"/>
      <c r="B127" s="78"/>
      <c r="C127" s="123"/>
      <c r="D127" s="124"/>
      <c r="E127" s="124"/>
      <c r="F127" s="124"/>
      <c r="G127" s="124"/>
      <c r="H127" s="124"/>
      <c r="I127" s="124"/>
      <c r="J127" s="124"/>
      <c r="K127" s="124"/>
      <c r="L127" s="124"/>
      <c r="M127" s="124"/>
      <c r="N127" s="124"/>
      <c r="O127" s="124"/>
      <c r="P127" s="124"/>
      <c r="Q127" s="124"/>
      <c r="R127" s="124"/>
      <c r="S127" s="124"/>
      <c r="T127" s="124"/>
      <c r="U127" s="124"/>
      <c r="V127" s="124"/>
      <c r="W127" s="124"/>
      <c r="X127" s="124"/>
      <c r="Y127" s="124"/>
      <c r="Z127" s="124"/>
      <c r="AA127" s="124"/>
      <c r="AB127" s="124"/>
      <c r="AC127" s="125"/>
    </row>
    <row r="128" spans="1:29" ht="29.25" customHeight="1">
      <c r="A128" s="116"/>
      <c r="B128" s="78"/>
      <c r="C128" s="123"/>
      <c r="D128" s="124"/>
      <c r="E128" s="124"/>
      <c r="F128" s="124"/>
      <c r="G128" s="124"/>
      <c r="H128" s="124"/>
      <c r="I128" s="124"/>
      <c r="J128" s="124"/>
      <c r="K128" s="124"/>
      <c r="L128" s="124"/>
      <c r="M128" s="124"/>
      <c r="N128" s="124"/>
      <c r="O128" s="124"/>
      <c r="P128" s="124"/>
      <c r="Q128" s="124"/>
      <c r="R128" s="124"/>
      <c r="S128" s="124"/>
      <c r="T128" s="124"/>
      <c r="U128" s="124"/>
      <c r="V128" s="124"/>
      <c r="W128" s="124"/>
      <c r="X128" s="124"/>
      <c r="Y128" s="124"/>
      <c r="Z128" s="124"/>
      <c r="AA128" s="124"/>
      <c r="AB128" s="124"/>
      <c r="AC128" s="125"/>
    </row>
    <row r="129" spans="1:32" ht="22.5" customHeight="1">
      <c r="A129" s="116"/>
      <c r="B129" s="78"/>
      <c r="C129" s="123"/>
      <c r="D129" s="124"/>
      <c r="E129" s="124"/>
      <c r="F129" s="124"/>
      <c r="G129" s="124"/>
      <c r="H129" s="124"/>
      <c r="I129" s="124"/>
      <c r="J129" s="124"/>
      <c r="K129" s="124"/>
      <c r="L129" s="124"/>
      <c r="M129" s="124"/>
      <c r="N129" s="124"/>
      <c r="O129" s="124"/>
      <c r="P129" s="124"/>
      <c r="Q129" s="124"/>
      <c r="R129" s="124"/>
      <c r="S129" s="124"/>
      <c r="T129" s="124"/>
      <c r="U129" s="124"/>
      <c r="V129" s="124"/>
      <c r="W129" s="124"/>
      <c r="X129" s="124"/>
      <c r="Y129" s="124"/>
      <c r="Z129" s="124"/>
      <c r="AA129" s="124"/>
      <c r="AB129" s="124"/>
      <c r="AC129" s="125"/>
    </row>
    <row r="130" spans="1:32" ht="14.25" customHeight="1">
      <c r="A130" s="116"/>
      <c r="B130" s="59"/>
      <c r="C130" s="78" t="s">
        <v>9</v>
      </c>
      <c r="D130" s="78"/>
      <c r="E130" s="78"/>
      <c r="F130" s="78"/>
      <c r="G130" s="2"/>
      <c r="H130" s="59" t="s">
        <v>10</v>
      </c>
      <c r="I130" s="60"/>
      <c r="J130" s="60"/>
      <c r="K130" s="60"/>
      <c r="L130" s="60"/>
      <c r="M130" s="60"/>
      <c r="N130" s="61"/>
      <c r="O130" s="78" t="s">
        <v>11</v>
      </c>
      <c r="P130" s="78"/>
      <c r="Q130" s="78"/>
      <c r="R130" s="78"/>
      <c r="S130" s="78"/>
      <c r="T130" s="78"/>
      <c r="U130" s="78"/>
      <c r="V130" s="62" t="s">
        <v>21</v>
      </c>
      <c r="W130" s="62"/>
      <c r="X130" s="62"/>
      <c r="Y130" s="62"/>
      <c r="Z130" s="62"/>
      <c r="AA130" s="113" t="s">
        <v>35</v>
      </c>
      <c r="AB130" s="114"/>
      <c r="AC130" s="115"/>
    </row>
    <row r="131" spans="1:32" ht="14.25" customHeight="1">
      <c r="A131" s="116"/>
      <c r="B131" s="78"/>
      <c r="C131" s="55">
        <v>1200</v>
      </c>
      <c r="D131" s="56"/>
      <c r="E131" s="56"/>
      <c r="F131" s="56"/>
      <c r="G131" s="3" t="s">
        <v>12</v>
      </c>
      <c r="H131" s="52">
        <f>3090322.062+C131*COS(36.68055*PI()/180)</f>
        <v>3091284.4361661398</v>
      </c>
      <c r="I131" s="53"/>
      <c r="J131" s="53"/>
      <c r="K131" s="53"/>
      <c r="L131" s="53"/>
      <c r="M131" s="53"/>
      <c r="N131" s="54"/>
      <c r="O131" s="43"/>
      <c r="P131" s="43"/>
      <c r="Q131" s="43"/>
      <c r="R131" s="43"/>
      <c r="S131" s="43"/>
      <c r="T131" s="43"/>
      <c r="U131" s="44"/>
      <c r="V131" s="38">
        <f ca="1">H131+AD131</f>
        <v>3091284.4351661396</v>
      </c>
      <c r="W131" s="36"/>
      <c r="X131" s="36"/>
      <c r="Y131" s="36"/>
      <c r="Z131" s="37"/>
      <c r="AA131" s="63"/>
      <c r="AB131" s="64"/>
      <c r="AC131" s="65"/>
      <c r="AD131" s="8">
        <f ca="1">RANDBETWEEN(-3,3)*0.001</f>
        <v>-1E-3</v>
      </c>
      <c r="AE131" s="8">
        <v>3091826.855</v>
      </c>
    </row>
    <row r="132" spans="1:32" ht="14.25" customHeight="1">
      <c r="A132" s="116"/>
      <c r="B132" s="78"/>
      <c r="C132" s="57"/>
      <c r="D132" s="58"/>
      <c r="E132" s="58"/>
      <c r="F132" s="58"/>
      <c r="G132" s="11" t="s">
        <v>13</v>
      </c>
      <c r="H132" s="36">
        <f>527919.932+C131*SIN(36.68055*PI()/180)</f>
        <v>528636.75552385149</v>
      </c>
      <c r="I132" s="36"/>
      <c r="J132" s="36"/>
      <c r="K132" s="36"/>
      <c r="L132" s="36"/>
      <c r="M132" s="36"/>
      <c r="N132" s="37"/>
      <c r="O132" s="42"/>
      <c r="P132" s="42"/>
      <c r="Q132" s="42"/>
      <c r="R132" s="42"/>
      <c r="S132" s="42"/>
      <c r="T132" s="42"/>
      <c r="U132" s="45"/>
      <c r="V132" s="38">
        <f t="shared" ref="V132:V148" ca="1" si="6">H132+AD132</f>
        <v>528636.75652385154</v>
      </c>
      <c r="W132" s="36"/>
      <c r="X132" s="36"/>
      <c r="Y132" s="36"/>
      <c r="Z132" s="37"/>
      <c r="AA132" s="66"/>
      <c r="AB132" s="67"/>
      <c r="AC132" s="68"/>
      <c r="AD132" s="8">
        <f t="shared" ref="AD132:AD148" ca="1" si="7">RANDBETWEEN(-3,3)*0.001</f>
        <v>1E-3</v>
      </c>
      <c r="AE132" s="8">
        <v>526796.32499999995</v>
      </c>
    </row>
    <row r="133" spans="1:32" ht="14.25" customHeight="1">
      <c r="A133" s="116"/>
      <c r="B133" s="78"/>
      <c r="C133" s="39" t="s">
        <v>40</v>
      </c>
      <c r="D133" s="40"/>
      <c r="E133" s="40"/>
      <c r="F133" s="40"/>
      <c r="G133" s="11" t="s">
        <v>12</v>
      </c>
      <c r="H133" s="36">
        <f>H131-MID(C133,2,LEN(C133)-2)*COS((36.68+90)*PI()/180)</f>
        <v>3091288.9162554252</v>
      </c>
      <c r="I133" s="36"/>
      <c r="J133" s="36"/>
      <c r="K133" s="36"/>
      <c r="L133" s="36"/>
      <c r="M133" s="36"/>
      <c r="N133" s="37"/>
      <c r="O133" s="43"/>
      <c r="P133" s="43"/>
      <c r="Q133" s="43"/>
      <c r="R133" s="43"/>
      <c r="S133" s="43"/>
      <c r="T133" s="43"/>
      <c r="U133" s="44"/>
      <c r="V133" s="38">
        <f t="shared" ca="1" si="6"/>
        <v>3091288.915255425</v>
      </c>
      <c r="W133" s="36"/>
      <c r="X133" s="36"/>
      <c r="Y133" s="36"/>
      <c r="Z133" s="37"/>
      <c r="AA133" s="46"/>
      <c r="AB133" s="47"/>
      <c r="AC133" s="48"/>
      <c r="AD133" s="8">
        <f t="shared" ca="1" si="7"/>
        <v>-1E-3</v>
      </c>
      <c r="AE133" s="8"/>
    </row>
    <row r="134" spans="1:32" ht="14.25" customHeight="1">
      <c r="A134" s="116"/>
      <c r="B134" s="78"/>
      <c r="C134" s="41"/>
      <c r="D134" s="42"/>
      <c r="E134" s="42"/>
      <c r="F134" s="42"/>
      <c r="G134" s="11" t="s">
        <v>13</v>
      </c>
      <c r="H134" s="36">
        <f>H132-MID(C133,2,LEN(C133)-2)*SIN((36.68+90)*PI()/180)</f>
        <v>528630.74064230709</v>
      </c>
      <c r="I134" s="36"/>
      <c r="J134" s="36"/>
      <c r="K134" s="36"/>
      <c r="L134" s="36"/>
      <c r="M134" s="36"/>
      <c r="N134" s="37"/>
      <c r="O134" s="42"/>
      <c r="P134" s="42"/>
      <c r="Q134" s="42"/>
      <c r="R134" s="42"/>
      <c r="S134" s="42"/>
      <c r="T134" s="42"/>
      <c r="U134" s="45"/>
      <c r="V134" s="38">
        <f t="shared" ca="1" si="6"/>
        <v>528630.74364230712</v>
      </c>
      <c r="W134" s="36"/>
      <c r="X134" s="36"/>
      <c r="Y134" s="36"/>
      <c r="Z134" s="37"/>
      <c r="AA134" s="49"/>
      <c r="AB134" s="50"/>
      <c r="AC134" s="51"/>
      <c r="AD134" s="8">
        <f t="shared" ca="1" si="7"/>
        <v>3.0000000000000001E-3</v>
      </c>
      <c r="AE134" s="8"/>
      <c r="AF134" s="12"/>
    </row>
    <row r="135" spans="1:32" ht="14.25" customHeight="1">
      <c r="A135" s="116"/>
      <c r="B135" s="78"/>
      <c r="C135" s="39" t="s">
        <v>41</v>
      </c>
      <c r="D135" s="40"/>
      <c r="E135" s="40"/>
      <c r="F135" s="40"/>
      <c r="G135" s="11" t="s">
        <v>12</v>
      </c>
      <c r="H135" s="36">
        <f>H$23+MID(C135,2,LEN(C135)-2)*COS((36.68+90)*PI()/180)</f>
        <v>3090788.4443229386</v>
      </c>
      <c r="I135" s="36"/>
      <c r="J135" s="36"/>
      <c r="K135" s="36"/>
      <c r="L135" s="36"/>
      <c r="M135" s="36"/>
      <c r="N135" s="37"/>
      <c r="O135" s="43"/>
      <c r="P135" s="43"/>
      <c r="Q135" s="43"/>
      <c r="R135" s="43"/>
      <c r="S135" s="43"/>
      <c r="T135" s="43"/>
      <c r="U135" s="44"/>
      <c r="V135" s="38">
        <f t="shared" ca="1" si="6"/>
        <v>3090788.4413229385</v>
      </c>
      <c r="W135" s="36"/>
      <c r="X135" s="36"/>
      <c r="Y135" s="36"/>
      <c r="Z135" s="37"/>
      <c r="AA135" s="46"/>
      <c r="AB135" s="47"/>
      <c r="AC135" s="48"/>
      <c r="AD135" s="8">
        <f t="shared" ca="1" si="7"/>
        <v>-3.0000000000000001E-3</v>
      </c>
      <c r="AE135" s="8"/>
    </row>
    <row r="136" spans="1:32" ht="14.25" customHeight="1">
      <c r="A136" s="116"/>
      <c r="B136" s="78"/>
      <c r="C136" s="41"/>
      <c r="D136" s="42"/>
      <c r="E136" s="42"/>
      <c r="F136" s="42"/>
      <c r="G136" s="11" t="s">
        <v>13</v>
      </c>
      <c r="H136" s="36">
        <f>H$24+MID(C135,2,LEN(C135)-2)*SIN((36.68+90)*PI()/180)</f>
        <v>528276.66832176514</v>
      </c>
      <c r="I136" s="36"/>
      <c r="J136" s="36"/>
      <c r="K136" s="36"/>
      <c r="L136" s="36"/>
      <c r="M136" s="36"/>
      <c r="N136" s="37"/>
      <c r="O136" s="42"/>
      <c r="P136" s="42"/>
      <c r="Q136" s="42"/>
      <c r="R136" s="42"/>
      <c r="S136" s="42"/>
      <c r="T136" s="42"/>
      <c r="U136" s="45"/>
      <c r="V136" s="38">
        <f t="shared" ca="1" si="6"/>
        <v>528276.66832176514</v>
      </c>
      <c r="W136" s="36"/>
      <c r="X136" s="36"/>
      <c r="Y136" s="36"/>
      <c r="Z136" s="37"/>
      <c r="AA136" s="49"/>
      <c r="AB136" s="50"/>
      <c r="AC136" s="51"/>
      <c r="AD136" s="8">
        <f t="shared" ca="1" si="7"/>
        <v>0</v>
      </c>
      <c r="AE136" s="8"/>
    </row>
    <row r="137" spans="1:32" ht="14.25" customHeight="1">
      <c r="A137" s="117"/>
      <c r="B137" s="118"/>
      <c r="C137" s="55">
        <v>1300</v>
      </c>
      <c r="D137" s="56"/>
      <c r="E137" s="56"/>
      <c r="F137" s="56"/>
      <c r="G137" s="3" t="s">
        <v>12</v>
      </c>
      <c r="H137" s="52">
        <f>3089188.904+C137*COS(36.68055*PI()/180)</f>
        <v>3090231.4760133182</v>
      </c>
      <c r="I137" s="53"/>
      <c r="J137" s="53"/>
      <c r="K137" s="53"/>
      <c r="L137" s="53"/>
      <c r="M137" s="53"/>
      <c r="N137" s="54"/>
      <c r="O137" s="43"/>
      <c r="P137" s="43"/>
      <c r="Q137" s="43"/>
      <c r="R137" s="43"/>
      <c r="S137" s="43"/>
      <c r="T137" s="43"/>
      <c r="U137" s="44"/>
      <c r="V137" s="38">
        <f t="shared" ca="1" si="6"/>
        <v>3090231.4730133181</v>
      </c>
      <c r="W137" s="36"/>
      <c r="X137" s="36"/>
      <c r="Y137" s="36"/>
      <c r="Z137" s="37"/>
      <c r="AA137" s="46"/>
      <c r="AB137" s="47"/>
      <c r="AC137" s="48"/>
      <c r="AD137" s="8">
        <f t="shared" ca="1" si="7"/>
        <v>-3.0000000000000001E-3</v>
      </c>
      <c r="AE137" s="8"/>
    </row>
    <row r="138" spans="1:32" ht="14.25" customHeight="1">
      <c r="A138" s="117"/>
      <c r="B138" s="118"/>
      <c r="C138" s="57"/>
      <c r="D138" s="58"/>
      <c r="E138" s="58"/>
      <c r="F138" s="58"/>
      <c r="G138" s="11" t="s">
        <v>13</v>
      </c>
      <c r="H138" s="36">
        <f>525953.681+C137*SIN(36.68055*PI()/180)</f>
        <v>526730.23981750582</v>
      </c>
      <c r="I138" s="36"/>
      <c r="J138" s="36"/>
      <c r="K138" s="36"/>
      <c r="L138" s="36"/>
      <c r="M138" s="36"/>
      <c r="N138" s="37"/>
      <c r="O138" s="42"/>
      <c r="P138" s="42"/>
      <c r="Q138" s="42"/>
      <c r="R138" s="42"/>
      <c r="S138" s="42"/>
      <c r="T138" s="42"/>
      <c r="U138" s="45"/>
      <c r="V138" s="38">
        <f t="shared" ca="1" si="6"/>
        <v>526730.2418175058</v>
      </c>
      <c r="W138" s="36"/>
      <c r="X138" s="36"/>
      <c r="Y138" s="36"/>
      <c r="Z138" s="37"/>
      <c r="AA138" s="49"/>
      <c r="AB138" s="50"/>
      <c r="AC138" s="51"/>
      <c r="AD138" s="8">
        <f t="shared" ca="1" si="7"/>
        <v>2E-3</v>
      </c>
      <c r="AE138" s="8"/>
    </row>
    <row r="139" spans="1:32" ht="14.25" customHeight="1">
      <c r="A139" s="117"/>
      <c r="B139" s="118"/>
      <c r="C139" s="39" t="s">
        <v>38</v>
      </c>
      <c r="D139" s="40"/>
      <c r="E139" s="40"/>
      <c r="F139" s="40"/>
      <c r="G139" s="11" t="s">
        <v>12</v>
      </c>
      <c r="H139" s="36">
        <f>H137-MID(C139,2,LEN(C139)-2)*COS((36.68+90)*PI()/180)</f>
        <v>3090238.0468109371</v>
      </c>
      <c r="I139" s="36"/>
      <c r="J139" s="36"/>
      <c r="K139" s="36"/>
      <c r="L139" s="36"/>
      <c r="M139" s="36"/>
      <c r="N139" s="37"/>
      <c r="O139" s="43"/>
      <c r="P139" s="43"/>
      <c r="Q139" s="43"/>
      <c r="R139" s="43"/>
      <c r="S139" s="43"/>
      <c r="T139" s="43"/>
      <c r="U139" s="44"/>
      <c r="V139" s="38">
        <f t="shared" ca="1" si="6"/>
        <v>3090238.0438109371</v>
      </c>
      <c r="W139" s="36"/>
      <c r="X139" s="36"/>
      <c r="Y139" s="36"/>
      <c r="Z139" s="37"/>
      <c r="AA139" s="46"/>
      <c r="AB139" s="47"/>
      <c r="AC139" s="48"/>
      <c r="AD139" s="8">
        <f t="shared" ca="1" si="7"/>
        <v>-3.0000000000000001E-3</v>
      </c>
      <c r="AE139" s="8"/>
    </row>
    <row r="140" spans="1:32" ht="14.25" customHeight="1">
      <c r="A140" s="117"/>
      <c r="B140" s="118"/>
      <c r="C140" s="41"/>
      <c r="D140" s="42"/>
      <c r="E140" s="42"/>
      <c r="F140" s="42"/>
      <c r="G140" s="11" t="s">
        <v>13</v>
      </c>
      <c r="H140" s="36">
        <f>H138-MID(C139,2,LEN(C139)-2)*SIN((36.68+90)*PI()/180)</f>
        <v>526721.41799124063</v>
      </c>
      <c r="I140" s="36"/>
      <c r="J140" s="36"/>
      <c r="K140" s="36"/>
      <c r="L140" s="36"/>
      <c r="M140" s="36"/>
      <c r="N140" s="37"/>
      <c r="O140" s="42"/>
      <c r="P140" s="42"/>
      <c r="Q140" s="42"/>
      <c r="R140" s="42"/>
      <c r="S140" s="42"/>
      <c r="T140" s="42"/>
      <c r="U140" s="45"/>
      <c r="V140" s="38">
        <f t="shared" ca="1" si="6"/>
        <v>526721.41599124065</v>
      </c>
      <c r="W140" s="36"/>
      <c r="X140" s="36"/>
      <c r="Y140" s="36"/>
      <c r="Z140" s="37"/>
      <c r="AA140" s="49"/>
      <c r="AB140" s="50"/>
      <c r="AC140" s="51"/>
      <c r="AD140" s="8">
        <f t="shared" ca="1" si="7"/>
        <v>-2E-3</v>
      </c>
      <c r="AE140" s="8"/>
    </row>
    <row r="141" spans="1:32" ht="14.25" customHeight="1">
      <c r="A141" s="117"/>
      <c r="B141" s="118"/>
      <c r="C141" s="39" t="s">
        <v>42</v>
      </c>
      <c r="D141" s="40"/>
      <c r="E141" s="40"/>
      <c r="F141" s="40"/>
      <c r="G141" s="11" t="s">
        <v>12</v>
      </c>
      <c r="H141" s="36">
        <f>H137+MID(C141,2,LEN(C141)-2)*COS((36.68+90)*PI()/180)</f>
        <v>3090224.9052156992</v>
      </c>
      <c r="I141" s="36"/>
      <c r="J141" s="36"/>
      <c r="K141" s="36"/>
      <c r="L141" s="36"/>
      <c r="M141" s="36"/>
      <c r="N141" s="37"/>
      <c r="O141" s="43"/>
      <c r="P141" s="43"/>
      <c r="Q141" s="43"/>
      <c r="R141" s="43"/>
      <c r="S141" s="43"/>
      <c r="T141" s="43"/>
      <c r="U141" s="44"/>
      <c r="V141" s="38">
        <f t="shared" ca="1" si="6"/>
        <v>3090224.9072156991</v>
      </c>
      <c r="W141" s="36"/>
      <c r="X141" s="36"/>
      <c r="Y141" s="36"/>
      <c r="Z141" s="37"/>
      <c r="AA141" s="46"/>
      <c r="AB141" s="47"/>
      <c r="AC141" s="48"/>
      <c r="AD141" s="8">
        <f t="shared" ca="1" si="7"/>
        <v>2E-3</v>
      </c>
      <c r="AE141" s="8"/>
    </row>
    <row r="142" spans="1:32" ht="15" customHeight="1">
      <c r="A142" s="117"/>
      <c r="B142" s="118"/>
      <c r="C142" s="41"/>
      <c r="D142" s="42"/>
      <c r="E142" s="42"/>
      <c r="F142" s="42"/>
      <c r="G142" s="11" t="s">
        <v>13</v>
      </c>
      <c r="H142" s="36">
        <f>H$30+MID(C141,2,LEN(C141)-2)*SIN((36.68+90)*PI()/180)</f>
        <v>526380.64988184522</v>
      </c>
      <c r="I142" s="36"/>
      <c r="J142" s="36"/>
      <c r="K142" s="36"/>
      <c r="L142" s="36"/>
      <c r="M142" s="36"/>
      <c r="N142" s="37"/>
      <c r="O142" s="42"/>
      <c r="P142" s="42"/>
      <c r="Q142" s="42"/>
      <c r="R142" s="42"/>
      <c r="S142" s="42"/>
      <c r="T142" s="42"/>
      <c r="U142" s="45"/>
      <c r="V142" s="38">
        <f t="shared" ca="1" si="6"/>
        <v>526380.6518818452</v>
      </c>
      <c r="W142" s="36"/>
      <c r="X142" s="36"/>
      <c r="Y142" s="36"/>
      <c r="Z142" s="37"/>
      <c r="AA142" s="49"/>
      <c r="AB142" s="50"/>
      <c r="AC142" s="51"/>
      <c r="AD142" s="8">
        <f t="shared" ca="1" si="7"/>
        <v>2E-3</v>
      </c>
      <c r="AE142" s="8"/>
    </row>
    <row r="143" spans="1:32" ht="14.25" customHeight="1">
      <c r="A143" s="116"/>
      <c r="B143" s="78"/>
      <c r="C143" s="55">
        <v>1359.2819999999999</v>
      </c>
      <c r="D143" s="56"/>
      <c r="E143" s="56"/>
      <c r="F143" s="56"/>
      <c r="G143" s="3" t="s">
        <v>12</v>
      </c>
      <c r="H143" s="52">
        <f>3090322.062+C143*COS(36.68055*PI()/180)</f>
        <v>3091412.176901082</v>
      </c>
      <c r="I143" s="53"/>
      <c r="J143" s="53"/>
      <c r="K143" s="53"/>
      <c r="L143" s="53"/>
      <c r="M143" s="53"/>
      <c r="N143" s="54"/>
      <c r="O143" s="43"/>
      <c r="P143" s="43"/>
      <c r="Q143" s="43"/>
      <c r="R143" s="43"/>
      <c r="S143" s="43"/>
      <c r="T143" s="43"/>
      <c r="U143" s="44"/>
      <c r="V143" s="38">
        <f t="shared" ca="1" si="6"/>
        <v>3091412.1779010822</v>
      </c>
      <c r="W143" s="36"/>
      <c r="X143" s="36"/>
      <c r="Y143" s="36"/>
      <c r="Z143" s="37"/>
      <c r="AA143" s="46"/>
      <c r="AB143" s="47"/>
      <c r="AC143" s="48"/>
      <c r="AD143" s="8">
        <f t="shared" ca="1" si="7"/>
        <v>1E-3</v>
      </c>
      <c r="AE143" s="8"/>
    </row>
    <row r="144" spans="1:32" ht="14.25" customHeight="1">
      <c r="A144" s="116"/>
      <c r="B144" s="78"/>
      <c r="C144" s="57"/>
      <c r="D144" s="58"/>
      <c r="E144" s="58"/>
      <c r="F144" s="58"/>
      <c r="G144" s="11" t="s">
        <v>13</v>
      </c>
      <c r="H144" s="36">
        <f>527919.932+C143*SIN(36.68055*PI()/180)</f>
        <v>528731.90309428994</v>
      </c>
      <c r="I144" s="36"/>
      <c r="J144" s="36"/>
      <c r="K144" s="36"/>
      <c r="L144" s="36"/>
      <c r="M144" s="36"/>
      <c r="N144" s="37"/>
      <c r="O144" s="42"/>
      <c r="P144" s="42"/>
      <c r="Q144" s="42"/>
      <c r="R144" s="42"/>
      <c r="S144" s="42"/>
      <c r="T144" s="42"/>
      <c r="U144" s="45"/>
      <c r="V144" s="38">
        <f t="shared" ca="1" si="6"/>
        <v>528731.90509428992</v>
      </c>
      <c r="W144" s="36"/>
      <c r="X144" s="36"/>
      <c r="Y144" s="36"/>
      <c r="Z144" s="37"/>
      <c r="AA144" s="49"/>
      <c r="AB144" s="50"/>
      <c r="AC144" s="51"/>
      <c r="AD144" s="8">
        <f t="shared" ca="1" si="7"/>
        <v>2E-3</v>
      </c>
      <c r="AE144" s="8"/>
    </row>
    <row r="145" spans="1:31" ht="14.25" customHeight="1">
      <c r="A145" s="116"/>
      <c r="B145" s="78"/>
      <c r="C145" s="39" t="s">
        <v>38</v>
      </c>
      <c r="D145" s="40"/>
      <c r="E145" s="40"/>
      <c r="F145" s="40"/>
      <c r="G145" s="11" t="s">
        <v>12</v>
      </c>
      <c r="H145" s="36">
        <f>H143-MID(C145,2,LEN(C145)-2)*COS((36.68+90)*PI()/180)</f>
        <v>3091418.747698701</v>
      </c>
      <c r="I145" s="36"/>
      <c r="J145" s="36"/>
      <c r="K145" s="36"/>
      <c r="L145" s="36"/>
      <c r="M145" s="36"/>
      <c r="N145" s="37"/>
      <c r="O145" s="43"/>
      <c r="P145" s="43"/>
      <c r="Q145" s="43"/>
      <c r="R145" s="43"/>
      <c r="S145" s="43"/>
      <c r="T145" s="43"/>
      <c r="U145" s="44"/>
      <c r="V145" s="38">
        <f t="shared" ca="1" si="6"/>
        <v>3091418.744698701</v>
      </c>
      <c r="W145" s="36"/>
      <c r="X145" s="36"/>
      <c r="Y145" s="36"/>
      <c r="Z145" s="37"/>
      <c r="AA145" s="46"/>
      <c r="AB145" s="47"/>
      <c r="AC145" s="48"/>
      <c r="AD145" s="8">
        <f t="shared" ca="1" si="7"/>
        <v>-3.0000000000000001E-3</v>
      </c>
      <c r="AE145" s="8"/>
    </row>
    <row r="146" spans="1:31" ht="14.25" customHeight="1">
      <c r="A146" s="116"/>
      <c r="B146" s="78"/>
      <c r="C146" s="41"/>
      <c r="D146" s="42"/>
      <c r="E146" s="42"/>
      <c r="F146" s="42"/>
      <c r="G146" s="11" t="s">
        <v>13</v>
      </c>
      <c r="H146" s="36">
        <f>H144-MID(C145,2,LEN(C145)-2)*SIN((36.68+90)*PI()/180)</f>
        <v>528723.08126802475</v>
      </c>
      <c r="I146" s="36"/>
      <c r="J146" s="36"/>
      <c r="K146" s="36"/>
      <c r="L146" s="36"/>
      <c r="M146" s="36"/>
      <c r="N146" s="37"/>
      <c r="O146" s="42"/>
      <c r="P146" s="42"/>
      <c r="Q146" s="42"/>
      <c r="R146" s="42"/>
      <c r="S146" s="42"/>
      <c r="T146" s="42"/>
      <c r="U146" s="45"/>
      <c r="V146" s="38">
        <f t="shared" ca="1" si="6"/>
        <v>528723.07926802477</v>
      </c>
      <c r="W146" s="36"/>
      <c r="X146" s="36"/>
      <c r="Y146" s="36"/>
      <c r="Z146" s="37"/>
      <c r="AA146" s="49"/>
      <c r="AB146" s="50"/>
      <c r="AC146" s="51"/>
      <c r="AD146" s="8">
        <f t="shared" ca="1" si="7"/>
        <v>-2E-3</v>
      </c>
      <c r="AE146" s="8"/>
    </row>
    <row r="147" spans="1:31" ht="14.25" customHeight="1">
      <c r="A147" s="116"/>
      <c r="B147" s="78"/>
      <c r="C147" s="39" t="s">
        <v>42</v>
      </c>
      <c r="D147" s="40"/>
      <c r="E147" s="40"/>
      <c r="F147" s="40"/>
      <c r="G147" s="11" t="s">
        <v>12</v>
      </c>
      <c r="H147" s="36">
        <f>H143+MID(C147,2,LEN(C147)-2)*COS((36.68+90)*PI()/180)</f>
        <v>3091405.6061034631</v>
      </c>
      <c r="I147" s="36"/>
      <c r="J147" s="36"/>
      <c r="K147" s="36"/>
      <c r="L147" s="36"/>
      <c r="M147" s="36"/>
      <c r="N147" s="37"/>
      <c r="O147" s="43"/>
      <c r="P147" s="43"/>
      <c r="Q147" s="43"/>
      <c r="R147" s="43"/>
      <c r="S147" s="43"/>
      <c r="T147" s="43"/>
      <c r="U147" s="44"/>
      <c r="V147" s="38">
        <f t="shared" ca="1" si="6"/>
        <v>3091405.6071034633</v>
      </c>
      <c r="W147" s="36"/>
      <c r="X147" s="36"/>
      <c r="Y147" s="36"/>
      <c r="Z147" s="37"/>
      <c r="AA147" s="46"/>
      <c r="AB147" s="47"/>
      <c r="AC147" s="48"/>
      <c r="AD147" s="8">
        <f t="shared" ca="1" si="7"/>
        <v>1E-3</v>
      </c>
      <c r="AE147" s="8"/>
    </row>
    <row r="148" spans="1:31" ht="15" customHeight="1">
      <c r="A148" s="116"/>
      <c r="B148" s="78"/>
      <c r="C148" s="41"/>
      <c r="D148" s="42"/>
      <c r="E148" s="42"/>
      <c r="F148" s="42"/>
      <c r="G148" s="11" t="s">
        <v>13</v>
      </c>
      <c r="H148" s="36">
        <f>H144+MID(C147,2,LEN(C147)-2)*SIN((36.68+90)*PI()/180)</f>
        <v>528740.72492055513</v>
      </c>
      <c r="I148" s="36"/>
      <c r="J148" s="36"/>
      <c r="K148" s="36"/>
      <c r="L148" s="36"/>
      <c r="M148" s="36"/>
      <c r="N148" s="37"/>
      <c r="O148" s="42"/>
      <c r="P148" s="42"/>
      <c r="Q148" s="42"/>
      <c r="R148" s="42"/>
      <c r="S148" s="42"/>
      <c r="T148" s="42"/>
      <c r="U148" s="45"/>
      <c r="V148" s="38">
        <f t="shared" ca="1" si="6"/>
        <v>528740.72692055511</v>
      </c>
      <c r="W148" s="36"/>
      <c r="X148" s="36"/>
      <c r="Y148" s="36"/>
      <c r="Z148" s="37"/>
      <c r="AA148" s="49"/>
      <c r="AB148" s="50"/>
      <c r="AC148" s="51"/>
      <c r="AD148" s="8">
        <f t="shared" ca="1" si="7"/>
        <v>2E-3</v>
      </c>
      <c r="AE148" s="8"/>
    </row>
    <row r="149" spans="1:31" ht="10.5" customHeight="1">
      <c r="A149" s="13" t="s">
        <v>20</v>
      </c>
      <c r="B149" s="14"/>
      <c r="C149" s="15" t="s">
        <v>31</v>
      </c>
      <c r="D149" s="16"/>
      <c r="E149" s="16"/>
      <c r="F149" s="16"/>
      <c r="G149" s="17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6"/>
      <c r="AC149" s="18"/>
    </row>
    <row r="150" spans="1:31" ht="10.5" customHeight="1">
      <c r="A150" s="13"/>
      <c r="B150" s="14"/>
      <c r="C150" s="19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  <c r="AA150" s="20"/>
      <c r="AB150" s="20"/>
      <c r="AC150" s="21"/>
    </row>
    <row r="151" spans="1:31" ht="21.75" customHeight="1">
      <c r="A151" s="13"/>
      <c r="B151" s="14"/>
      <c r="C151" s="19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  <c r="AA151" s="20"/>
      <c r="AB151" s="20"/>
      <c r="AC151" s="21"/>
    </row>
    <row r="152" spans="1:31" ht="8.25" hidden="1" customHeight="1">
      <c r="A152" s="13"/>
      <c r="B152" s="14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10"/>
    </row>
    <row r="153" spans="1:31" ht="10.5" hidden="1" customHeight="1">
      <c r="A153" s="13"/>
      <c r="B153" s="14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10"/>
    </row>
    <row r="154" spans="1:31" ht="9" customHeight="1" thickBot="1">
      <c r="A154" s="22" t="s">
        <v>14</v>
      </c>
      <c r="B154" s="23"/>
      <c r="C154" s="28"/>
      <c r="D154" s="28"/>
      <c r="E154" s="28"/>
      <c r="F154" s="29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  <c r="AA154" s="28"/>
      <c r="AB154" s="28"/>
      <c r="AC154" s="30"/>
    </row>
    <row r="155" spans="1:31" ht="9" customHeight="1">
      <c r="A155" s="24"/>
      <c r="B155" s="25"/>
      <c r="C155" s="31"/>
      <c r="D155" s="31"/>
      <c r="E155" s="31"/>
      <c r="F155" s="31"/>
      <c r="G155" s="31"/>
      <c r="H155" s="31"/>
      <c r="I155" s="31"/>
      <c r="J155" s="31"/>
      <c r="K155" s="31"/>
      <c r="L155" s="31"/>
      <c r="M155" s="31"/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/>
      <c r="Z155" s="31"/>
      <c r="AA155" s="31"/>
      <c r="AB155" s="31"/>
      <c r="AC155" s="32"/>
    </row>
    <row r="156" spans="1:31" ht="9.75" customHeight="1">
      <c r="A156" s="24"/>
      <c r="B156" s="25"/>
      <c r="C156" s="31"/>
      <c r="D156" s="31"/>
      <c r="E156" s="31"/>
      <c r="F156" s="31"/>
      <c r="G156" s="31"/>
      <c r="H156" s="31"/>
      <c r="I156" s="31"/>
      <c r="J156" s="31"/>
      <c r="K156" s="31"/>
      <c r="L156" s="31"/>
      <c r="M156" s="31"/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  <c r="Z156" s="31"/>
      <c r="AA156" s="31"/>
      <c r="AB156" s="31"/>
      <c r="AC156" s="32"/>
    </row>
    <row r="157" spans="1:31" ht="9" hidden="1" customHeight="1">
      <c r="A157" s="24"/>
      <c r="B157" s="25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1"/>
      <c r="AA157" s="31"/>
      <c r="AB157" s="31"/>
      <c r="AC157" s="32"/>
    </row>
    <row r="158" spans="1:31" ht="2.1" customHeight="1" thickBot="1">
      <c r="A158" s="26"/>
      <c r="B158" s="27"/>
      <c r="C158" s="33"/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  <c r="AA158" s="33"/>
      <c r="AB158" s="33"/>
      <c r="AC158" s="34"/>
    </row>
    <row r="159" spans="1:31" ht="9.75" customHeight="1">
      <c r="A159" s="35"/>
      <c r="B159" s="35"/>
      <c r="C159" s="35"/>
      <c r="D159" s="35"/>
      <c r="E159" s="35"/>
      <c r="F159" s="35"/>
      <c r="G159" s="35"/>
      <c r="H159" s="35"/>
      <c r="I159" s="35"/>
      <c r="J159" s="35"/>
      <c r="K159" s="35"/>
      <c r="L159" s="35"/>
      <c r="M159" s="35"/>
      <c r="N159" s="35"/>
      <c r="O159" s="35"/>
      <c r="P159" s="35"/>
      <c r="Q159" s="35"/>
      <c r="R159" s="35"/>
      <c r="S159" s="35"/>
      <c r="T159" s="35"/>
      <c r="U159" s="35"/>
      <c r="V159" s="35"/>
      <c r="W159" s="35"/>
      <c r="X159" s="35"/>
      <c r="Y159" s="35"/>
      <c r="Z159" s="35"/>
      <c r="AA159" s="35"/>
      <c r="AB159" s="35"/>
      <c r="AC159" s="35"/>
    </row>
    <row r="160" spans="1:31">
      <c r="B160" s="5" t="s">
        <v>15</v>
      </c>
      <c r="H160" s="5" t="s">
        <v>19</v>
      </c>
      <c r="N160" s="5" t="s">
        <v>16</v>
      </c>
      <c r="P160" s="5"/>
      <c r="U160" s="7" t="s">
        <v>22</v>
      </c>
      <c r="Y160" s="5"/>
    </row>
    <row r="162" ht="5.25" customHeight="1"/>
  </sheetData>
  <mergeCells count="309">
    <mergeCell ref="U114:AC114"/>
    <mergeCell ref="A115:E115"/>
    <mergeCell ref="F115:P115"/>
    <mergeCell ref="Q115:T115"/>
    <mergeCell ref="U115:AC115"/>
    <mergeCell ref="A116:B148"/>
    <mergeCell ref="C116:G116"/>
    <mergeCell ref="H116:N116"/>
    <mergeCell ref="O116:S116"/>
    <mergeCell ref="T116:AC116"/>
    <mergeCell ref="C117:G118"/>
    <mergeCell ref="H117:N117"/>
    <mergeCell ref="O117:S118"/>
    <mergeCell ref="T117:AC117"/>
    <mergeCell ref="H118:N118"/>
    <mergeCell ref="T118:AC118"/>
    <mergeCell ref="C119:AC129"/>
    <mergeCell ref="C130:F130"/>
    <mergeCell ref="O130:U130"/>
    <mergeCell ref="AA130:AC130"/>
    <mergeCell ref="C131:F132"/>
    <mergeCell ref="AA76:AC76"/>
    <mergeCell ref="C77:F78"/>
    <mergeCell ref="O77:U78"/>
    <mergeCell ref="AA77:AC78"/>
    <mergeCell ref="C79:F80"/>
    <mergeCell ref="O79:U80"/>
    <mergeCell ref="AA79:AC80"/>
    <mergeCell ref="C81:F82"/>
    <mergeCell ref="O81:U82"/>
    <mergeCell ref="AA81:AC82"/>
    <mergeCell ref="C33:F34"/>
    <mergeCell ref="H33:N33"/>
    <mergeCell ref="O33:U34"/>
    <mergeCell ref="V33:Z33"/>
    <mergeCell ref="AA33:AC34"/>
    <mergeCell ref="H34:N34"/>
    <mergeCell ref="V34:Z34"/>
    <mergeCell ref="C29:F30"/>
    <mergeCell ref="H29:N29"/>
    <mergeCell ref="O29:U30"/>
    <mergeCell ref="V29:Z29"/>
    <mergeCell ref="AA29:AC30"/>
    <mergeCell ref="H30:N30"/>
    <mergeCell ref="V30:Z30"/>
    <mergeCell ref="C31:F32"/>
    <mergeCell ref="H31:N31"/>
    <mergeCell ref="O31:U32"/>
    <mergeCell ref="V31:Z31"/>
    <mergeCell ref="AA31:AC32"/>
    <mergeCell ref="H32:N32"/>
    <mergeCell ref="V32:Z32"/>
    <mergeCell ref="AA35:AC36"/>
    <mergeCell ref="A8:B40"/>
    <mergeCell ref="C9:G10"/>
    <mergeCell ref="O9:S10"/>
    <mergeCell ref="C23:F24"/>
    <mergeCell ref="C25:F26"/>
    <mergeCell ref="C27:F28"/>
    <mergeCell ref="C35:F36"/>
    <mergeCell ref="C37:F38"/>
    <mergeCell ref="C39:F40"/>
    <mergeCell ref="C11:AC21"/>
    <mergeCell ref="O23:U24"/>
    <mergeCell ref="O25:U26"/>
    <mergeCell ref="O27:U28"/>
    <mergeCell ref="O35:U36"/>
    <mergeCell ref="V26:Z26"/>
    <mergeCell ref="H27:N27"/>
    <mergeCell ref="V27:Z27"/>
    <mergeCell ref="H28:N28"/>
    <mergeCell ref="V28:Z28"/>
    <mergeCell ref="H23:N23"/>
    <mergeCell ref="V23:Z23"/>
    <mergeCell ref="H24:N24"/>
    <mergeCell ref="H9:N9"/>
    <mergeCell ref="A51:AC51"/>
    <mergeCell ref="C41:AC43"/>
    <mergeCell ref="AA37:AC38"/>
    <mergeCell ref="AA39:AC40"/>
    <mergeCell ref="AA25:AC26"/>
    <mergeCell ref="AA27:AC28"/>
    <mergeCell ref="A46:B50"/>
    <mergeCell ref="C46:AC50"/>
    <mergeCell ref="A41:B45"/>
    <mergeCell ref="O37:U38"/>
    <mergeCell ref="O39:U40"/>
    <mergeCell ref="H38:N38"/>
    <mergeCell ref="V38:Z38"/>
    <mergeCell ref="H39:N39"/>
    <mergeCell ref="V39:Z39"/>
    <mergeCell ref="H40:N40"/>
    <mergeCell ref="V40:Z40"/>
    <mergeCell ref="H35:N35"/>
    <mergeCell ref="V35:Z35"/>
    <mergeCell ref="H36:N36"/>
    <mergeCell ref="V36:Z36"/>
    <mergeCell ref="H37:N37"/>
    <mergeCell ref="V37:Z37"/>
    <mergeCell ref="H26:N26"/>
    <mergeCell ref="T9:AC9"/>
    <mergeCell ref="A7:E7"/>
    <mergeCell ref="F7:P7"/>
    <mergeCell ref="Q7:T7"/>
    <mergeCell ref="U7:AC7"/>
    <mergeCell ref="V24:Z24"/>
    <mergeCell ref="H25:N25"/>
    <mergeCell ref="V25:Z25"/>
    <mergeCell ref="H10:N10"/>
    <mergeCell ref="T10:AC10"/>
    <mergeCell ref="C22:F22"/>
    <mergeCell ref="H22:N22"/>
    <mergeCell ref="O22:U22"/>
    <mergeCell ref="V22:Z22"/>
    <mergeCell ref="AA22:AC22"/>
    <mergeCell ref="AA23:AC24"/>
    <mergeCell ref="A2:Z2"/>
    <mergeCell ref="AA2:AC2"/>
    <mergeCell ref="A3:C3"/>
    <mergeCell ref="D3:Z3"/>
    <mergeCell ref="AA3:AC3"/>
    <mergeCell ref="C8:G8"/>
    <mergeCell ref="H8:N8"/>
    <mergeCell ref="O8:S8"/>
    <mergeCell ref="T8:AC8"/>
    <mergeCell ref="A6:E6"/>
    <mergeCell ref="A4:AC4"/>
    <mergeCell ref="A5:E5"/>
    <mergeCell ref="F5:P5"/>
    <mergeCell ref="Q5:T5"/>
    <mergeCell ref="U5:AC5"/>
    <mergeCell ref="F6:P6"/>
    <mergeCell ref="Q6:T6"/>
    <mergeCell ref="U6:AC6"/>
    <mergeCell ref="AA56:AC56"/>
    <mergeCell ref="A56:Z56"/>
    <mergeCell ref="A57:C57"/>
    <mergeCell ref="D57:Z57"/>
    <mergeCell ref="AA57:AC57"/>
    <mergeCell ref="A58:AC58"/>
    <mergeCell ref="A59:E59"/>
    <mergeCell ref="F59:P59"/>
    <mergeCell ref="Q59:T59"/>
    <mergeCell ref="U59:AC59"/>
    <mergeCell ref="A60:E60"/>
    <mergeCell ref="F60:P60"/>
    <mergeCell ref="Q60:T60"/>
    <mergeCell ref="U60:AC60"/>
    <mergeCell ref="H62:N62"/>
    <mergeCell ref="T62:AC62"/>
    <mergeCell ref="H63:N63"/>
    <mergeCell ref="T63:AC63"/>
    <mergeCell ref="H76:N76"/>
    <mergeCell ref="V76:Z76"/>
    <mergeCell ref="A61:E61"/>
    <mergeCell ref="F61:P61"/>
    <mergeCell ref="Q61:T61"/>
    <mergeCell ref="U61:AC61"/>
    <mergeCell ref="A62:B94"/>
    <mergeCell ref="C62:G62"/>
    <mergeCell ref="O62:S62"/>
    <mergeCell ref="C63:G64"/>
    <mergeCell ref="O63:S64"/>
    <mergeCell ref="H64:N64"/>
    <mergeCell ref="T64:AC64"/>
    <mergeCell ref="C65:AC75"/>
    <mergeCell ref="C76:F76"/>
    <mergeCell ref="O76:U76"/>
    <mergeCell ref="H77:N77"/>
    <mergeCell ref="V77:Z77"/>
    <mergeCell ref="H78:N78"/>
    <mergeCell ref="V78:Z78"/>
    <mergeCell ref="H79:N79"/>
    <mergeCell ref="V79:Z79"/>
    <mergeCell ref="H80:N80"/>
    <mergeCell ref="V80:Z80"/>
    <mergeCell ref="H81:N81"/>
    <mergeCell ref="V81:Z81"/>
    <mergeCell ref="H82:N82"/>
    <mergeCell ref="V82:Z82"/>
    <mergeCell ref="H83:N83"/>
    <mergeCell ref="V83:Z83"/>
    <mergeCell ref="C83:F84"/>
    <mergeCell ref="O83:U84"/>
    <mergeCell ref="AA83:AC84"/>
    <mergeCell ref="H84:N84"/>
    <mergeCell ref="V84:Z84"/>
    <mergeCell ref="H85:N85"/>
    <mergeCell ref="V85:Z85"/>
    <mergeCell ref="H86:N86"/>
    <mergeCell ref="V86:Z86"/>
    <mergeCell ref="H87:N87"/>
    <mergeCell ref="V87:Z87"/>
    <mergeCell ref="C85:F86"/>
    <mergeCell ref="O85:U86"/>
    <mergeCell ref="AA85:AC86"/>
    <mergeCell ref="C87:F88"/>
    <mergeCell ref="O87:U88"/>
    <mergeCell ref="AA87:AC88"/>
    <mergeCell ref="H88:N88"/>
    <mergeCell ref="V88:Z88"/>
    <mergeCell ref="H89:N89"/>
    <mergeCell ref="V89:Z89"/>
    <mergeCell ref="H90:N90"/>
    <mergeCell ref="V90:Z90"/>
    <mergeCell ref="H91:N91"/>
    <mergeCell ref="V91:Z91"/>
    <mergeCell ref="C89:F90"/>
    <mergeCell ref="O89:U90"/>
    <mergeCell ref="AA89:AC90"/>
    <mergeCell ref="C91:F92"/>
    <mergeCell ref="O91:U92"/>
    <mergeCell ref="AA91:AC92"/>
    <mergeCell ref="H92:N92"/>
    <mergeCell ref="V92:Z92"/>
    <mergeCell ref="H93:N93"/>
    <mergeCell ref="V93:Z93"/>
    <mergeCell ref="C93:F94"/>
    <mergeCell ref="O93:U94"/>
    <mergeCell ref="AA93:AC94"/>
    <mergeCell ref="H94:N94"/>
    <mergeCell ref="V94:Z94"/>
    <mergeCell ref="A95:B99"/>
    <mergeCell ref="C95:AC97"/>
    <mergeCell ref="A100:B104"/>
    <mergeCell ref="C100:AC104"/>
    <mergeCell ref="H130:N130"/>
    <mergeCell ref="V130:Z130"/>
    <mergeCell ref="H131:N131"/>
    <mergeCell ref="V131:Z131"/>
    <mergeCell ref="O131:U132"/>
    <mergeCell ref="AA131:AC132"/>
    <mergeCell ref="H132:N132"/>
    <mergeCell ref="V132:Z132"/>
    <mergeCell ref="A105:AC105"/>
    <mergeCell ref="A110:Z110"/>
    <mergeCell ref="AA110:AC110"/>
    <mergeCell ref="A111:C111"/>
    <mergeCell ref="D111:Z111"/>
    <mergeCell ref="AA111:AC111"/>
    <mergeCell ref="A112:AC112"/>
    <mergeCell ref="A113:E113"/>
    <mergeCell ref="F113:P113"/>
    <mergeCell ref="Q113:T113"/>
    <mergeCell ref="U113:AC113"/>
    <mergeCell ref="A114:E114"/>
    <mergeCell ref="F114:P114"/>
    <mergeCell ref="Q114:T114"/>
    <mergeCell ref="H133:N133"/>
    <mergeCell ref="V133:Z133"/>
    <mergeCell ref="H134:N134"/>
    <mergeCell ref="V134:Z134"/>
    <mergeCell ref="H135:N135"/>
    <mergeCell ref="V135:Z135"/>
    <mergeCell ref="C133:F134"/>
    <mergeCell ref="O133:U134"/>
    <mergeCell ref="AA133:AC134"/>
    <mergeCell ref="C135:F136"/>
    <mergeCell ref="O135:U136"/>
    <mergeCell ref="AA135:AC136"/>
    <mergeCell ref="H136:N136"/>
    <mergeCell ref="V136:Z136"/>
    <mergeCell ref="H137:N137"/>
    <mergeCell ref="V137:Z137"/>
    <mergeCell ref="H138:N138"/>
    <mergeCell ref="V138:Z138"/>
    <mergeCell ref="H139:N139"/>
    <mergeCell ref="V139:Z139"/>
    <mergeCell ref="C137:F138"/>
    <mergeCell ref="O137:U138"/>
    <mergeCell ref="AA137:AC138"/>
    <mergeCell ref="C139:F140"/>
    <mergeCell ref="O139:U140"/>
    <mergeCell ref="AA139:AC140"/>
    <mergeCell ref="H140:N140"/>
    <mergeCell ref="V140:Z140"/>
    <mergeCell ref="H141:N141"/>
    <mergeCell ref="V141:Z141"/>
    <mergeCell ref="H142:N142"/>
    <mergeCell ref="V142:Z142"/>
    <mergeCell ref="H143:N143"/>
    <mergeCell ref="V143:Z143"/>
    <mergeCell ref="C141:F142"/>
    <mergeCell ref="O141:U142"/>
    <mergeCell ref="AA141:AC142"/>
    <mergeCell ref="C143:F144"/>
    <mergeCell ref="O143:U144"/>
    <mergeCell ref="AA143:AC144"/>
    <mergeCell ref="H144:N144"/>
    <mergeCell ref="V144:Z144"/>
    <mergeCell ref="A149:B153"/>
    <mergeCell ref="C149:AC151"/>
    <mergeCell ref="A154:B158"/>
    <mergeCell ref="C154:AC158"/>
    <mergeCell ref="A159:AC159"/>
    <mergeCell ref="H145:N145"/>
    <mergeCell ref="V145:Z145"/>
    <mergeCell ref="C145:F146"/>
    <mergeCell ref="O145:U146"/>
    <mergeCell ref="AA145:AC146"/>
    <mergeCell ref="H146:N146"/>
    <mergeCell ref="V146:Z146"/>
    <mergeCell ref="C147:F148"/>
    <mergeCell ref="H147:N147"/>
    <mergeCell ref="O147:U148"/>
    <mergeCell ref="V147:Z147"/>
    <mergeCell ref="AA147:AC148"/>
    <mergeCell ref="H148:N148"/>
    <mergeCell ref="V148:Z148"/>
  </mergeCells>
  <phoneticPr fontId="11" type="noConversion"/>
  <pageMargins left="0.59027777777777801" right="0.31388888888888899" top="0.74791666666666701" bottom="0.74791666666666701" header="0.31388888888888899" footer="0.31388888888888899"/>
  <pageSetup paperSize="9" scale="91" orientation="portrait" horizont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"/>
  <sheetViews>
    <sheetView workbookViewId="0"/>
  </sheetViews>
  <sheetFormatPr defaultColWidth="9" defaultRowHeight="14.25"/>
  <sheetData/>
  <phoneticPr fontId="11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"/>
  <sheetViews>
    <sheetView workbookViewId="0"/>
  </sheetViews>
  <sheetFormatPr defaultColWidth="9" defaultRowHeight="14.25"/>
  <sheetData/>
  <phoneticPr fontId="11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2018-01-20T07:36:32Z</cp:lastPrinted>
  <dcterms:created xsi:type="dcterms:W3CDTF">2008-09-11T17:22:00Z</dcterms:created>
  <dcterms:modified xsi:type="dcterms:W3CDTF">2018-04-03T06:25:24Z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