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(2)'!$A$1:$AF$104</definedName>
  </definedNames>
  <calcPr calcId="125725"/>
</workbook>
</file>

<file path=xl/calcChain.xml><?xml version="1.0" encoding="utf-8"?>
<calcChain xmlns="http://schemas.openxmlformats.org/spreadsheetml/2006/main">
  <c r="D2" i="3"/>
  <c r="G2"/>
  <c r="E2" s="1"/>
  <c r="R28" i="2" s="1"/>
  <c r="I28" s="1"/>
  <c r="D3" i="3"/>
  <c r="G3"/>
  <c r="D4"/>
  <c r="G4"/>
  <c r="E4" s="1"/>
  <c r="R30" i="2" s="1"/>
  <c r="D19" i="3"/>
  <c r="G19"/>
  <c r="E19" s="1"/>
  <c r="R78" i="2" s="1"/>
  <c r="AD31"/>
  <c r="AA31"/>
  <c r="X31"/>
  <c r="L31"/>
  <c r="I31"/>
  <c r="F31"/>
  <c r="D36" i="3"/>
  <c r="G36"/>
  <c r="D30"/>
  <c r="G30"/>
  <c r="D31"/>
  <c r="G31"/>
  <c r="D32"/>
  <c r="G32"/>
  <c r="D33"/>
  <c r="G33"/>
  <c r="D34"/>
  <c r="G34"/>
  <c r="D35"/>
  <c r="G35"/>
  <c r="AD77" i="2"/>
  <c r="AA77"/>
  <c r="X77"/>
  <c r="L77"/>
  <c r="I77"/>
  <c r="F77"/>
  <c r="AD26"/>
  <c r="AA26"/>
  <c r="X26"/>
  <c r="F26"/>
  <c r="I26"/>
  <c r="L26"/>
  <c r="G25" i="3"/>
  <c r="G26"/>
  <c r="G27"/>
  <c r="G28"/>
  <c r="G29"/>
  <c r="D25"/>
  <c r="D26"/>
  <c r="D27"/>
  <c r="D28"/>
  <c r="D29"/>
  <c r="G5"/>
  <c r="G6"/>
  <c r="G7"/>
  <c r="G8"/>
  <c r="G9"/>
  <c r="G10"/>
  <c r="G11"/>
  <c r="G12"/>
  <c r="G13"/>
  <c r="G14"/>
  <c r="G15"/>
  <c r="G16"/>
  <c r="G17"/>
  <c r="G18"/>
  <c r="G20"/>
  <c r="G21"/>
  <c r="G22"/>
  <c r="G23"/>
  <c r="G24"/>
  <c r="D5"/>
  <c r="D6"/>
  <c r="D7"/>
  <c r="D8"/>
  <c r="D9"/>
  <c r="D10"/>
  <c r="D11"/>
  <c r="D12"/>
  <c r="D13"/>
  <c r="D14"/>
  <c r="D15"/>
  <c r="D16"/>
  <c r="D17"/>
  <c r="D18"/>
  <c r="D20"/>
  <c r="D21"/>
  <c r="D22"/>
  <c r="D23"/>
  <c r="D24"/>
  <c r="G1"/>
  <c r="D1"/>
  <c r="E3" l="1"/>
  <c r="R29" i="2" s="1"/>
  <c r="AA28"/>
  <c r="O28"/>
  <c r="U28"/>
  <c r="AD28"/>
  <c r="X28"/>
  <c r="F28"/>
  <c r="L28"/>
  <c r="E32" i="3"/>
  <c r="R91" i="2" s="1"/>
  <c r="E36" i="3"/>
  <c r="R95" i="2" s="1"/>
  <c r="E30" i="3"/>
  <c r="R89" i="2" s="1"/>
  <c r="E34" i="3"/>
  <c r="R93" i="2" s="1"/>
  <c r="E33" i="3"/>
  <c r="R92" i="2" s="1"/>
  <c r="E35" i="3"/>
  <c r="R94" i="2" s="1"/>
  <c r="E31" i="3"/>
  <c r="R90" i="2" s="1"/>
  <c r="E29" i="3"/>
  <c r="R88" i="2" s="1"/>
  <c r="E27" i="3"/>
  <c r="R86" i="2" s="1"/>
  <c r="E25" i="3"/>
  <c r="R84" i="2" s="1"/>
  <c r="E28" i="3"/>
  <c r="R87" i="2" s="1"/>
  <c r="E26" i="3"/>
  <c r="R85" i="2" s="1"/>
  <c r="E24" i="3"/>
  <c r="R83" i="2" s="1"/>
  <c r="E22" i="3"/>
  <c r="R81" i="2" s="1"/>
  <c r="E18" i="3"/>
  <c r="E16"/>
  <c r="R43" i="2" s="1"/>
  <c r="E14" i="3"/>
  <c r="R41" i="2" s="1"/>
  <c r="E12" i="3"/>
  <c r="R39" i="2" s="1"/>
  <c r="E10" i="3"/>
  <c r="R37" i="2" s="1"/>
  <c r="E6" i="3"/>
  <c r="R33" i="2" s="1"/>
  <c r="E23" i="3"/>
  <c r="R82" i="2" s="1"/>
  <c r="E21" i="3"/>
  <c r="R80" i="2" s="1"/>
  <c r="E17" i="3"/>
  <c r="E15"/>
  <c r="R42" i="2" s="1"/>
  <c r="E13" i="3"/>
  <c r="R40" i="2" s="1"/>
  <c r="E11" i="3"/>
  <c r="R38" i="2" s="1"/>
  <c r="E9" i="3"/>
  <c r="R36" i="2" s="1"/>
  <c r="E7" i="3"/>
  <c r="R34" i="2" s="1"/>
  <c r="E5" i="3"/>
  <c r="R32" i="2" s="1"/>
  <c r="E20" i="3"/>
  <c r="E8"/>
  <c r="R35" i="2" s="1"/>
  <c r="E1" i="3"/>
  <c r="R27" i="2" s="1"/>
  <c r="AD27" s="1"/>
  <c r="X78" l="1"/>
  <c r="R79"/>
  <c r="F80"/>
  <c r="L80"/>
  <c r="X80"/>
  <c r="AD80"/>
  <c r="I80"/>
  <c r="O80"/>
  <c r="U80"/>
  <c r="AA80"/>
  <c r="I81"/>
  <c r="O81"/>
  <c r="U81"/>
  <c r="AA81"/>
  <c r="F81"/>
  <c r="L81"/>
  <c r="X81"/>
  <c r="AD81"/>
  <c r="I85"/>
  <c r="O85"/>
  <c r="U85"/>
  <c r="AA85"/>
  <c r="F85"/>
  <c r="L85"/>
  <c r="X85"/>
  <c r="AD85"/>
  <c r="F84"/>
  <c r="L84"/>
  <c r="X84"/>
  <c r="AD84"/>
  <c r="I84"/>
  <c r="O84"/>
  <c r="U84"/>
  <c r="AA84"/>
  <c r="F88"/>
  <c r="L88"/>
  <c r="X88"/>
  <c r="AD88"/>
  <c r="I88"/>
  <c r="O88"/>
  <c r="U88"/>
  <c r="AA88"/>
  <c r="F94"/>
  <c r="L94"/>
  <c r="X94"/>
  <c r="AD94"/>
  <c r="I94"/>
  <c r="O94"/>
  <c r="U94"/>
  <c r="AA94"/>
  <c r="I93"/>
  <c r="O93"/>
  <c r="U93"/>
  <c r="AA93"/>
  <c r="F93"/>
  <c r="L93"/>
  <c r="X93"/>
  <c r="AD93"/>
  <c r="I95"/>
  <c r="O95"/>
  <c r="U95"/>
  <c r="AA95"/>
  <c r="F95"/>
  <c r="L95"/>
  <c r="X95"/>
  <c r="AD95"/>
  <c r="F82"/>
  <c r="L82"/>
  <c r="X82"/>
  <c r="AD82"/>
  <c r="I82"/>
  <c r="O82"/>
  <c r="U82"/>
  <c r="AA82"/>
  <c r="I83"/>
  <c r="O83"/>
  <c r="U83"/>
  <c r="AA83"/>
  <c r="F83"/>
  <c r="L83"/>
  <c r="X83"/>
  <c r="AD83"/>
  <c r="I87"/>
  <c r="O87"/>
  <c r="U87"/>
  <c r="AA87"/>
  <c r="F87"/>
  <c r="L87"/>
  <c r="X87"/>
  <c r="AD87"/>
  <c r="F86"/>
  <c r="L86"/>
  <c r="X86"/>
  <c r="AD86"/>
  <c r="I86"/>
  <c r="O86"/>
  <c r="U86"/>
  <c r="AA86"/>
  <c r="F90"/>
  <c r="L90"/>
  <c r="X90"/>
  <c r="AD90"/>
  <c r="I90"/>
  <c r="O90"/>
  <c r="U90"/>
  <c r="AA90"/>
  <c r="F92"/>
  <c r="L92"/>
  <c r="X92"/>
  <c r="AD92"/>
  <c r="I92"/>
  <c r="O92"/>
  <c r="U92"/>
  <c r="AA92"/>
  <c r="I89"/>
  <c r="O89"/>
  <c r="U89"/>
  <c r="AA89"/>
  <c r="F89"/>
  <c r="L89"/>
  <c r="X89"/>
  <c r="AD89"/>
  <c r="I91"/>
  <c r="O91"/>
  <c r="U91"/>
  <c r="AA91"/>
  <c r="F91"/>
  <c r="L91"/>
  <c r="X91"/>
  <c r="AD91"/>
  <c r="F34"/>
  <c r="L34"/>
  <c r="X34"/>
  <c r="AD34"/>
  <c r="I34"/>
  <c r="O34"/>
  <c r="U34"/>
  <c r="AA34"/>
  <c r="F38"/>
  <c r="L38"/>
  <c r="X38"/>
  <c r="AD38"/>
  <c r="I38"/>
  <c r="O38"/>
  <c r="U38"/>
  <c r="AA38"/>
  <c r="F42"/>
  <c r="L42"/>
  <c r="X42"/>
  <c r="AD42"/>
  <c r="I42"/>
  <c r="O42"/>
  <c r="U42"/>
  <c r="AA42"/>
  <c r="I33"/>
  <c r="O33"/>
  <c r="U33"/>
  <c r="AA33"/>
  <c r="F33"/>
  <c r="L33"/>
  <c r="X33"/>
  <c r="AD33"/>
  <c r="I39"/>
  <c r="O39"/>
  <c r="U39"/>
  <c r="AA39"/>
  <c r="F39"/>
  <c r="L39"/>
  <c r="X39"/>
  <c r="AD39"/>
  <c r="I43"/>
  <c r="O43"/>
  <c r="U43"/>
  <c r="AA43"/>
  <c r="F43"/>
  <c r="L43"/>
  <c r="X43"/>
  <c r="AD43"/>
  <c r="I35"/>
  <c r="O35"/>
  <c r="U35"/>
  <c r="AA35"/>
  <c r="F35"/>
  <c r="L35"/>
  <c r="X35"/>
  <c r="AD35"/>
  <c r="F36"/>
  <c r="L36"/>
  <c r="X36"/>
  <c r="AD36"/>
  <c r="I36"/>
  <c r="O36"/>
  <c r="U36"/>
  <c r="AA36"/>
  <c r="F40"/>
  <c r="L40"/>
  <c r="X40"/>
  <c r="AD40"/>
  <c r="I40"/>
  <c r="O40"/>
  <c r="U40"/>
  <c r="AA40"/>
  <c r="I37"/>
  <c r="O37"/>
  <c r="U37"/>
  <c r="AA37"/>
  <c r="F37"/>
  <c r="L37"/>
  <c r="X37"/>
  <c r="AD37"/>
  <c r="I41"/>
  <c r="O41"/>
  <c r="U41"/>
  <c r="AA41"/>
  <c r="F41"/>
  <c r="L41"/>
  <c r="X41"/>
  <c r="AD41"/>
  <c r="AA32"/>
  <c r="AD32"/>
  <c r="L32"/>
  <c r="X32"/>
  <c r="F32"/>
  <c r="I32"/>
  <c r="U32"/>
  <c r="O32"/>
  <c r="AA78"/>
  <c r="AD78"/>
  <c r="L78"/>
  <c r="F78"/>
  <c r="U78"/>
  <c r="O78"/>
  <c r="I78"/>
  <c r="X30"/>
  <c r="AD30"/>
  <c r="U30"/>
  <c r="AA30"/>
  <c r="I30"/>
  <c r="O30"/>
  <c r="F30"/>
  <c r="L30"/>
  <c r="L29"/>
  <c r="O29"/>
  <c r="F29"/>
  <c r="I29"/>
  <c r="AA29"/>
  <c r="AD29"/>
  <c r="U29"/>
  <c r="X29"/>
  <c r="X27"/>
  <c r="AA27"/>
  <c r="O27"/>
  <c r="U27"/>
  <c r="I27"/>
  <c r="L27"/>
  <c r="F27"/>
  <c r="I79" l="1"/>
  <c r="O79"/>
  <c r="U79"/>
  <c r="AA79"/>
  <c r="F79"/>
  <c r="L79"/>
  <c r="X79"/>
  <c r="AD79"/>
</calcChain>
</file>

<file path=xl/sharedStrings.xml><?xml version="1.0" encoding="utf-8"?>
<sst xmlns="http://schemas.openxmlformats.org/spreadsheetml/2006/main" count="102" uniqueCount="67">
  <si>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</si>
  <si>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</si>
  <si>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</si>
  <si>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</si>
  <si>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</si>
  <si>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</si>
  <si>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</si>
  <si>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</si>
  <si>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</si>
  <si>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</si>
  <si>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</si>
  <si>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</si>
  <si>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</si>
  <si>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</si>
  <si>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</si>
  <si>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</si>
  <si>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</si>
  <si>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</si>
  <si>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</si>
  <si>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</si>
  <si>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7" type="noConversion"/>
  </si>
  <si>
    <t>放样：</t>
    <phoneticPr fontId="17" type="noConversion"/>
  </si>
  <si>
    <t>温州市瓯江口新区一期市政工程PPP项目（瓯绣河、滨水南路和纬十二路等）一河八路十二桥工程</t>
    <phoneticPr fontId="17" type="noConversion"/>
  </si>
  <si>
    <t>陈赛美</t>
    <phoneticPr fontId="17" type="noConversion"/>
  </si>
  <si>
    <r>
      <t>E</t>
    </r>
    <r>
      <rPr>
        <sz val="12"/>
        <rFont val="宋体"/>
        <family val="3"/>
        <charset val="134"/>
      </rPr>
      <t>11-2</t>
    </r>
    <phoneticPr fontId="17" type="noConversion"/>
  </si>
  <si>
    <t>4.355</t>
  </si>
  <si>
    <t>李璐</t>
    <phoneticPr fontId="17" type="noConversion"/>
  </si>
  <si>
    <t>/</t>
    <phoneticPr fontId="17" type="noConversion"/>
  </si>
  <si>
    <t>温州市瓯江口新区一期市政工程PPP项目（瓯扬河、滨水北路和跨海一路等）一河八路十二桥工程</t>
    <phoneticPr fontId="17" type="noConversion"/>
  </si>
  <si>
    <t>放样：</t>
    <phoneticPr fontId="17" type="noConversion"/>
  </si>
  <si>
    <t>左4m</t>
  </si>
  <si>
    <t>右4m</t>
  </si>
  <si>
    <t>2018-03-30</t>
    <phoneticPr fontId="17" type="noConversion"/>
  </si>
  <si>
    <t>2018-03-30</t>
    <phoneticPr fontId="17" type="noConversion"/>
  </si>
  <si>
    <t>K3+640.0000</t>
  </si>
  <si>
    <t>K3+660.0000</t>
  </si>
  <si>
    <t>K3+680.0000</t>
  </si>
  <si>
    <t>K3+700.0000</t>
  </si>
  <si>
    <t>K3+720.0000</t>
  </si>
  <si>
    <t>K3+740.0000</t>
  </si>
  <si>
    <t>K3+760.0000</t>
  </si>
  <si>
    <t>K3+780.0000</t>
  </si>
  <si>
    <t>K3+800.0000</t>
  </si>
  <si>
    <t>K3+820.0000</t>
  </si>
  <si>
    <t>K3+840.0000</t>
  </si>
  <si>
    <t>K3+860.0000</t>
  </si>
  <si>
    <t>K3+880.0000</t>
  </si>
  <si>
    <t>K3+900.0000</t>
  </si>
  <si>
    <t>K3+930.0000</t>
  </si>
  <si>
    <t>K3+950.0000</t>
  </si>
  <si>
    <t>K3+970.0000</t>
  </si>
  <si>
    <t>K3+990.0000</t>
  </si>
  <si>
    <t>K4+010.0000</t>
  </si>
  <si>
    <t>K4+030.0000</t>
  </si>
  <si>
    <t>K4+050.0000</t>
  </si>
  <si>
    <t>K4+070.0000</t>
  </si>
  <si>
    <t>K4+090.0000</t>
  </si>
  <si>
    <t>K4+110.0000</t>
  </si>
  <si>
    <t>K4+130.0000</t>
  </si>
  <si>
    <t>K4+150.0000</t>
  </si>
  <si>
    <t>K4+170.0000</t>
  </si>
  <si>
    <t>K4+190.0000</t>
  </si>
  <si>
    <t>K4+210.0000</t>
  </si>
  <si>
    <t>K4+230.0000</t>
  </si>
  <si>
    <t>K4+250.0000</t>
  </si>
  <si>
    <t>K4+270.0000</t>
  </si>
  <si>
    <t>跨海一路封层（K3+443.169~K4+270）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</si>
</sst>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\K0\+000.00"/>
    <numFmt numFmtId="178" formatCode="\K0\+000.000"/>
  </numFmts>
  <fonts count="59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0">
    <xf numFmtId="0" fontId="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5" applyNumberFormat="0" applyFill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29" fillId="0" borderId="5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5" borderId="58" applyNumberFormat="0" applyAlignment="0" applyProtection="0">
      <alignment vertical="center"/>
    </xf>
    <xf numFmtId="0" fontId="34" fillId="6" borderId="59" applyNumberFormat="0" applyAlignment="0" applyProtection="0">
      <alignment vertical="center"/>
    </xf>
    <xf numFmtId="0" fontId="35" fillId="6" borderId="58" applyNumberFormat="0" applyAlignment="0" applyProtection="0">
      <alignment vertical="center"/>
    </xf>
    <xf numFmtId="0" fontId="36" fillId="0" borderId="60" applyNumberFormat="0" applyFill="0" applyAlignment="0" applyProtection="0">
      <alignment vertical="center"/>
    </xf>
    <xf numFmtId="0" fontId="37" fillId="7" borderId="6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62" applyNumberFormat="0" applyFont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55" applyNumberFormat="0" applyFill="0" applyAlignment="0" applyProtection="0">
      <alignment vertical="center"/>
    </xf>
    <xf numFmtId="0" fontId="46" fillId="0" borderId="56" applyNumberFormat="0" applyFill="0" applyAlignment="0" applyProtection="0">
      <alignment vertical="center"/>
    </xf>
    <xf numFmtId="0" fontId="47" fillId="0" borderId="5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2" fillId="0" borderId="0">
      <alignment vertical="center"/>
    </xf>
    <xf numFmtId="0" fontId="49" fillId="2" borderId="0" applyNumberFormat="0" applyBorder="0" applyAlignment="0" applyProtection="0">
      <alignment vertical="center"/>
    </xf>
    <xf numFmtId="0" fontId="50" fillId="0" borderId="63" applyNumberFormat="0" applyFill="0" applyAlignment="0" applyProtection="0">
      <alignment vertical="center"/>
    </xf>
    <xf numFmtId="0" fontId="51" fillId="6" borderId="58" applyNumberFormat="0" applyAlignment="0" applyProtection="0">
      <alignment vertical="center"/>
    </xf>
    <xf numFmtId="0" fontId="52" fillId="7" borderId="61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60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9" applyNumberFormat="0" applyAlignment="0" applyProtection="0">
      <alignment vertical="center"/>
    </xf>
    <xf numFmtId="0" fontId="58" fillId="5" borderId="58" applyNumberFormat="0" applyAlignment="0" applyProtection="0">
      <alignment vertical="center"/>
    </xf>
    <xf numFmtId="0" fontId="42" fillId="8" borderId="62" applyNumberFormat="0" applyFont="0" applyAlignment="0" applyProtection="0">
      <alignment vertical="center"/>
    </xf>
    <xf numFmtId="0" fontId="5" fillId="8" borderId="6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2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6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6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8">
    <xf numFmtId="0" fontId="0" fillId="0" borderId="0" xfId="0" applyAlignment="1"/>
    <xf numFmtId="49" fontId="10" fillId="0" borderId="23" xfId="1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/>
    <xf numFmtId="49" fontId="10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5" fillId="0" borderId="50" xfId="3" applyNumberFormat="1" applyFont="1" applyFill="1" applyBorder="1" applyAlignment="1" applyProtection="1">
      <alignment vertical="center" wrapText="1"/>
    </xf>
    <xf numFmtId="176" fontId="24" fillId="0" borderId="50" xfId="3" applyNumberFormat="1" applyFont="1" applyFill="1" applyBorder="1" applyAlignment="1" applyProtection="1">
      <alignment vertical="center" wrapText="1"/>
    </xf>
    <xf numFmtId="176" fontId="24" fillId="0" borderId="54" xfId="3" applyNumberFormat="1" applyFont="1" applyFill="1" applyBorder="1" applyAlignment="1" applyProtection="1">
      <alignment vertical="center" wrapText="1"/>
    </xf>
    <xf numFmtId="0" fontId="5" fillId="0" borderId="0" xfId="72">
      <alignment vertical="center"/>
    </xf>
    <xf numFmtId="0" fontId="5" fillId="0" borderId="0" xfId="72">
      <alignment vertical="center"/>
    </xf>
    <xf numFmtId="0" fontId="2" fillId="0" borderId="0" xfId="162">
      <alignment vertical="center"/>
    </xf>
    <xf numFmtId="0" fontId="2" fillId="0" borderId="0" xfId="162">
      <alignment vertical="center"/>
    </xf>
    <xf numFmtId="0" fontId="1" fillId="0" borderId="0" xfId="176">
      <alignment vertical="center"/>
    </xf>
    <xf numFmtId="0" fontId="1" fillId="0" borderId="0" xfId="176">
      <alignment vertical="center"/>
    </xf>
    <xf numFmtId="0" fontId="20" fillId="0" borderId="44" xfId="3" applyNumberFormat="1" applyFont="1" applyFill="1" applyBorder="1" applyAlignment="1" applyProtection="1">
      <alignment horizontal="center" vertical="center" wrapText="1"/>
    </xf>
    <xf numFmtId="0" fontId="20" fillId="0" borderId="45" xfId="3" applyNumberFormat="1" applyFont="1" applyFill="1" applyBorder="1" applyAlignment="1" applyProtection="1">
      <alignment horizontal="center" vertical="center" wrapText="1"/>
    </xf>
    <xf numFmtId="0" fontId="20" fillId="0" borderId="46" xfId="3" applyNumberFormat="1" applyFont="1" applyFill="1" applyBorder="1" applyAlignment="1" applyProtection="1">
      <alignment horizontal="center" vertical="center" wrapText="1"/>
    </xf>
    <xf numFmtId="0" fontId="20" fillId="0" borderId="20" xfId="3" applyNumberFormat="1" applyFont="1" applyFill="1" applyBorder="1" applyAlignment="1" applyProtection="1">
      <alignment horizontal="center" vertical="center" wrapText="1"/>
    </xf>
    <xf numFmtId="0" fontId="20" fillId="0" borderId="21" xfId="3" applyNumberFormat="1" applyFont="1" applyFill="1" applyBorder="1" applyAlignment="1" applyProtection="1">
      <alignment horizontal="center" vertical="center" wrapText="1"/>
    </xf>
    <xf numFmtId="177" fontId="20" fillId="0" borderId="19" xfId="3" applyNumberFormat="1" applyFont="1" applyFill="1" applyBorder="1" applyAlignment="1" applyProtection="1">
      <alignment horizontal="center" vertical="center" wrapText="1"/>
    </xf>
    <xf numFmtId="177" fontId="20" fillId="0" borderId="20" xfId="3" applyNumberFormat="1" applyFont="1" applyFill="1" applyBorder="1" applyAlignment="1" applyProtection="1">
      <alignment horizontal="center" vertical="center" wrapText="1"/>
    </xf>
    <xf numFmtId="177" fontId="20" fillId="0" borderId="21" xfId="3" applyNumberFormat="1" applyFont="1" applyFill="1" applyBorder="1" applyAlignment="1" applyProtection="1">
      <alignment horizontal="center" vertical="center" wrapText="1"/>
    </xf>
    <xf numFmtId="176" fontId="10" fillId="0" borderId="50" xfId="1" applyNumberFormat="1" applyFont="1" applyFill="1" applyBorder="1" applyAlignment="1" applyProtection="1">
      <alignment horizontal="center" vertical="center" wrapText="1"/>
    </xf>
    <xf numFmtId="176" fontId="20" fillId="0" borderId="44" xfId="3" applyNumberFormat="1" applyFont="1" applyFill="1" applyBorder="1" applyAlignment="1" applyProtection="1">
      <alignment horizontal="center" vertical="center" wrapText="1"/>
    </xf>
    <xf numFmtId="176" fontId="20" fillId="0" borderId="45" xfId="3" applyNumberFormat="1" applyFont="1" applyFill="1" applyBorder="1" applyAlignment="1" applyProtection="1">
      <alignment horizontal="center" vertical="center" wrapText="1"/>
    </xf>
    <xf numFmtId="176" fontId="20" fillId="0" borderId="46" xfId="3" applyNumberFormat="1" applyFont="1" applyFill="1" applyBorder="1" applyAlignment="1" applyProtection="1">
      <alignment horizontal="center" vertical="center" wrapText="1"/>
    </xf>
    <xf numFmtId="0" fontId="14" fillId="0" borderId="12" xfId="1" applyNumberFormat="1" applyFont="1" applyFill="1" applyBorder="1" applyAlignment="1" applyProtection="1">
      <alignment horizontal="center" vertical="center" wrapText="1"/>
    </xf>
    <xf numFmtId="0" fontId="14" fillId="0" borderId="13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18" xfId="1" applyNumberFormat="1" applyFont="1" applyFill="1" applyBorder="1" applyAlignment="1" applyProtection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0" fontId="14" fillId="0" borderId="15" xfId="1" applyNumberFormat="1" applyFont="1" applyFill="1" applyBorder="1" applyAlignment="1" applyProtection="1">
      <alignment horizontal="center" vertical="center" wrapText="1"/>
    </xf>
    <xf numFmtId="0" fontId="14" fillId="0" borderId="16" xfId="1" applyNumberFormat="1" applyFont="1" applyFill="1" applyBorder="1" applyAlignment="1" applyProtection="1">
      <alignment horizontal="center" vertical="center" wrapText="1"/>
    </xf>
    <xf numFmtId="0" fontId="14" fillId="0" borderId="39" xfId="1" applyNumberFormat="1" applyFont="1" applyFill="1" applyBorder="1" applyAlignment="1" applyProtection="1">
      <alignment horizontal="center" vertical="center" wrapText="1"/>
    </xf>
    <xf numFmtId="0" fontId="15" fillId="0" borderId="0" xfId="1" applyNumberFormat="1" applyFont="1" applyFill="1" applyBorder="1" applyAlignment="1" applyProtection="1">
      <alignment horizontal="left" vertical="center" wrapText="1"/>
    </xf>
    <xf numFmtId="0" fontId="10" fillId="0" borderId="22" xfId="1" applyNumberFormat="1" applyFont="1" applyFill="1" applyBorder="1" applyAlignment="1" applyProtection="1">
      <alignment horizontal="center" vertical="center" wrapText="1"/>
    </xf>
    <xf numFmtId="0" fontId="10" fillId="0" borderId="23" xfId="1" applyNumberFormat="1" applyFont="1" applyFill="1" applyBorder="1" applyAlignment="1" applyProtection="1">
      <alignment horizontal="center" vertical="center" wrapText="1"/>
    </xf>
    <xf numFmtId="0" fontId="15" fillId="0" borderId="26" xfId="1" applyNumberFormat="1" applyFont="1" applyFill="1" applyBorder="1" applyAlignment="1" applyProtection="1">
      <alignment horizontal="center" vertical="center" wrapText="1"/>
    </xf>
    <xf numFmtId="0" fontId="10" fillId="0" borderId="27" xfId="1" applyNumberFormat="1" applyFont="1" applyFill="1" applyBorder="1" applyAlignment="1" applyProtection="1">
      <alignment wrapText="1"/>
    </xf>
    <xf numFmtId="0" fontId="10" fillId="0" borderId="22" xfId="1" applyNumberFormat="1" applyFont="1" applyFill="1" applyBorder="1" applyAlignment="1" applyProtection="1">
      <alignment wrapText="1"/>
    </xf>
    <xf numFmtId="0" fontId="10" fillId="0" borderId="23" xfId="1" applyNumberFormat="1" applyFont="1" applyFill="1" applyBorder="1" applyAlignment="1" applyProtection="1">
      <alignment wrapText="1"/>
    </xf>
    <xf numFmtId="0" fontId="10" fillId="0" borderId="29" xfId="1" applyNumberFormat="1" applyFont="1" applyFill="1" applyBorder="1" applyAlignment="1" applyProtection="1">
      <alignment wrapText="1"/>
    </xf>
    <xf numFmtId="0" fontId="10" fillId="0" borderId="30" xfId="1" applyNumberFormat="1" applyFont="1" applyFill="1" applyBorder="1" applyAlignment="1" applyProtection="1">
      <alignment wrapText="1"/>
    </xf>
    <xf numFmtId="49" fontId="10" fillId="0" borderId="27" xfId="1" applyNumberFormat="1" applyFont="1" applyFill="1" applyBorder="1" applyAlignment="1" applyProtection="1">
      <alignment horizontal="center" vertical="center" wrapText="1"/>
    </xf>
    <xf numFmtId="49" fontId="10" fillId="0" borderId="28" xfId="1" applyNumberFormat="1" applyFont="1" applyFill="1" applyBorder="1" applyAlignment="1" applyProtection="1">
      <alignment horizontal="center" vertical="center" wrapText="1"/>
    </xf>
    <xf numFmtId="49" fontId="10" fillId="0" borderId="42" xfId="1" applyNumberFormat="1" applyFont="1" applyFill="1" applyBorder="1" applyAlignment="1" applyProtection="1">
      <alignment horizontal="center" vertical="center" wrapText="1"/>
    </xf>
    <xf numFmtId="49" fontId="10" fillId="0" borderId="23" xfId="1" applyNumberFormat="1" applyFont="1" applyFill="1" applyBorder="1" applyAlignment="1" applyProtection="1">
      <alignment horizontal="center" vertical="center" wrapText="1"/>
    </xf>
    <xf numFmtId="49" fontId="10" fillId="0" borderId="41" xfId="1" applyNumberFormat="1" applyFont="1" applyFill="1" applyBorder="1" applyAlignment="1" applyProtection="1">
      <alignment horizontal="center" vertical="center" wrapText="1"/>
    </xf>
    <xf numFmtId="49" fontId="10" fillId="0" borderId="30" xfId="1" applyNumberFormat="1" applyFont="1" applyFill="1" applyBorder="1" applyAlignment="1" applyProtection="1">
      <alignment horizontal="center" vertical="center" wrapText="1"/>
    </xf>
    <xf numFmtId="49" fontId="10" fillId="0" borderId="43" xfId="1" applyNumberFormat="1" applyFont="1" applyFill="1" applyBorder="1" applyAlignment="1" applyProtection="1">
      <alignment horizontal="center" vertical="center" wrapText="1"/>
    </xf>
    <xf numFmtId="0" fontId="18" fillId="0" borderId="24" xfId="2" applyFont="1" applyBorder="1" applyAlignment="1">
      <alignment horizontal="center" vertical="center"/>
    </xf>
    <xf numFmtId="0" fontId="21" fillId="0" borderId="13" xfId="2" applyBorder="1" applyAlignment="1">
      <alignment horizontal="center" vertical="center"/>
    </xf>
    <xf numFmtId="0" fontId="21" fillId="0" borderId="38" xfId="2" applyBorder="1" applyAlignment="1">
      <alignment horizontal="center" vertical="center"/>
    </xf>
    <xf numFmtId="0" fontId="21" fillId="0" borderId="25" xfId="2" applyBorder="1" applyAlignment="1">
      <alignment horizontal="center" vertical="center"/>
    </xf>
    <xf numFmtId="0" fontId="21" fillId="0" borderId="0" xfId="2" applyAlignment="1">
      <alignment horizontal="center" vertical="center"/>
    </xf>
    <xf numFmtId="0" fontId="21" fillId="0" borderId="40" xfId="2" applyBorder="1" applyAlignment="1">
      <alignment horizontal="center" vertical="center"/>
    </xf>
    <xf numFmtId="178" fontId="20" fillId="0" borderId="19" xfId="3" applyNumberFormat="1" applyFont="1" applyFill="1" applyBorder="1" applyAlignment="1" applyProtection="1">
      <alignment horizontal="center" vertical="center" wrapText="1"/>
    </xf>
    <xf numFmtId="178" fontId="20" fillId="0" borderId="20" xfId="3" applyNumberFormat="1" applyFont="1" applyFill="1" applyBorder="1" applyAlignment="1" applyProtection="1">
      <alignment horizontal="center" vertical="center" wrapText="1"/>
    </xf>
    <xf numFmtId="178" fontId="20" fillId="0" borderId="21" xfId="3" applyNumberFormat="1" applyFont="1" applyFill="1" applyBorder="1" applyAlignment="1" applyProtection="1">
      <alignment horizontal="center" vertical="center" wrapText="1"/>
    </xf>
    <xf numFmtId="0" fontId="13" fillId="0" borderId="4" xfId="1" applyNumberFormat="1" applyFont="1" applyFill="1" applyBorder="1" applyAlignment="1" applyProtection="1">
      <alignment horizontal="center" vertical="center" wrapText="1"/>
    </xf>
    <xf numFmtId="49" fontId="14" fillId="0" borderId="5" xfId="1" applyNumberFormat="1" applyFont="1" applyFill="1" applyBorder="1" applyAlignment="1" applyProtection="1">
      <alignment wrapText="1"/>
    </xf>
    <xf numFmtId="49" fontId="14" fillId="0" borderId="6" xfId="1" applyNumberFormat="1" applyFont="1" applyFill="1" applyBorder="1" applyAlignment="1" applyProtection="1">
      <alignment wrapText="1"/>
    </xf>
    <xf numFmtId="0" fontId="13" fillId="0" borderId="32" xfId="1" applyNumberFormat="1" applyFont="1" applyFill="1" applyBorder="1" applyAlignment="1" applyProtection="1">
      <alignment horizontal="center" vertical="center" wrapText="1"/>
    </xf>
    <xf numFmtId="49" fontId="23" fillId="0" borderId="32" xfId="1" applyNumberFormat="1" applyFont="1" applyFill="1" applyBorder="1" applyAlignment="1" applyProtection="1">
      <alignment horizontal="center" vertical="center" wrapText="1"/>
    </xf>
    <xf numFmtId="49" fontId="14" fillId="0" borderId="32" xfId="1" applyNumberFormat="1" applyFont="1" applyFill="1" applyBorder="1" applyAlignment="1" applyProtection="1">
      <alignment horizontal="center" vertical="center" wrapText="1"/>
    </xf>
    <xf numFmtId="49" fontId="14" fillId="0" borderId="35" xfId="1" applyNumberFormat="1" applyFont="1" applyFill="1" applyBorder="1" applyAlignment="1" applyProtection="1">
      <alignment horizontal="center" vertical="center" wrapText="1"/>
    </xf>
    <xf numFmtId="0" fontId="13" fillId="0" borderId="7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wrapText="1"/>
    </xf>
    <xf numFmtId="49" fontId="14" fillId="0" borderId="9" xfId="1" applyNumberFormat="1" applyFont="1" applyFill="1" applyBorder="1" applyAlignment="1" applyProtection="1">
      <alignment wrapText="1"/>
    </xf>
    <xf numFmtId="49" fontId="14" fillId="0" borderId="9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horizontal="center" vertical="center" wrapText="1"/>
    </xf>
    <xf numFmtId="0" fontId="19" fillId="0" borderId="33" xfId="1" applyNumberFormat="1" applyFont="1" applyFill="1" applyBorder="1" applyAlignment="1" applyProtection="1">
      <alignment horizontal="center" vertical="center" wrapText="1"/>
    </xf>
    <xf numFmtId="0" fontId="13" fillId="0" borderId="33" xfId="1" applyNumberFormat="1" applyFont="1" applyFill="1" applyBorder="1" applyAlignment="1" applyProtection="1">
      <alignment horizontal="center" vertical="center" wrapText="1"/>
    </xf>
    <xf numFmtId="49" fontId="23" fillId="0" borderId="33" xfId="1" applyNumberFormat="1" applyFont="1" applyFill="1" applyBorder="1" applyAlignment="1" applyProtection="1">
      <alignment horizontal="center" vertical="center" wrapText="1"/>
    </xf>
    <xf numFmtId="49" fontId="14" fillId="0" borderId="33" xfId="1" applyNumberFormat="1" applyFont="1" applyFill="1" applyBorder="1" applyAlignment="1" applyProtection="1">
      <alignment horizontal="center" vertical="center" wrapText="1"/>
    </xf>
    <xf numFmtId="49" fontId="14" fillId="0" borderId="36" xfId="1" applyNumberFormat="1" applyFont="1" applyFill="1" applyBorder="1" applyAlignment="1" applyProtection="1">
      <alignment horizontal="center" vertical="center" wrapText="1"/>
    </xf>
    <xf numFmtId="0" fontId="14" fillId="0" borderId="11" xfId="1" applyNumberFormat="1" applyFont="1" applyFill="1" applyBorder="1" applyAlignment="1" applyProtection="1">
      <alignment horizontal="center" vertical="center" wrapText="1"/>
    </xf>
    <xf numFmtId="49" fontId="14" fillId="0" borderId="11" xfId="1" applyNumberFormat="1" applyFont="1" applyFill="1" applyBorder="1" applyAlignment="1" applyProtection="1">
      <alignment horizontal="center" vertical="center" wrapText="1"/>
    </xf>
    <xf numFmtId="49" fontId="23" fillId="0" borderId="11" xfId="1" applyNumberFormat="1" applyFont="1" applyFill="1" applyBorder="1" applyAlignment="1" applyProtection="1">
      <alignment horizontal="center" vertical="center" wrapText="1"/>
    </xf>
    <xf numFmtId="49" fontId="14" fillId="0" borderId="37" xfId="1" applyNumberFormat="1" applyFont="1" applyFill="1" applyBorder="1" applyAlignment="1" applyProtection="1">
      <alignment horizontal="center" vertical="center" wrapText="1"/>
    </xf>
    <xf numFmtId="49" fontId="25" fillId="0" borderId="51" xfId="3" applyNumberFormat="1" applyFont="1" applyFill="1" applyBorder="1" applyAlignment="1" applyProtection="1">
      <alignment horizontal="center" vertical="center" wrapText="1"/>
    </xf>
    <xf numFmtId="49" fontId="25" fillId="0" borderId="5" xfId="3" applyNumberFormat="1" applyFont="1" applyFill="1" applyBorder="1" applyAlignment="1" applyProtection="1">
      <alignment horizontal="center" vertical="center" wrapText="1"/>
    </xf>
    <xf numFmtId="49" fontId="25" fillId="0" borderId="6" xfId="3" applyNumberFormat="1" applyFont="1" applyFill="1" applyBorder="1" applyAlignment="1" applyProtection="1">
      <alignment horizontal="center" vertical="center" wrapText="1"/>
    </xf>
    <xf numFmtId="0" fontId="14" fillId="0" borderId="10" xfId="1" applyNumberFormat="1" applyFont="1" applyFill="1" applyBorder="1" applyAlignment="1" applyProtection="1">
      <alignment horizontal="center" vertical="center" wrapText="1"/>
    </xf>
    <xf numFmtId="0" fontId="14" fillId="0" borderId="19" xfId="1" applyNumberFormat="1" applyFont="1" applyFill="1" applyBorder="1" applyAlignment="1" applyProtection="1">
      <alignment horizontal="center" vertical="center" wrapText="1"/>
    </xf>
    <xf numFmtId="0" fontId="14" fillId="0" borderId="52" xfId="1" applyNumberFormat="1" applyFont="1" applyFill="1" applyBorder="1" applyAlignment="1" applyProtection="1">
      <alignment horizontal="center" vertical="center" wrapText="1"/>
    </xf>
    <xf numFmtId="0" fontId="14" fillId="0" borderId="50" xfId="1" applyNumberFormat="1" applyFont="1" applyFill="1" applyBorder="1" applyAlignment="1" applyProtection="1">
      <alignment horizontal="center" vertical="center" wrapText="1"/>
    </xf>
    <xf numFmtId="0" fontId="14" fillId="0" borderId="14" xfId="1" applyNumberFormat="1" applyFont="1" applyFill="1" applyBorder="1" applyAlignment="1" applyProtection="1">
      <alignment horizontal="center" vertical="center" wrapText="1"/>
    </xf>
    <xf numFmtId="0" fontId="14" fillId="0" borderId="17" xfId="1" applyNumberFormat="1" applyFont="1" applyFill="1" applyBorder="1" applyAlignment="1" applyProtection="1">
      <alignment horizontal="center" vertical="center" wrapText="1"/>
    </xf>
    <xf numFmtId="49" fontId="14" fillId="0" borderId="12" xfId="1" applyNumberFormat="1" applyFont="1" applyFill="1" applyBorder="1" applyAlignment="1" applyProtection="1">
      <alignment horizontal="center" vertical="center" wrapText="1"/>
    </xf>
    <xf numFmtId="49" fontId="14" fillId="0" borderId="13" xfId="1" applyNumberFormat="1" applyFont="1" applyFill="1" applyBorder="1" applyAlignment="1" applyProtection="1">
      <alignment horizontal="center" vertical="center" wrapText="1"/>
    </xf>
    <xf numFmtId="49" fontId="14" fillId="0" borderId="14" xfId="1" applyNumberFormat="1" applyFont="1" applyFill="1" applyBorder="1" applyAlignment="1" applyProtection="1">
      <alignment horizontal="center" vertical="center" wrapText="1"/>
    </xf>
    <xf numFmtId="49" fontId="14" fillId="0" borderId="15" xfId="1" applyNumberFormat="1" applyFont="1" applyFill="1" applyBorder="1" applyAlignment="1" applyProtection="1">
      <alignment horizontal="center" vertical="center" wrapText="1"/>
    </xf>
    <xf numFmtId="49" fontId="14" fillId="0" borderId="16" xfId="1" applyNumberFormat="1" applyFont="1" applyFill="1" applyBorder="1" applyAlignment="1" applyProtection="1">
      <alignment horizontal="center" vertical="center" wrapText="1"/>
    </xf>
    <xf numFmtId="49" fontId="14" fillId="0" borderId="17" xfId="1" applyNumberFormat="1" applyFont="1" applyFill="1" applyBorder="1" applyAlignment="1" applyProtection="1">
      <alignment horizontal="center" vertical="center" wrapText="1"/>
    </xf>
    <xf numFmtId="49" fontId="23" fillId="0" borderId="47" xfId="3" applyNumberFormat="1" applyFont="1" applyFill="1" applyBorder="1" applyAlignment="1" applyProtection="1">
      <alignment horizontal="center" vertical="center" wrapText="1"/>
    </xf>
    <xf numFmtId="49" fontId="23" fillId="0" borderId="48" xfId="3" applyNumberFormat="1" applyFont="1" applyFill="1" applyBorder="1" applyAlignment="1" applyProtection="1">
      <alignment horizontal="center" vertical="center" wrapText="1"/>
    </xf>
    <xf numFmtId="49" fontId="23" fillId="0" borderId="49" xfId="3" applyNumberFormat="1" applyFont="1" applyFill="1" applyBorder="1" applyAlignment="1" applyProtection="1">
      <alignment horizontal="center" vertical="center" wrapText="1"/>
    </xf>
    <xf numFmtId="49" fontId="23" fillId="0" borderId="15" xfId="3" applyNumberFormat="1" applyFont="1" applyFill="1" applyBorder="1" applyAlignment="1" applyProtection="1">
      <alignment horizontal="center" vertical="center" wrapText="1"/>
    </xf>
    <xf numFmtId="49" fontId="23" fillId="0" borderId="16" xfId="3" applyNumberFormat="1" applyFont="1" applyFill="1" applyBorder="1" applyAlignment="1" applyProtection="1">
      <alignment horizontal="center" vertical="center" wrapText="1"/>
    </xf>
    <xf numFmtId="49" fontId="23" fillId="0" borderId="39" xfId="3" applyNumberFormat="1" applyFont="1" applyFill="1" applyBorder="1" applyAlignment="1" applyProtection="1">
      <alignment horizontal="center" vertical="center" wrapText="1"/>
    </xf>
    <xf numFmtId="0" fontId="7" fillId="0" borderId="0" xfId="1" applyNumberFormat="1" applyFont="1" applyFill="1" applyBorder="1" applyAlignment="1" applyProtection="1">
      <alignment horizontal="right" vertical="center"/>
    </xf>
    <xf numFmtId="0" fontId="8" fillId="0" borderId="0" xfId="1" applyNumberFormat="1" applyFont="1" applyFill="1" applyBorder="1" applyAlignment="1" applyProtection="1">
      <alignment horizontal="right" vertical="center"/>
    </xf>
    <xf numFmtId="0" fontId="9" fillId="0" borderId="0" xfId="1" applyNumberFormat="1" applyFont="1" applyFill="1" applyBorder="1" applyAlignment="1" applyProtection="1">
      <alignment horizontal="right" vertical="center"/>
    </xf>
    <xf numFmtId="49" fontId="15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 applyProtection="1"/>
    <xf numFmtId="0" fontId="13" fillId="0" borderId="1" xfId="1" applyNumberFormat="1" applyFont="1" applyFill="1" applyBorder="1" applyAlignment="1" applyProtection="1">
      <alignment horizontal="center" vertical="center" wrapText="1"/>
    </xf>
    <xf numFmtId="49" fontId="14" fillId="0" borderId="2" xfId="1" applyNumberFormat="1" applyFont="1" applyFill="1" applyBorder="1" applyAlignment="1" applyProtection="1">
      <alignment wrapText="1"/>
    </xf>
    <xf numFmtId="49" fontId="14" fillId="0" borderId="3" xfId="1" applyNumberFormat="1" applyFont="1" applyFill="1" applyBorder="1" applyAlignment="1" applyProtection="1">
      <alignment wrapText="1"/>
    </xf>
    <xf numFmtId="49" fontId="22" fillId="0" borderId="3" xfId="1" applyNumberFormat="1" applyFont="1" applyFill="1" applyBorder="1" applyAlignment="1" applyProtection="1">
      <alignment horizontal="center" vertical="center" wrapText="1"/>
    </xf>
    <xf numFmtId="49" fontId="20" fillId="0" borderId="2" xfId="1" applyNumberFormat="1" applyFont="1" applyFill="1" applyBorder="1" applyAlignment="1" applyProtection="1">
      <alignment horizontal="center" vertical="center" wrapText="1"/>
    </xf>
    <xf numFmtId="49" fontId="20" fillId="0" borderId="3" xfId="1" applyNumberFormat="1" applyFont="1" applyFill="1" applyBorder="1" applyAlignment="1" applyProtection="1">
      <alignment horizontal="center" vertical="center" wrapText="1"/>
    </xf>
    <xf numFmtId="0" fontId="13" fillId="0" borderId="31" xfId="1" applyNumberFormat="1" applyFont="1" applyFill="1" applyBorder="1" applyAlignment="1" applyProtection="1">
      <alignment horizontal="center" vertical="center" wrapText="1"/>
    </xf>
    <xf numFmtId="49" fontId="14" fillId="0" borderId="31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0" fontId="14" fillId="0" borderId="53" xfId="1" applyNumberFormat="1" applyFont="1" applyFill="1" applyBorder="1" applyAlignment="1" applyProtection="1">
      <alignment horizontal="center" vertical="center" wrapText="1"/>
    </xf>
    <xf numFmtId="0" fontId="23" fillId="0" borderId="47" xfId="3" applyNumberFormat="1" applyFont="1" applyFill="1" applyBorder="1" applyAlignment="1" applyProtection="1">
      <alignment horizontal="center" vertical="center" wrapText="1"/>
    </xf>
    <xf numFmtId="49" fontId="10" fillId="0" borderId="18" xfId="1" applyNumberFormat="1" applyFont="1" applyFill="1" applyBorder="1" applyAlignment="1" applyProtection="1">
      <alignment horizontal="center" vertical="center" wrapText="1"/>
    </xf>
    <xf numFmtId="49" fontId="10" fillId="0" borderId="0" xfId="1" applyNumberFormat="1" applyFont="1" applyFill="1" applyAlignment="1" applyProtection="1">
      <alignment horizontal="center" vertical="center" wrapText="1"/>
    </xf>
    <xf numFmtId="49" fontId="10" fillId="0" borderId="40" xfId="1" applyNumberFormat="1" applyFont="1" applyFill="1" applyBorder="1" applyAlignment="1" applyProtection="1">
      <alignment horizontal="center" vertical="center" wrapText="1"/>
    </xf>
  </cellXfs>
  <cellStyles count="190">
    <cellStyle name="20% - 强调文字颜色 1" xfId="23" builtinId="30" customBuiltin="1"/>
    <cellStyle name="20% - 强调文字颜色 1 2" xfId="48"/>
    <cellStyle name="20% - 强调文字颜色 1 3" xfId="108"/>
    <cellStyle name="20% - 强调文字颜色 1 3 2" xfId="136"/>
    <cellStyle name="20% - 强调文字颜色 1 4" xfId="120"/>
    <cellStyle name="20% - 强调文字颜色 1 5" xfId="150"/>
    <cellStyle name="20% - 强调文字颜色 1 6" xfId="164"/>
    <cellStyle name="20% - 强调文字颜色 1 7" xfId="178"/>
    <cellStyle name="20% - 强调文字颜色 2" xfId="27" builtinId="34" customBuiltin="1"/>
    <cellStyle name="20% - 强调文字颜色 2 2" xfId="49"/>
    <cellStyle name="20% - 强调文字颜色 2 3" xfId="110"/>
    <cellStyle name="20% - 强调文字颜色 2 3 2" xfId="138"/>
    <cellStyle name="20% - 强调文字颜色 2 4" xfId="122"/>
    <cellStyle name="20% - 强调文字颜色 2 5" xfId="152"/>
    <cellStyle name="20% - 强调文字颜色 2 6" xfId="166"/>
    <cellStyle name="20% - 强调文字颜色 2 7" xfId="180"/>
    <cellStyle name="20% - 强调文字颜色 3" xfId="31" builtinId="38" customBuiltin="1"/>
    <cellStyle name="20% - 强调文字颜色 3 2" xfId="50"/>
    <cellStyle name="20% - 强调文字颜色 3 3" xfId="112"/>
    <cellStyle name="20% - 强调文字颜色 3 3 2" xfId="140"/>
    <cellStyle name="20% - 强调文字颜色 3 4" xfId="124"/>
    <cellStyle name="20% - 强调文字颜色 3 5" xfId="154"/>
    <cellStyle name="20% - 强调文字颜色 3 6" xfId="168"/>
    <cellStyle name="20% - 强调文字颜色 3 7" xfId="182"/>
    <cellStyle name="20% - 强调文字颜色 4" xfId="35" builtinId="42" customBuiltin="1"/>
    <cellStyle name="20% - 强调文字颜色 4 2" xfId="51"/>
    <cellStyle name="20% - 强调文字颜色 4 3" xfId="114"/>
    <cellStyle name="20% - 强调文字颜色 4 3 2" xfId="142"/>
    <cellStyle name="20% - 强调文字颜色 4 4" xfId="126"/>
    <cellStyle name="20% - 强调文字颜色 4 5" xfId="156"/>
    <cellStyle name="20% - 强调文字颜色 4 6" xfId="170"/>
    <cellStyle name="20% - 强调文字颜色 4 7" xfId="184"/>
    <cellStyle name="20% - 强调文字颜色 5" xfId="39" builtinId="46" customBuiltin="1"/>
    <cellStyle name="20% - 强调文字颜色 5 2" xfId="52"/>
    <cellStyle name="20% - 强调文字颜色 5 3" xfId="116"/>
    <cellStyle name="20% - 强调文字颜色 5 3 2" xfId="144"/>
    <cellStyle name="20% - 强调文字颜色 5 4" xfId="128"/>
    <cellStyle name="20% - 强调文字颜色 5 5" xfId="158"/>
    <cellStyle name="20% - 强调文字颜色 5 6" xfId="172"/>
    <cellStyle name="20% - 强调文字颜色 5 7" xfId="186"/>
    <cellStyle name="20% - 强调文字颜色 6" xfId="43" builtinId="50" customBuiltin="1"/>
    <cellStyle name="20% - 强调文字颜色 6 2" xfId="53"/>
    <cellStyle name="20% - 强调文字颜色 6 3" xfId="118"/>
    <cellStyle name="20% - 强调文字颜色 6 3 2" xfId="146"/>
    <cellStyle name="20% - 强调文字颜色 6 4" xfId="130"/>
    <cellStyle name="20% - 强调文字颜色 6 5" xfId="160"/>
    <cellStyle name="20% - 强调文字颜色 6 6" xfId="174"/>
    <cellStyle name="20% - 强调文字颜色 6 7" xfId="188"/>
    <cellStyle name="40% - 强调文字颜色 1" xfId="24" builtinId="31" customBuiltin="1"/>
    <cellStyle name="40% - 强调文字颜色 1 2" xfId="54"/>
    <cellStyle name="40% - 强调文字颜色 1 3" xfId="109"/>
    <cellStyle name="40% - 强调文字颜色 1 3 2" xfId="137"/>
    <cellStyle name="40% - 强调文字颜色 1 4" xfId="121"/>
    <cellStyle name="40% - 强调文字颜色 1 5" xfId="151"/>
    <cellStyle name="40% - 强调文字颜色 1 6" xfId="165"/>
    <cellStyle name="40% - 强调文字颜色 1 7" xfId="179"/>
    <cellStyle name="40% - 强调文字颜色 2" xfId="28" builtinId="35" customBuiltin="1"/>
    <cellStyle name="40% - 强调文字颜色 2 2" xfId="55"/>
    <cellStyle name="40% - 强调文字颜色 2 3" xfId="111"/>
    <cellStyle name="40% - 强调文字颜色 2 3 2" xfId="139"/>
    <cellStyle name="40% - 强调文字颜色 2 4" xfId="123"/>
    <cellStyle name="40% - 强调文字颜色 2 5" xfId="153"/>
    <cellStyle name="40% - 强调文字颜色 2 6" xfId="167"/>
    <cellStyle name="40% - 强调文字颜色 2 7" xfId="181"/>
    <cellStyle name="40% - 强调文字颜色 3" xfId="32" builtinId="39" customBuiltin="1"/>
    <cellStyle name="40% - 强调文字颜色 3 2" xfId="56"/>
    <cellStyle name="40% - 强调文字颜色 3 3" xfId="113"/>
    <cellStyle name="40% - 强调文字颜色 3 3 2" xfId="141"/>
    <cellStyle name="40% - 强调文字颜色 3 4" xfId="125"/>
    <cellStyle name="40% - 强调文字颜色 3 5" xfId="155"/>
    <cellStyle name="40% - 强调文字颜色 3 6" xfId="169"/>
    <cellStyle name="40% - 强调文字颜色 3 7" xfId="183"/>
    <cellStyle name="40% - 强调文字颜色 4" xfId="36" builtinId="43" customBuiltin="1"/>
    <cellStyle name="40% - 强调文字颜色 4 2" xfId="57"/>
    <cellStyle name="40% - 强调文字颜色 4 3" xfId="115"/>
    <cellStyle name="40% - 强调文字颜色 4 3 2" xfId="143"/>
    <cellStyle name="40% - 强调文字颜色 4 4" xfId="127"/>
    <cellStyle name="40% - 强调文字颜色 4 5" xfId="157"/>
    <cellStyle name="40% - 强调文字颜色 4 6" xfId="171"/>
    <cellStyle name="40% - 强调文字颜色 4 7" xfId="185"/>
    <cellStyle name="40% - 强调文字颜色 5" xfId="40" builtinId="47" customBuiltin="1"/>
    <cellStyle name="40% - 强调文字颜色 5 2" xfId="58"/>
    <cellStyle name="40% - 强调文字颜色 5 3" xfId="117"/>
    <cellStyle name="40% - 强调文字颜色 5 3 2" xfId="145"/>
    <cellStyle name="40% - 强调文字颜色 5 4" xfId="129"/>
    <cellStyle name="40% - 强调文字颜色 5 5" xfId="159"/>
    <cellStyle name="40% - 强调文字颜色 5 6" xfId="173"/>
    <cellStyle name="40% - 强调文字颜色 5 7" xfId="187"/>
    <cellStyle name="40% - 强调文字颜色 6" xfId="44" builtinId="51" customBuiltin="1"/>
    <cellStyle name="40% - 强调文字颜色 6 2" xfId="59"/>
    <cellStyle name="40% - 强调文字颜色 6 3" xfId="119"/>
    <cellStyle name="40% - 强调文字颜色 6 3 2" xfId="147"/>
    <cellStyle name="40% - 强调文字颜色 6 4" xfId="131"/>
    <cellStyle name="40% - 强调文字颜色 6 5" xfId="161"/>
    <cellStyle name="40% - 强调文字颜色 6 6" xfId="175"/>
    <cellStyle name="40% - 强调文字颜色 6 7" xfId="189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4 3" xfId="132"/>
    <cellStyle name="常规 5" xfId="72"/>
    <cellStyle name="常规 5 2" xfId="134"/>
    <cellStyle name="常规 6" xfId="148"/>
    <cellStyle name="常规 7" xfId="162"/>
    <cellStyle name="常规 8" xfId="176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2 3" xfId="133"/>
    <cellStyle name="注释 3" xfId="107"/>
    <cellStyle name="注释 3 2" xfId="135"/>
    <cellStyle name="注释 4" xfId="149"/>
    <cellStyle name="注释 5" xfId="163"/>
    <cellStyle name="注释 6" xfId="17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200026</xdr:colOff>
      <xdr:row>12</xdr:row>
      <xdr:rowOff>19304</xdr:rowOff>
    </xdr:from>
    <xdr:to>
      <xdr:col>28</xdr:col>
      <xdr:colOff>133350</xdr:colOff>
      <xdr:row>23</xdr:row>
      <xdr:rowOff>94996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00201" y="3133979"/>
          <a:ext cx="4810124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116808</xdr:colOff>
      <xdr:row>65</xdr:row>
      <xdr:rowOff>162179</xdr:rowOff>
    </xdr:from>
    <xdr:to>
      <xdr:col>26</xdr:col>
      <xdr:colOff>216568</xdr:colOff>
      <xdr:row>75</xdr:row>
      <xdr:rowOff>37846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955133" y="13268579"/>
          <a:ext cx="4100260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N104"/>
  <sheetViews>
    <sheetView tabSelected="1" view="pageBreakPreview" topLeftCell="B43" zoomScaleNormal="100" zoomScaleSheetLayoutView="100" workbookViewId="0">
      <selection activeCell="C44" sqref="C44:AF46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102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5" t="s">
        <v>0</v>
      </c>
      <c r="AE2" s="105"/>
      <c r="AF2" s="105"/>
    </row>
    <row r="3" spans="1:32" ht="27">
      <c r="A3" s="106"/>
      <c r="B3" s="107"/>
      <c r="C3" s="107"/>
      <c r="D3" s="108" t="s">
        <v>1</v>
      </c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10"/>
      <c r="AE3" s="111"/>
      <c r="AF3" s="111"/>
    </row>
    <row r="4" spans="1:32" ht="15.95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12"/>
      <c r="AE4" s="113"/>
      <c r="AF4" s="113"/>
    </row>
    <row r="5" spans="1:32" ht="45" customHeight="1">
      <c r="A5" s="114" t="s">
        <v>2</v>
      </c>
      <c r="B5" s="115"/>
      <c r="C5" s="115"/>
      <c r="D5" s="115"/>
      <c r="E5" s="116"/>
      <c r="F5" s="117" t="s">
        <v>28</v>
      </c>
      <c r="G5" s="118"/>
      <c r="H5" s="118"/>
      <c r="I5" s="118"/>
      <c r="J5" s="118"/>
      <c r="K5" s="118"/>
      <c r="L5" s="118"/>
      <c r="M5" s="118"/>
      <c r="N5" s="118"/>
      <c r="O5" s="118"/>
      <c r="P5" s="119"/>
      <c r="Q5" s="120" t="s">
        <v>3</v>
      </c>
      <c r="R5" s="120"/>
      <c r="S5" s="120"/>
      <c r="T5" s="120"/>
      <c r="U5" s="121" t="s">
        <v>4</v>
      </c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2"/>
    </row>
    <row r="6" spans="1:32" ht="34.5" customHeight="1">
      <c r="A6" s="60" t="s">
        <v>5</v>
      </c>
      <c r="B6" s="61"/>
      <c r="C6" s="61"/>
      <c r="D6" s="61"/>
      <c r="E6" s="62"/>
      <c r="F6" s="81" t="s">
        <v>66</v>
      </c>
      <c r="G6" s="82"/>
      <c r="H6" s="82"/>
      <c r="I6" s="82"/>
      <c r="J6" s="82"/>
      <c r="K6" s="82"/>
      <c r="L6" s="82"/>
      <c r="M6" s="82"/>
      <c r="N6" s="82"/>
      <c r="O6" s="82"/>
      <c r="P6" s="83"/>
      <c r="Q6" s="63" t="s">
        <v>6</v>
      </c>
      <c r="R6" s="63"/>
      <c r="S6" s="63"/>
      <c r="T6" s="63"/>
      <c r="U6" s="64" t="s">
        <v>32</v>
      </c>
      <c r="V6" s="65"/>
      <c r="W6" s="65"/>
      <c r="X6" s="65"/>
      <c r="Y6" s="65"/>
      <c r="Z6" s="65"/>
      <c r="AA6" s="65"/>
      <c r="AB6" s="65"/>
      <c r="AC6" s="65"/>
      <c r="AD6" s="65"/>
      <c r="AE6" s="65"/>
      <c r="AF6" s="66"/>
    </row>
    <row r="7" spans="1:32" ht="30" customHeight="1">
      <c r="A7" s="67" t="s">
        <v>7</v>
      </c>
      <c r="B7" s="68"/>
      <c r="C7" s="68"/>
      <c r="D7" s="68"/>
      <c r="E7" s="69"/>
      <c r="F7" s="70" t="s">
        <v>26</v>
      </c>
      <c r="G7" s="71"/>
      <c r="H7" s="71"/>
      <c r="I7" s="71"/>
      <c r="J7" s="71"/>
      <c r="K7" s="71"/>
      <c r="L7" s="71"/>
      <c r="M7" s="71"/>
      <c r="N7" s="71"/>
      <c r="O7" s="71"/>
      <c r="P7" s="70"/>
      <c r="Q7" s="72" t="s">
        <v>20</v>
      </c>
      <c r="R7" s="73"/>
      <c r="S7" s="73"/>
      <c r="T7" s="73"/>
      <c r="U7" s="74" t="s">
        <v>23</v>
      </c>
      <c r="V7" s="75"/>
      <c r="W7" s="75"/>
      <c r="X7" s="75"/>
      <c r="Y7" s="75"/>
      <c r="Z7" s="75"/>
      <c r="AA7" s="75"/>
      <c r="AB7" s="75"/>
      <c r="AC7" s="75"/>
      <c r="AD7" s="75"/>
      <c r="AE7" s="75"/>
      <c r="AF7" s="76"/>
    </row>
    <row r="8" spans="1:32" ht="23.25" customHeight="1">
      <c r="A8" s="84" t="s">
        <v>8</v>
      </c>
      <c r="B8" s="77"/>
      <c r="C8" s="77" t="s">
        <v>9</v>
      </c>
      <c r="D8" s="77"/>
      <c r="E8" s="77"/>
      <c r="F8" s="77"/>
      <c r="G8" s="77"/>
      <c r="H8" s="77" t="s">
        <v>27</v>
      </c>
      <c r="I8" s="77"/>
      <c r="J8" s="77"/>
      <c r="K8" s="77"/>
      <c r="L8" s="77"/>
      <c r="M8" s="77"/>
      <c r="N8" s="77"/>
      <c r="O8" s="78" t="s">
        <v>10</v>
      </c>
      <c r="P8" s="78"/>
      <c r="Q8" s="78"/>
      <c r="R8" s="78"/>
      <c r="S8" s="78"/>
      <c r="T8" s="79" t="s">
        <v>24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80"/>
    </row>
    <row r="9" spans="1:32" ht="18" customHeight="1">
      <c r="A9" s="84"/>
      <c r="B9" s="77"/>
      <c r="C9" s="26" t="s">
        <v>11</v>
      </c>
      <c r="D9" s="27"/>
      <c r="E9" s="27"/>
      <c r="F9" s="27"/>
      <c r="G9" s="88"/>
      <c r="H9" s="26" t="s">
        <v>27</v>
      </c>
      <c r="I9" s="27"/>
      <c r="J9" s="27"/>
      <c r="K9" s="27"/>
      <c r="L9" s="27"/>
      <c r="M9" s="27"/>
      <c r="N9" s="88"/>
      <c r="O9" s="90" t="s">
        <v>12</v>
      </c>
      <c r="P9" s="91"/>
      <c r="Q9" s="91"/>
      <c r="R9" s="91"/>
      <c r="S9" s="92"/>
      <c r="T9" s="96" t="s">
        <v>25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8"/>
    </row>
    <row r="10" spans="1:32" ht="6" customHeight="1">
      <c r="A10" s="84"/>
      <c r="B10" s="77"/>
      <c r="C10" s="32"/>
      <c r="D10" s="33"/>
      <c r="E10" s="33"/>
      <c r="F10" s="33"/>
      <c r="G10" s="89"/>
      <c r="H10" s="32"/>
      <c r="I10" s="33"/>
      <c r="J10" s="33"/>
      <c r="K10" s="33"/>
      <c r="L10" s="33"/>
      <c r="M10" s="33"/>
      <c r="N10" s="89"/>
      <c r="O10" s="93"/>
      <c r="P10" s="94"/>
      <c r="Q10" s="94"/>
      <c r="R10" s="94"/>
      <c r="S10" s="95"/>
      <c r="T10" s="99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1"/>
    </row>
    <row r="11" spans="1:32">
      <c r="A11" s="84"/>
      <c r="B11" s="77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</row>
    <row r="12" spans="1:32">
      <c r="A12" s="84"/>
      <c r="B12" s="77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>
      <c r="A13" s="84"/>
      <c r="B13" s="77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1"/>
    </row>
    <row r="14" spans="1:32">
      <c r="A14" s="84"/>
      <c r="B14" s="77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</row>
    <row r="15" spans="1:32">
      <c r="A15" s="84"/>
      <c r="B15" s="77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1"/>
    </row>
    <row r="16" spans="1:32">
      <c r="A16" s="84"/>
      <c r="B16" s="77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40">
      <c r="A17" s="84"/>
      <c r="B17" s="77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1:40">
      <c r="A18" s="84"/>
      <c r="B18" s="77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</row>
    <row r="19" spans="1:40" ht="8.25" customHeight="1">
      <c r="A19" s="84"/>
      <c r="B19" s="77"/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1"/>
    </row>
    <row r="20" spans="1:40" ht="8.25" customHeight="1">
      <c r="A20" s="84"/>
      <c r="B20" s="77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40" ht="8.25" customHeight="1">
      <c r="A21" s="84"/>
      <c r="B21" s="77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40" ht="8.25" customHeight="1">
      <c r="A22" s="84"/>
      <c r="B22" s="77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40" ht="8.25" customHeight="1">
      <c r="A23" s="84"/>
      <c r="B23" s="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1"/>
    </row>
    <row r="24" spans="1:40" ht="17.25" customHeight="1">
      <c r="A24" s="84"/>
      <c r="B24" s="77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</row>
    <row r="25" spans="1:40" ht="18" customHeight="1">
      <c r="A25" s="84"/>
      <c r="B25" s="77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</row>
    <row r="26" spans="1:40" ht="17.100000000000001" customHeight="1">
      <c r="A26" s="84"/>
      <c r="B26" s="85"/>
      <c r="C26" s="14" t="s">
        <v>13</v>
      </c>
      <c r="D26" s="15"/>
      <c r="E26" s="16"/>
      <c r="F26" s="14" t="str">
        <f>CONCATENATE("左",$AG26+$AH26+$AI26+$AJ26,"m")</f>
        <v>左25.5m</v>
      </c>
      <c r="G26" s="15"/>
      <c r="H26" s="16"/>
      <c r="I26" s="14" t="str">
        <f>CONCATENATE("左",$AG26+$AH26+$AI26,"m")</f>
        <v>左21.5m</v>
      </c>
      <c r="J26" s="15"/>
      <c r="K26" s="16"/>
      <c r="L26" s="14" t="str">
        <f>CONCATENATE("左",AG26+AH26,"m")</f>
        <v>左19m</v>
      </c>
      <c r="M26" s="17"/>
      <c r="N26" s="18"/>
      <c r="O26" s="14" t="s">
        <v>30</v>
      </c>
      <c r="P26" s="15"/>
      <c r="Q26" s="16"/>
      <c r="R26" s="14" t="s">
        <v>14</v>
      </c>
      <c r="S26" s="15"/>
      <c r="T26" s="16"/>
      <c r="U26" s="14" t="s">
        <v>31</v>
      </c>
      <c r="V26" s="15"/>
      <c r="W26" s="16"/>
      <c r="X26" s="14" t="str">
        <f>CONCATENATE("右",AK26+AL26,"m")</f>
        <v>右19m</v>
      </c>
      <c r="Y26" s="17"/>
      <c r="Z26" s="18"/>
      <c r="AA26" s="14" t="str">
        <f>CONCATENATE("右",AK26+AL26+AM26,"m")</f>
        <v>右21.5m</v>
      </c>
      <c r="AB26" s="17"/>
      <c r="AC26" s="18"/>
      <c r="AD26" s="14" t="str">
        <f>CONCATENATE("右",AK26+AL26+AM26+AN26,"m")</f>
        <v>右25.5m</v>
      </c>
      <c r="AE26" s="17"/>
      <c r="AF26" s="18"/>
      <c r="AG26">
        <v>4</v>
      </c>
      <c r="AH26">
        <v>15</v>
      </c>
      <c r="AI26">
        <v>2.5</v>
      </c>
      <c r="AJ26">
        <v>4</v>
      </c>
      <c r="AK26">
        <v>4</v>
      </c>
      <c r="AL26">
        <v>15</v>
      </c>
      <c r="AM26">
        <v>2.5</v>
      </c>
      <c r="AN26">
        <v>4</v>
      </c>
    </row>
    <row r="27" spans="1:40" ht="17.100000000000001" customHeight="1">
      <c r="A27" s="84"/>
      <c r="B27" s="77"/>
      <c r="C27" s="57">
        <v>3443.1689999999999</v>
      </c>
      <c r="D27" s="58">
        <v>50.524999999999999</v>
      </c>
      <c r="E27" s="59">
        <v>50.524999999999999</v>
      </c>
      <c r="F27" s="22">
        <f ca="1">R27-((AG$26+AH$26+AI$26+AJ$26)*2%)+RANDBETWEEN(-2,2)*0.001</f>
        <v>3.7460000000000004</v>
      </c>
      <c r="G27" s="22"/>
      <c r="H27" s="22"/>
      <c r="I27" s="22">
        <f ca="1">R27-((AG$26+AH$26+AI$26)*2%)+RANDBETWEEN(-2,2)*0.001</f>
        <v>3.8289999999999997</v>
      </c>
      <c r="J27" s="22"/>
      <c r="K27" s="22"/>
      <c r="L27" s="22">
        <f ca="1">R27-((AG$26+AH$26)*2%)+RANDBETWEEN(-2,2)*0.001</f>
        <v>3.88</v>
      </c>
      <c r="M27" s="22"/>
      <c r="N27" s="22"/>
      <c r="O27" s="22">
        <f ca="1">R27-(AG$26*2%)+RANDBETWEEN(-2,2)*0.001</f>
        <v>4.1769999999999996</v>
      </c>
      <c r="P27" s="22"/>
      <c r="Q27" s="22"/>
      <c r="R27" s="23">
        <f ca="1">Sheet2!E1</f>
        <v>4.258</v>
      </c>
      <c r="S27" s="24"/>
      <c r="T27" s="25"/>
      <c r="U27" s="22">
        <f ca="1">R27-(AK$26*2%)+RANDBETWEEN(-2,2)*0.001</f>
        <v>4.18</v>
      </c>
      <c r="V27" s="22"/>
      <c r="W27" s="22"/>
      <c r="X27" s="22">
        <f ca="1">R27-((AK$26+AL$26)*2%)+RANDBETWEEN(-2,2)*0.001</f>
        <v>3.8770000000000002</v>
      </c>
      <c r="Y27" s="22"/>
      <c r="Z27" s="22"/>
      <c r="AA27" s="22">
        <f ca="1">R27-(21.5*2%)+RANDBETWEEN(-2,2)*0.001</f>
        <v>3.8289999999999997</v>
      </c>
      <c r="AB27" s="22"/>
      <c r="AC27" s="22"/>
      <c r="AD27" s="22">
        <f ca="1">R27-(25.5*2%)+RANDBETWEEN(-2,2)*0.001</f>
        <v>3.7470000000000003</v>
      </c>
      <c r="AE27" s="22"/>
      <c r="AF27" s="22"/>
    </row>
    <row r="28" spans="1:40" ht="17.100000000000001" customHeight="1">
      <c r="A28" s="84"/>
      <c r="B28" s="77"/>
      <c r="C28" s="57">
        <v>3460</v>
      </c>
      <c r="D28" s="58">
        <v>50.524999999999999</v>
      </c>
      <c r="E28" s="59">
        <v>50.524999999999999</v>
      </c>
      <c r="F28" s="22">
        <f ca="1">R28-((AG$26+AH$26+AI$26+AJ$26)*2%)+RANDBETWEEN(-2,2)*0.001</f>
        <v>3.8570000000000002</v>
      </c>
      <c r="G28" s="22"/>
      <c r="H28" s="22"/>
      <c r="I28" s="22">
        <f ca="1">R28-((AG$26+AH$26+AI$26)*2%)+RANDBETWEEN(-2,2)*0.001</f>
        <v>3.9389999999999996</v>
      </c>
      <c r="J28" s="22"/>
      <c r="K28" s="22"/>
      <c r="L28" s="22">
        <f ca="1">R28-((AG$26+AH$26)*2%)+RANDBETWEEN(-2,2)*0.001</f>
        <v>3.9889999999999999</v>
      </c>
      <c r="M28" s="22"/>
      <c r="N28" s="22"/>
      <c r="O28" s="22">
        <f ca="1">R28-(AG$26*2%)+RANDBETWEEN(-2,2)*0.001</f>
        <v>4.2879999999999994</v>
      </c>
      <c r="P28" s="22"/>
      <c r="Q28" s="22"/>
      <c r="R28" s="23">
        <f ca="1">Sheet2!E2</f>
        <v>4.3689999999999998</v>
      </c>
      <c r="S28" s="24"/>
      <c r="T28" s="25"/>
      <c r="U28" s="22">
        <f ca="1">R28-(AK$26*2%)+RANDBETWEEN(-2,2)*0.001</f>
        <v>4.2869999999999999</v>
      </c>
      <c r="V28" s="22"/>
      <c r="W28" s="22"/>
      <c r="X28" s="22">
        <f ca="1">R28-((AK$26+AL$26)*2%)+RANDBETWEEN(-2,2)*0.001</f>
        <v>3.988</v>
      </c>
      <c r="Y28" s="22"/>
      <c r="Z28" s="22"/>
      <c r="AA28" s="22">
        <f ca="1">R28-(21.5*2%)+RANDBETWEEN(-2,2)*0.001</f>
        <v>3.9369999999999998</v>
      </c>
      <c r="AB28" s="22"/>
      <c r="AC28" s="22"/>
      <c r="AD28" s="22">
        <f ca="1">R28-(25.5*2%)+RANDBETWEEN(-2,2)*0.001</f>
        <v>3.8580000000000001</v>
      </c>
      <c r="AE28" s="22"/>
      <c r="AF28" s="22"/>
    </row>
    <row r="29" spans="1:40" ht="17.100000000000001" customHeight="1">
      <c r="A29" s="84"/>
      <c r="B29" s="77"/>
      <c r="C29" s="19">
        <v>3480</v>
      </c>
      <c r="D29" s="20">
        <v>80</v>
      </c>
      <c r="E29" s="21">
        <v>80</v>
      </c>
      <c r="F29" s="22">
        <f ca="1">$R29-(MID(F$28,2,LEN(F$28)-2)*2%)+RANDBETWEEN(-2,2)*0.001</f>
        <v>4.4609999999999994</v>
      </c>
      <c r="G29" s="22"/>
      <c r="H29" s="22"/>
      <c r="I29" s="22">
        <f ca="1">$R29-(MID(I$28,2,LEN(I$28)-2)*2%)+RANDBETWEEN(-2,2)*0.001</f>
        <v>4.4584000000000001</v>
      </c>
      <c r="J29" s="22"/>
      <c r="K29" s="22"/>
      <c r="L29" s="22">
        <f ca="1">$R29-(MID(L$28,2,LEN(L$28)-2)*2%)+RANDBETWEEN(-2,2)*0.001</f>
        <v>4.4584000000000001</v>
      </c>
      <c r="M29" s="22"/>
      <c r="N29" s="22"/>
      <c r="O29" s="22">
        <f ca="1">$R29-(MID(O$28,2,LEN(O$28)-2)*2%)+RANDBETWEEN(-2,2)*0.001</f>
        <v>4.4683999999999999</v>
      </c>
      <c r="P29" s="22"/>
      <c r="Q29" s="22"/>
      <c r="R29" s="23">
        <f ca="1">Sheet2!E3</f>
        <v>4.476</v>
      </c>
      <c r="S29" s="24"/>
      <c r="T29" s="25"/>
      <c r="U29" s="22">
        <f ca="1">$R29-(MID(U$28,2,LEN(U$28)-2)*2%)+RANDBETWEEN(-2,2)*0.001</f>
        <v>4.4703999999999997</v>
      </c>
      <c r="V29" s="22"/>
      <c r="W29" s="22"/>
      <c r="X29" s="22">
        <f ca="1">$R29-(MID(X$28,2,LEN(X$28)-2)*2%)+RANDBETWEEN(-2,2)*0.001</f>
        <v>4.4574000000000007</v>
      </c>
      <c r="Y29" s="22"/>
      <c r="Z29" s="22"/>
      <c r="AA29" s="22">
        <f ca="1">$R29-(MID(AA$28,2,LEN(AA$28)-2)*2%)+RANDBETWEEN(-2,2)*0.001</f>
        <v>4.4573999999999998</v>
      </c>
      <c r="AB29" s="22"/>
      <c r="AC29" s="22"/>
      <c r="AD29" s="22">
        <f ca="1">$R29-(MID(AD$28,2,LEN(AD$28)-2)*2%)+RANDBETWEEN(-2,2)*0.001</f>
        <v>4.4609999999999994</v>
      </c>
      <c r="AE29" s="22"/>
      <c r="AF29" s="22"/>
    </row>
    <row r="30" spans="1:40" ht="17.100000000000001" customHeight="1">
      <c r="A30" s="84"/>
      <c r="B30" s="77"/>
      <c r="C30" s="19">
        <v>3500</v>
      </c>
      <c r="D30" s="20">
        <v>100</v>
      </c>
      <c r="E30" s="21">
        <v>100</v>
      </c>
      <c r="F30" s="22">
        <f t="shared" ref="F30" ca="1" si="0">$R30-(MID(F$28,2,LEN(F$28)-2)*2%)+RANDBETWEEN(-2,2)*0.001</f>
        <v>4.5239999999999991</v>
      </c>
      <c r="G30" s="22"/>
      <c r="H30" s="22"/>
      <c r="I30" s="22">
        <f t="shared" ref="I30" ca="1" si="1">$R30-(MID(I$28,2,LEN(I$28)-2)*2%)+RANDBETWEEN(-2,2)*0.001</f>
        <v>4.5223999999999993</v>
      </c>
      <c r="J30" s="22"/>
      <c r="K30" s="22"/>
      <c r="L30" s="22">
        <f t="shared" ref="L30" ca="1" si="2">$R30-(MID(L$28,2,LEN(L$28)-2)*2%)+RANDBETWEEN(-2,2)*0.001</f>
        <v>4.5233999999999996</v>
      </c>
      <c r="M30" s="22"/>
      <c r="N30" s="22"/>
      <c r="O30" s="22">
        <f t="shared" ref="O30" ca="1" si="3">$R30-(MID(O$28,2,LEN(O$28)-2)*2%)+RANDBETWEEN(-2,2)*0.001</f>
        <v>4.5333999999999994</v>
      </c>
      <c r="P30" s="22"/>
      <c r="Q30" s="22"/>
      <c r="R30" s="23">
        <f ca="1">Sheet2!E4</f>
        <v>4.5409999999999995</v>
      </c>
      <c r="S30" s="24"/>
      <c r="T30" s="25"/>
      <c r="U30" s="22">
        <f t="shared" ref="U30" ca="1" si="4">$R30-(MID(U$28,2,LEN(U$28)-2)*2%)+RANDBETWEEN(-2,2)*0.001</f>
        <v>4.5353999999999992</v>
      </c>
      <c r="V30" s="22"/>
      <c r="W30" s="22"/>
      <c r="X30" s="22">
        <f t="shared" ref="X30" ca="1" si="5">$R30-(MID(X$28,2,LEN(X$28)-2)*2%)+RANDBETWEEN(-2,2)*0.001</f>
        <v>4.5194000000000001</v>
      </c>
      <c r="Y30" s="22"/>
      <c r="Z30" s="22"/>
      <c r="AA30" s="22">
        <f t="shared" ref="AA30" ca="1" si="6">$R30-(MID(AA$28,2,LEN(AA$28)-2)*2%)+RANDBETWEEN(-2,2)*0.001</f>
        <v>4.5243999999999991</v>
      </c>
      <c r="AB30" s="22"/>
      <c r="AC30" s="22"/>
      <c r="AD30" s="22">
        <f t="shared" ref="AD30" ca="1" si="7">$R30-(MID(AD$28,2,LEN(AD$28)-2)*2%)+RANDBETWEEN(-2,2)*0.001</f>
        <v>4.5249999999999995</v>
      </c>
      <c r="AE30" s="22"/>
      <c r="AF30" s="22"/>
    </row>
    <row r="31" spans="1:40" ht="17.100000000000001" customHeight="1">
      <c r="A31" s="84"/>
      <c r="B31" s="77"/>
      <c r="C31" s="14" t="s">
        <v>13</v>
      </c>
      <c r="D31" s="15"/>
      <c r="E31" s="16"/>
      <c r="F31" s="14" t="str">
        <f>CONCATENATE("左",$AG31+$AH31+$AI31+$AJ31,"m")</f>
        <v>左22m</v>
      </c>
      <c r="G31" s="15"/>
      <c r="H31" s="16"/>
      <c r="I31" s="14" t="str">
        <f>CONCATENATE("左",$AG31+$AH31+$AI31,"m")</f>
        <v>左18m</v>
      </c>
      <c r="J31" s="15"/>
      <c r="K31" s="16"/>
      <c r="L31" s="14" t="str">
        <f>CONCATENATE("左",AG31+AH31,"m")</f>
        <v>左15.5m</v>
      </c>
      <c r="M31" s="17"/>
      <c r="N31" s="18"/>
      <c r="O31" s="14" t="s">
        <v>30</v>
      </c>
      <c r="P31" s="15"/>
      <c r="Q31" s="16"/>
      <c r="R31" s="14" t="s">
        <v>14</v>
      </c>
      <c r="S31" s="15"/>
      <c r="T31" s="16"/>
      <c r="U31" s="14" t="s">
        <v>31</v>
      </c>
      <c r="V31" s="15"/>
      <c r="W31" s="16"/>
      <c r="X31" s="14" t="str">
        <f>CONCATENATE("右",AK31+AL31,"m")</f>
        <v>右15.5m</v>
      </c>
      <c r="Y31" s="17"/>
      <c r="Z31" s="18"/>
      <c r="AA31" s="14" t="str">
        <f>CONCATENATE("右",AK31+AL31+AM31,"m")</f>
        <v>右18m</v>
      </c>
      <c r="AB31" s="17"/>
      <c r="AC31" s="18"/>
      <c r="AD31" s="14" t="str">
        <f>CONCATENATE("右",AK31+AL31+AM31+AN31,"m")</f>
        <v>右22m</v>
      </c>
      <c r="AE31" s="17"/>
      <c r="AF31" s="18"/>
      <c r="AG31">
        <v>4</v>
      </c>
      <c r="AH31">
        <v>11.5</v>
      </c>
      <c r="AI31">
        <v>2.5</v>
      </c>
      <c r="AJ31">
        <v>4</v>
      </c>
      <c r="AK31">
        <v>4</v>
      </c>
      <c r="AL31">
        <v>11.5</v>
      </c>
      <c r="AM31">
        <v>2.5</v>
      </c>
      <c r="AN31">
        <v>4</v>
      </c>
    </row>
    <row r="32" spans="1:40" ht="17.100000000000001" customHeight="1">
      <c r="A32" s="84"/>
      <c r="B32" s="77"/>
      <c r="C32" s="19">
        <v>3640</v>
      </c>
      <c r="D32" s="20">
        <v>140</v>
      </c>
      <c r="E32" s="21">
        <v>140</v>
      </c>
      <c r="F32" s="22">
        <f ca="1">R32-(22*2%)+RANDBETWEEN(-2,2)*0.001</f>
        <v>3.7869999999999999</v>
      </c>
      <c r="G32" s="22"/>
      <c r="H32" s="22"/>
      <c r="I32" s="22">
        <f ca="1">R32-(18*2%)+RANDBETWEEN(-2,2)*0.001</f>
        <v>3.8660000000000001</v>
      </c>
      <c r="J32" s="22"/>
      <c r="K32" s="22"/>
      <c r="L32" s="22">
        <f ca="1">R32-(15.5*2%)+RANDBETWEEN(-2,2)*0.001</f>
        <v>3.9140000000000001</v>
      </c>
      <c r="M32" s="22"/>
      <c r="N32" s="22"/>
      <c r="O32" s="22">
        <f t="shared" ref="O32" ca="1" si="8">R32-(4*2%)+RANDBETWEEN(-2,2)*0.001</f>
        <v>4.1470000000000002</v>
      </c>
      <c r="P32" s="22"/>
      <c r="Q32" s="22"/>
      <c r="R32" s="23">
        <f ca="1">Sheet2!E5</f>
        <v>4.226</v>
      </c>
      <c r="S32" s="24"/>
      <c r="T32" s="25"/>
      <c r="U32" s="22">
        <f t="shared" ref="U32" ca="1" si="9">R32-(4*2%)+RANDBETWEEN(-2,2)*0.001</f>
        <v>4.1459999999999999</v>
      </c>
      <c r="V32" s="22"/>
      <c r="W32" s="22"/>
      <c r="X32" s="22">
        <f ca="1">R32-(15.5*2%)+RANDBETWEEN(-2,2)*0.001</f>
        <v>3.9179999999999997</v>
      </c>
      <c r="Y32" s="22"/>
      <c r="Z32" s="22"/>
      <c r="AA32" s="22">
        <f ca="1">R32-(18*2%)+RANDBETWEEN(-2,2)*0.001</f>
        <v>3.8640000000000003</v>
      </c>
      <c r="AB32" s="22"/>
      <c r="AC32" s="22"/>
      <c r="AD32" s="22">
        <f ca="1">R32-(22*2%)+RANDBETWEEN(-2,2)*0.001</f>
        <v>3.7869999999999999</v>
      </c>
      <c r="AE32" s="22"/>
      <c r="AF32" s="22"/>
    </row>
    <row r="33" spans="1:32" ht="17.100000000000001" customHeight="1">
      <c r="A33" s="84"/>
      <c r="B33" s="77"/>
      <c r="C33" s="19">
        <v>3660</v>
      </c>
      <c r="D33" s="20">
        <v>160</v>
      </c>
      <c r="E33" s="21">
        <v>160</v>
      </c>
      <c r="F33" s="22">
        <f t="shared" ref="F33:F43" ca="1" si="10">R33-(22*2%)+RANDBETWEEN(-2,2)*0.001</f>
        <v>3.7130000000000001</v>
      </c>
      <c r="G33" s="22"/>
      <c r="H33" s="22"/>
      <c r="I33" s="22">
        <f t="shared" ref="I33:I43" ca="1" si="11">R33-(18*2%)+RANDBETWEEN(-2,2)*0.001</f>
        <v>3.7959999999999998</v>
      </c>
      <c r="J33" s="22"/>
      <c r="K33" s="22"/>
      <c r="L33" s="22">
        <f t="shared" ref="L33:L43" ca="1" si="12">R33-(15.5*2%)+RANDBETWEEN(-2,2)*0.001</f>
        <v>3.843</v>
      </c>
      <c r="M33" s="22"/>
      <c r="N33" s="22"/>
      <c r="O33" s="22">
        <f t="shared" ref="O33:O43" ca="1" si="13">R33-(4*2%)+RANDBETWEEN(-2,2)*0.001</f>
        <v>4.0759999999999996</v>
      </c>
      <c r="P33" s="22"/>
      <c r="Q33" s="22"/>
      <c r="R33" s="23">
        <f ca="1">Sheet2!E6</f>
        <v>4.1539999999999999</v>
      </c>
      <c r="S33" s="24"/>
      <c r="T33" s="25"/>
      <c r="U33" s="22">
        <f t="shared" ref="U33:U43" ca="1" si="14">R33-(4*2%)+RANDBETWEEN(-2,2)*0.001</f>
        <v>4.0729999999999995</v>
      </c>
      <c r="V33" s="22"/>
      <c r="W33" s="22"/>
      <c r="X33" s="22">
        <f t="shared" ref="X33:X43" ca="1" si="15">R33-(15.5*2%)+RANDBETWEEN(-2,2)*0.001</f>
        <v>3.8459999999999996</v>
      </c>
      <c r="Y33" s="22"/>
      <c r="Z33" s="22"/>
      <c r="AA33" s="22">
        <f t="shared" ref="AA33:AA43" ca="1" si="16">R33-(18*2%)+RANDBETWEEN(-2,2)*0.001</f>
        <v>3.7949999999999999</v>
      </c>
      <c r="AB33" s="22"/>
      <c r="AC33" s="22"/>
      <c r="AD33" s="22">
        <f t="shared" ref="AD33:AD43" ca="1" si="17">R33-(22*2%)+RANDBETWEEN(-2,2)*0.001</f>
        <v>3.7159999999999997</v>
      </c>
      <c r="AE33" s="22"/>
      <c r="AF33" s="22"/>
    </row>
    <row r="34" spans="1:32" ht="17.100000000000001" customHeight="1">
      <c r="A34" s="84"/>
      <c r="B34" s="77"/>
      <c r="C34" s="19">
        <v>3680</v>
      </c>
      <c r="D34" s="20">
        <v>180</v>
      </c>
      <c r="E34" s="21">
        <v>180</v>
      </c>
      <c r="F34" s="22">
        <f t="shared" ca="1" si="10"/>
        <v>3.6529999999999996</v>
      </c>
      <c r="G34" s="22"/>
      <c r="H34" s="22"/>
      <c r="I34" s="22">
        <f t="shared" ca="1" si="11"/>
        <v>3.73</v>
      </c>
      <c r="J34" s="22"/>
      <c r="K34" s="22"/>
      <c r="L34" s="22">
        <f t="shared" ca="1" si="12"/>
        <v>3.7839999999999994</v>
      </c>
      <c r="M34" s="22"/>
      <c r="N34" s="22"/>
      <c r="O34" s="22">
        <f t="shared" ca="1" si="13"/>
        <v>4.0129999999999999</v>
      </c>
      <c r="P34" s="22"/>
      <c r="Q34" s="22"/>
      <c r="R34" s="23">
        <f ca="1">Sheet2!E7</f>
        <v>4.0919999999999996</v>
      </c>
      <c r="S34" s="24"/>
      <c r="T34" s="25"/>
      <c r="U34" s="22">
        <f t="shared" ca="1" si="14"/>
        <v>4.0119999999999996</v>
      </c>
      <c r="V34" s="22"/>
      <c r="W34" s="22"/>
      <c r="X34" s="22">
        <f t="shared" ca="1" si="15"/>
        <v>3.7839999999999994</v>
      </c>
      <c r="Y34" s="22"/>
      <c r="Z34" s="22"/>
      <c r="AA34" s="22">
        <f t="shared" ca="1" si="16"/>
        <v>3.7329999999999997</v>
      </c>
      <c r="AB34" s="22"/>
      <c r="AC34" s="22"/>
      <c r="AD34" s="22">
        <f t="shared" ca="1" si="17"/>
        <v>3.6529999999999996</v>
      </c>
      <c r="AE34" s="22"/>
      <c r="AF34" s="22"/>
    </row>
    <row r="35" spans="1:32" ht="17.100000000000001" customHeight="1">
      <c r="A35" s="84"/>
      <c r="B35" s="77"/>
      <c r="C35" s="19">
        <v>3700</v>
      </c>
      <c r="D35" s="20">
        <v>200</v>
      </c>
      <c r="E35" s="21">
        <v>200</v>
      </c>
      <c r="F35" s="22">
        <f t="shared" ca="1" si="10"/>
        <v>3.585</v>
      </c>
      <c r="G35" s="22"/>
      <c r="H35" s="22"/>
      <c r="I35" s="22">
        <f t="shared" ca="1" si="11"/>
        <v>3.6659999999999999</v>
      </c>
      <c r="J35" s="22"/>
      <c r="K35" s="22"/>
      <c r="L35" s="22">
        <f t="shared" ca="1" si="12"/>
        <v>3.7159999999999997</v>
      </c>
      <c r="M35" s="22"/>
      <c r="N35" s="22"/>
      <c r="O35" s="22">
        <f t="shared" ca="1" si="13"/>
        <v>3.944</v>
      </c>
      <c r="P35" s="22"/>
      <c r="Q35" s="22"/>
      <c r="R35" s="23">
        <f ca="1">Sheet2!E8</f>
        <v>4.024</v>
      </c>
      <c r="S35" s="24"/>
      <c r="T35" s="25"/>
      <c r="U35" s="22">
        <f t="shared" ca="1" si="14"/>
        <v>3.9420000000000002</v>
      </c>
      <c r="V35" s="22"/>
      <c r="W35" s="22"/>
      <c r="X35" s="22">
        <f t="shared" ca="1" si="15"/>
        <v>3.7130000000000001</v>
      </c>
      <c r="Y35" s="22"/>
      <c r="Z35" s="22"/>
      <c r="AA35" s="22">
        <f t="shared" ca="1" si="16"/>
        <v>3.665</v>
      </c>
      <c r="AB35" s="22"/>
      <c r="AC35" s="22"/>
      <c r="AD35" s="22">
        <f t="shared" ca="1" si="17"/>
        <v>3.5859999999999999</v>
      </c>
      <c r="AE35" s="22"/>
      <c r="AF35" s="22"/>
    </row>
    <row r="36" spans="1:32" ht="17.100000000000001" customHeight="1">
      <c r="A36" s="84"/>
      <c r="B36" s="77"/>
      <c r="C36" s="19">
        <v>3720</v>
      </c>
      <c r="D36" s="20">
        <v>220</v>
      </c>
      <c r="E36" s="21">
        <v>220</v>
      </c>
      <c r="F36" s="22">
        <f t="shared" ca="1" si="10"/>
        <v>3.5309999999999997</v>
      </c>
      <c r="G36" s="22"/>
      <c r="H36" s="22"/>
      <c r="I36" s="22">
        <f t="shared" ca="1" si="11"/>
        <v>3.6119999999999997</v>
      </c>
      <c r="J36" s="22"/>
      <c r="K36" s="22"/>
      <c r="L36" s="22">
        <f t="shared" ca="1" si="12"/>
        <v>3.6599999999999997</v>
      </c>
      <c r="M36" s="22"/>
      <c r="N36" s="22"/>
      <c r="O36" s="22">
        <f t="shared" ca="1" si="13"/>
        <v>3.8899999999999997</v>
      </c>
      <c r="P36" s="22"/>
      <c r="Q36" s="22"/>
      <c r="R36" s="23">
        <f ca="1">Sheet2!E9</f>
        <v>3.9709999999999996</v>
      </c>
      <c r="S36" s="24"/>
      <c r="T36" s="25"/>
      <c r="U36" s="22">
        <f t="shared" ca="1" si="14"/>
        <v>3.8919999999999995</v>
      </c>
      <c r="V36" s="22"/>
      <c r="W36" s="22"/>
      <c r="X36" s="22">
        <f t="shared" ca="1" si="15"/>
        <v>3.6629999999999994</v>
      </c>
      <c r="Y36" s="22"/>
      <c r="Z36" s="22"/>
      <c r="AA36" s="22">
        <f t="shared" ca="1" si="16"/>
        <v>3.61</v>
      </c>
      <c r="AB36" s="22"/>
      <c r="AC36" s="22"/>
      <c r="AD36" s="22">
        <f t="shared" ca="1" si="17"/>
        <v>3.5289999999999999</v>
      </c>
      <c r="AE36" s="22"/>
      <c r="AF36" s="22"/>
    </row>
    <row r="37" spans="1:32" ht="17.100000000000001" customHeight="1">
      <c r="A37" s="84"/>
      <c r="B37" s="77"/>
      <c r="C37" s="19">
        <v>3740</v>
      </c>
      <c r="D37" s="20">
        <v>240</v>
      </c>
      <c r="E37" s="21">
        <v>240</v>
      </c>
      <c r="F37" s="22">
        <f t="shared" ca="1" si="10"/>
        <v>3.5009999999999994</v>
      </c>
      <c r="G37" s="22"/>
      <c r="H37" s="22"/>
      <c r="I37" s="22">
        <f t="shared" ca="1" si="11"/>
        <v>3.5779999999999998</v>
      </c>
      <c r="J37" s="22"/>
      <c r="K37" s="22"/>
      <c r="L37" s="22">
        <f t="shared" ca="1" si="12"/>
        <v>3.6309999999999993</v>
      </c>
      <c r="M37" s="22"/>
      <c r="N37" s="22"/>
      <c r="O37" s="22">
        <f t="shared" ca="1" si="13"/>
        <v>3.8599999999999994</v>
      </c>
      <c r="P37" s="22"/>
      <c r="Q37" s="22"/>
      <c r="R37" s="23">
        <f ca="1">Sheet2!E10</f>
        <v>3.9389999999999996</v>
      </c>
      <c r="S37" s="24"/>
      <c r="T37" s="25"/>
      <c r="U37" s="22">
        <f t="shared" ca="1" si="14"/>
        <v>3.8609999999999993</v>
      </c>
      <c r="V37" s="22"/>
      <c r="W37" s="22"/>
      <c r="X37" s="22">
        <f t="shared" ca="1" si="15"/>
        <v>3.6279999999999997</v>
      </c>
      <c r="Y37" s="22"/>
      <c r="Z37" s="22"/>
      <c r="AA37" s="22">
        <f t="shared" ca="1" si="16"/>
        <v>3.5779999999999998</v>
      </c>
      <c r="AB37" s="22"/>
      <c r="AC37" s="22"/>
      <c r="AD37" s="22">
        <f t="shared" ca="1" si="17"/>
        <v>3.4979999999999998</v>
      </c>
      <c r="AE37" s="22"/>
      <c r="AF37" s="22"/>
    </row>
    <row r="38" spans="1:32" ht="17.100000000000001" customHeight="1">
      <c r="A38" s="84"/>
      <c r="B38" s="77"/>
      <c r="C38" s="19">
        <v>3760</v>
      </c>
      <c r="D38" s="20">
        <v>260</v>
      </c>
      <c r="E38" s="21">
        <v>260</v>
      </c>
      <c r="F38" s="22">
        <f t="shared" ca="1" si="10"/>
        <v>3.4859999999999998</v>
      </c>
      <c r="G38" s="22"/>
      <c r="H38" s="22"/>
      <c r="I38" s="22">
        <f t="shared" ca="1" si="11"/>
        <v>3.5659999999999998</v>
      </c>
      <c r="J38" s="22"/>
      <c r="K38" s="22"/>
      <c r="L38" s="22">
        <f t="shared" ca="1" si="12"/>
        <v>3.613</v>
      </c>
      <c r="M38" s="22"/>
      <c r="N38" s="22"/>
      <c r="O38" s="22">
        <f t="shared" ca="1" si="13"/>
        <v>3.8469999999999995</v>
      </c>
      <c r="P38" s="22"/>
      <c r="Q38" s="22"/>
      <c r="R38" s="23">
        <f ca="1">Sheet2!E11</f>
        <v>3.9249999999999998</v>
      </c>
      <c r="S38" s="24"/>
      <c r="T38" s="25"/>
      <c r="U38" s="22">
        <f t="shared" ca="1" si="14"/>
        <v>3.8449999999999998</v>
      </c>
      <c r="V38" s="22"/>
      <c r="W38" s="22"/>
      <c r="X38" s="22">
        <f t="shared" ca="1" si="15"/>
        <v>3.6139999999999999</v>
      </c>
      <c r="Y38" s="22"/>
      <c r="Z38" s="22"/>
      <c r="AA38" s="22">
        <f t="shared" ca="1" si="16"/>
        <v>3.5659999999999998</v>
      </c>
      <c r="AB38" s="22"/>
      <c r="AC38" s="22"/>
      <c r="AD38" s="22">
        <f t="shared" ca="1" si="17"/>
        <v>3.484</v>
      </c>
      <c r="AE38" s="22"/>
      <c r="AF38" s="22"/>
    </row>
    <row r="39" spans="1:32" ht="17.100000000000001" customHeight="1">
      <c r="A39" s="84"/>
      <c r="B39" s="77"/>
      <c r="C39" s="19">
        <v>3780</v>
      </c>
      <c r="D39" s="20">
        <v>280</v>
      </c>
      <c r="E39" s="21">
        <v>280</v>
      </c>
      <c r="F39" s="22">
        <f t="shared" ca="1" si="10"/>
        <v>3.4820000000000007</v>
      </c>
      <c r="G39" s="22"/>
      <c r="H39" s="22"/>
      <c r="I39" s="22">
        <f t="shared" ca="1" si="11"/>
        <v>3.5660000000000003</v>
      </c>
      <c r="J39" s="22"/>
      <c r="K39" s="22"/>
      <c r="L39" s="22">
        <f t="shared" ca="1" si="12"/>
        <v>3.6160000000000001</v>
      </c>
      <c r="M39" s="22"/>
      <c r="N39" s="22"/>
      <c r="O39" s="22">
        <f t="shared" ca="1" si="13"/>
        <v>3.8430000000000004</v>
      </c>
      <c r="P39" s="22"/>
      <c r="Q39" s="22"/>
      <c r="R39" s="23">
        <f ca="1">Sheet2!E12</f>
        <v>3.9240000000000004</v>
      </c>
      <c r="S39" s="24"/>
      <c r="T39" s="25"/>
      <c r="U39" s="22">
        <f t="shared" ca="1" si="14"/>
        <v>3.8450000000000002</v>
      </c>
      <c r="V39" s="22"/>
      <c r="W39" s="22"/>
      <c r="X39" s="22">
        <f t="shared" ca="1" si="15"/>
        <v>3.6140000000000003</v>
      </c>
      <c r="Y39" s="22"/>
      <c r="Z39" s="22"/>
      <c r="AA39" s="22">
        <f t="shared" ca="1" si="16"/>
        <v>3.5660000000000003</v>
      </c>
      <c r="AB39" s="22"/>
      <c r="AC39" s="22"/>
      <c r="AD39" s="22">
        <f t="shared" ca="1" si="17"/>
        <v>3.4860000000000002</v>
      </c>
      <c r="AE39" s="22"/>
      <c r="AF39" s="22"/>
    </row>
    <row r="40" spans="1:32" ht="17.100000000000001" customHeight="1">
      <c r="A40" s="84"/>
      <c r="B40" s="77"/>
      <c r="C40" s="19">
        <v>3800</v>
      </c>
      <c r="D40" s="20">
        <v>300</v>
      </c>
      <c r="E40" s="21">
        <v>300</v>
      </c>
      <c r="F40" s="22">
        <f t="shared" ca="1" si="10"/>
        <v>3.5059999999999998</v>
      </c>
      <c r="G40" s="22"/>
      <c r="H40" s="22"/>
      <c r="I40" s="22">
        <f t="shared" ca="1" si="11"/>
        <v>3.5859999999999999</v>
      </c>
      <c r="J40" s="22"/>
      <c r="K40" s="22"/>
      <c r="L40" s="22">
        <f t="shared" ca="1" si="12"/>
        <v>3.6369999999999996</v>
      </c>
      <c r="M40" s="22"/>
      <c r="N40" s="22"/>
      <c r="O40" s="22">
        <f t="shared" ca="1" si="13"/>
        <v>3.8639999999999999</v>
      </c>
      <c r="P40" s="22"/>
      <c r="Q40" s="22"/>
      <c r="R40" s="23">
        <f ca="1">Sheet2!E13</f>
        <v>3.9459999999999997</v>
      </c>
      <c r="S40" s="24"/>
      <c r="T40" s="25"/>
      <c r="U40" s="22">
        <f t="shared" ca="1" si="14"/>
        <v>3.8669999999999995</v>
      </c>
      <c r="V40" s="22"/>
      <c r="W40" s="22"/>
      <c r="X40" s="22">
        <f t="shared" ca="1" si="15"/>
        <v>3.6349999999999998</v>
      </c>
      <c r="Y40" s="22"/>
      <c r="Z40" s="22"/>
      <c r="AA40" s="22">
        <f t="shared" ca="1" si="16"/>
        <v>3.5840000000000001</v>
      </c>
      <c r="AB40" s="22"/>
      <c r="AC40" s="22"/>
      <c r="AD40" s="22">
        <f t="shared" ca="1" si="17"/>
        <v>3.5049999999999999</v>
      </c>
      <c r="AE40" s="22"/>
      <c r="AF40" s="22"/>
    </row>
    <row r="41" spans="1:32" ht="17.100000000000001" customHeight="1">
      <c r="A41" s="86"/>
      <c r="B41" s="87"/>
      <c r="C41" s="19">
        <v>3820</v>
      </c>
      <c r="D41" s="20">
        <v>320</v>
      </c>
      <c r="E41" s="21">
        <v>320</v>
      </c>
      <c r="F41" s="22">
        <f t="shared" ca="1" si="10"/>
        <v>3.55</v>
      </c>
      <c r="G41" s="22"/>
      <c r="H41" s="22"/>
      <c r="I41" s="22">
        <f t="shared" ca="1" si="11"/>
        <v>3.6270000000000002</v>
      </c>
      <c r="J41" s="22"/>
      <c r="K41" s="22"/>
      <c r="L41" s="22">
        <f t="shared" ca="1" si="12"/>
        <v>3.6789999999999998</v>
      </c>
      <c r="M41" s="22"/>
      <c r="N41" s="22"/>
      <c r="O41" s="22">
        <f t="shared" ca="1" si="13"/>
        <v>3.9099999999999997</v>
      </c>
      <c r="P41" s="22"/>
      <c r="Q41" s="22"/>
      <c r="R41" s="23">
        <f ca="1">Sheet2!E14</f>
        <v>3.9889999999999999</v>
      </c>
      <c r="S41" s="24"/>
      <c r="T41" s="25"/>
      <c r="U41" s="22">
        <f t="shared" ca="1" si="14"/>
        <v>3.9109999999999996</v>
      </c>
      <c r="V41" s="22"/>
      <c r="W41" s="22"/>
      <c r="X41" s="22">
        <f t="shared" ca="1" si="15"/>
        <v>3.677</v>
      </c>
      <c r="Y41" s="22"/>
      <c r="Z41" s="22"/>
      <c r="AA41" s="22">
        <f t="shared" ca="1" si="16"/>
        <v>3.6309999999999998</v>
      </c>
      <c r="AB41" s="22"/>
      <c r="AC41" s="22"/>
      <c r="AD41" s="22">
        <f t="shared" ca="1" si="17"/>
        <v>3.548</v>
      </c>
      <c r="AE41" s="22"/>
      <c r="AF41" s="22"/>
    </row>
    <row r="42" spans="1:32" ht="17.100000000000001" customHeight="1">
      <c r="A42" s="84"/>
      <c r="B42" s="77"/>
      <c r="C42" s="19">
        <v>3840</v>
      </c>
      <c r="D42" s="20">
        <v>340</v>
      </c>
      <c r="E42" s="21">
        <v>340</v>
      </c>
      <c r="F42" s="22">
        <f t="shared" ca="1" si="10"/>
        <v>3.5959999999999996</v>
      </c>
      <c r="G42" s="22"/>
      <c r="H42" s="22"/>
      <c r="I42" s="22">
        <f t="shared" ca="1" si="11"/>
        <v>3.6749999999999998</v>
      </c>
      <c r="J42" s="22"/>
      <c r="K42" s="22"/>
      <c r="L42" s="22">
        <f t="shared" ca="1" si="12"/>
        <v>3.7259999999999995</v>
      </c>
      <c r="M42" s="22"/>
      <c r="N42" s="22"/>
      <c r="O42" s="22">
        <f t="shared" ca="1" si="13"/>
        <v>3.9579999999999993</v>
      </c>
      <c r="P42" s="22"/>
      <c r="Q42" s="22"/>
      <c r="R42" s="23">
        <f ca="1">Sheet2!E15</f>
        <v>4.0359999999999996</v>
      </c>
      <c r="S42" s="24"/>
      <c r="T42" s="25"/>
      <c r="U42" s="22">
        <f t="shared" ca="1" si="14"/>
        <v>3.9569999999999994</v>
      </c>
      <c r="V42" s="22"/>
      <c r="W42" s="22"/>
      <c r="X42" s="22">
        <f t="shared" ca="1" si="15"/>
        <v>3.7269999999999994</v>
      </c>
      <c r="Y42" s="22"/>
      <c r="Z42" s="22"/>
      <c r="AA42" s="22">
        <f t="shared" ca="1" si="16"/>
        <v>3.6769999999999996</v>
      </c>
      <c r="AB42" s="22"/>
      <c r="AC42" s="22"/>
      <c r="AD42" s="22">
        <f t="shared" ca="1" si="17"/>
        <v>3.5949999999999998</v>
      </c>
      <c r="AE42" s="22"/>
      <c r="AF42" s="22"/>
    </row>
    <row r="43" spans="1:32" ht="17.100000000000001" customHeight="1">
      <c r="A43" s="84"/>
      <c r="B43" s="77"/>
      <c r="C43" s="19">
        <v>3860</v>
      </c>
      <c r="D43" s="20">
        <v>360</v>
      </c>
      <c r="E43" s="21">
        <v>360</v>
      </c>
      <c r="F43" s="22">
        <f t="shared" ca="1" si="10"/>
        <v>3.6460000000000004</v>
      </c>
      <c r="G43" s="22"/>
      <c r="H43" s="22"/>
      <c r="I43" s="22">
        <f t="shared" ca="1" si="11"/>
        <v>3.7220000000000009</v>
      </c>
      <c r="J43" s="22"/>
      <c r="K43" s="22"/>
      <c r="L43" s="22">
        <f t="shared" ca="1" si="12"/>
        <v>3.7760000000000002</v>
      </c>
      <c r="M43" s="22"/>
      <c r="N43" s="22"/>
      <c r="O43" s="22">
        <f t="shared" ca="1" si="13"/>
        <v>4.0050000000000008</v>
      </c>
      <c r="P43" s="22"/>
      <c r="Q43" s="22"/>
      <c r="R43" s="23">
        <f ca="1">Sheet2!E16</f>
        <v>4.0840000000000005</v>
      </c>
      <c r="S43" s="24"/>
      <c r="T43" s="25"/>
      <c r="U43" s="22">
        <f t="shared" ca="1" si="14"/>
        <v>4.0050000000000008</v>
      </c>
      <c r="V43" s="22"/>
      <c r="W43" s="22"/>
      <c r="X43" s="22">
        <f t="shared" ca="1" si="15"/>
        <v>3.7720000000000007</v>
      </c>
      <c r="Y43" s="22"/>
      <c r="Z43" s="22"/>
      <c r="AA43" s="22">
        <f t="shared" ca="1" si="16"/>
        <v>3.7220000000000009</v>
      </c>
      <c r="AB43" s="22"/>
      <c r="AC43" s="22"/>
      <c r="AD43" s="22">
        <f t="shared" ca="1" si="17"/>
        <v>3.6460000000000004</v>
      </c>
      <c r="AE43" s="22"/>
      <c r="AF43" s="22"/>
    </row>
    <row r="44" spans="1:32" ht="10.5" customHeight="1">
      <c r="A44" s="36" t="s">
        <v>19</v>
      </c>
      <c r="B44" s="37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3"/>
    </row>
    <row r="45" spans="1:32" ht="10.5" customHeight="1">
      <c r="A45" s="36"/>
      <c r="B45" s="37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6"/>
    </row>
    <row r="46" spans="1:32" ht="8.25" customHeight="1">
      <c r="A46" s="36"/>
      <c r="B46" s="37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6"/>
    </row>
    <row r="47" spans="1:32" ht="8.25" hidden="1" customHeight="1">
      <c r="A47" s="36"/>
      <c r="B47" s="3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36"/>
      <c r="B48" s="3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38" t="s">
        <v>15</v>
      </c>
      <c r="B49" s="39"/>
      <c r="C49" s="44"/>
      <c r="D49" s="44"/>
      <c r="E49" s="44"/>
      <c r="F49" s="45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6"/>
    </row>
    <row r="50" spans="1:32" ht="9" customHeight="1">
      <c r="A50" s="40"/>
      <c r="B50" s="41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8"/>
    </row>
    <row r="51" spans="1:32" ht="9.75" customHeight="1">
      <c r="A51" s="40"/>
      <c r="B51" s="41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8"/>
    </row>
    <row r="52" spans="1:32" ht="9" hidden="1" customHeight="1">
      <c r="A52" s="40"/>
      <c r="B52" s="41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8"/>
    </row>
    <row r="53" spans="1:32" ht="3" customHeight="1" thickBot="1">
      <c r="A53" s="42"/>
      <c r="B53" s="43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50"/>
    </row>
    <row r="54" spans="1:32" ht="9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</row>
    <row r="55" spans="1:32">
      <c r="C55" s="2" t="s">
        <v>16</v>
      </c>
      <c r="H55" s="2" t="s">
        <v>29</v>
      </c>
      <c r="O55" s="2" t="s">
        <v>17</v>
      </c>
      <c r="U55" s="2" t="s">
        <v>18</v>
      </c>
      <c r="Y55" s="2"/>
    </row>
    <row r="57" spans="1:32" ht="27">
      <c r="A57" s="102"/>
      <c r="B57" s="103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5" t="s">
        <v>0</v>
      </c>
      <c r="AE57" s="105"/>
      <c r="AF57" s="105"/>
    </row>
    <row r="58" spans="1:32" ht="27">
      <c r="A58" s="106"/>
      <c r="B58" s="107"/>
      <c r="C58" s="107"/>
      <c r="D58" s="108" t="s">
        <v>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10"/>
      <c r="AE58" s="111"/>
      <c r="AF58" s="111"/>
    </row>
    <row r="59" spans="1:32" ht="27.75" thickBot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12"/>
      <c r="AE59" s="113"/>
      <c r="AF59" s="113"/>
    </row>
    <row r="60" spans="1:32" ht="41.25" customHeight="1">
      <c r="A60" s="114" t="s">
        <v>2</v>
      </c>
      <c r="B60" s="115"/>
      <c r="C60" s="115"/>
      <c r="D60" s="115"/>
      <c r="E60" s="116"/>
      <c r="F60" s="117" t="s">
        <v>22</v>
      </c>
      <c r="G60" s="118"/>
      <c r="H60" s="118"/>
      <c r="I60" s="118"/>
      <c r="J60" s="118"/>
      <c r="K60" s="118"/>
      <c r="L60" s="118"/>
      <c r="M60" s="118"/>
      <c r="N60" s="118"/>
      <c r="O60" s="118"/>
      <c r="P60" s="119"/>
      <c r="Q60" s="120" t="s">
        <v>3</v>
      </c>
      <c r="R60" s="120"/>
      <c r="S60" s="120"/>
      <c r="T60" s="120"/>
      <c r="U60" s="121" t="s">
        <v>4</v>
      </c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2"/>
    </row>
    <row r="61" spans="1:32" ht="38.25" customHeight="1">
      <c r="A61" s="60" t="s">
        <v>5</v>
      </c>
      <c r="B61" s="61"/>
      <c r="C61" s="61"/>
      <c r="D61" s="61"/>
      <c r="E61" s="62"/>
      <c r="F61" s="81" t="s">
        <v>66</v>
      </c>
      <c r="G61" s="82"/>
      <c r="H61" s="82"/>
      <c r="I61" s="82"/>
      <c r="J61" s="82"/>
      <c r="K61" s="82"/>
      <c r="L61" s="82"/>
      <c r="M61" s="82"/>
      <c r="N61" s="82"/>
      <c r="O61" s="82"/>
      <c r="P61" s="83"/>
      <c r="Q61" s="63" t="s">
        <v>6</v>
      </c>
      <c r="R61" s="63"/>
      <c r="S61" s="63"/>
      <c r="T61" s="63"/>
      <c r="U61" s="64" t="s">
        <v>33</v>
      </c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6"/>
    </row>
    <row r="62" spans="1:32" ht="23.25" customHeight="1">
      <c r="A62" s="67" t="s">
        <v>7</v>
      </c>
      <c r="B62" s="68"/>
      <c r="C62" s="68"/>
      <c r="D62" s="68"/>
      <c r="E62" s="69"/>
      <c r="F62" s="70" t="s">
        <v>26</v>
      </c>
      <c r="G62" s="71"/>
      <c r="H62" s="71"/>
      <c r="I62" s="71"/>
      <c r="J62" s="71"/>
      <c r="K62" s="71"/>
      <c r="L62" s="71"/>
      <c r="M62" s="71"/>
      <c r="N62" s="71"/>
      <c r="O62" s="71"/>
      <c r="P62" s="70"/>
      <c r="Q62" s="72" t="s">
        <v>20</v>
      </c>
      <c r="R62" s="73"/>
      <c r="S62" s="73"/>
      <c r="T62" s="73"/>
      <c r="U62" s="74" t="s">
        <v>23</v>
      </c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6"/>
    </row>
    <row r="63" spans="1:32" ht="23.25" customHeight="1">
      <c r="A63" s="84" t="s">
        <v>8</v>
      </c>
      <c r="B63" s="77"/>
      <c r="C63" s="77" t="s">
        <v>9</v>
      </c>
      <c r="D63" s="77"/>
      <c r="E63" s="77"/>
      <c r="F63" s="77"/>
      <c r="G63" s="77"/>
      <c r="H63" s="77" t="s">
        <v>27</v>
      </c>
      <c r="I63" s="77"/>
      <c r="J63" s="77"/>
      <c r="K63" s="77"/>
      <c r="L63" s="77"/>
      <c r="M63" s="77"/>
      <c r="N63" s="77"/>
      <c r="O63" s="78" t="s">
        <v>10</v>
      </c>
      <c r="P63" s="78"/>
      <c r="Q63" s="78"/>
      <c r="R63" s="78"/>
      <c r="S63" s="78"/>
      <c r="T63" s="79" t="s">
        <v>24</v>
      </c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80"/>
    </row>
    <row r="64" spans="1:32">
      <c r="A64" s="84"/>
      <c r="B64" s="77"/>
      <c r="C64" s="26" t="s">
        <v>11</v>
      </c>
      <c r="D64" s="27"/>
      <c r="E64" s="27"/>
      <c r="F64" s="27"/>
      <c r="G64" s="88"/>
      <c r="H64" s="26" t="s">
        <v>27</v>
      </c>
      <c r="I64" s="27"/>
      <c r="J64" s="27"/>
      <c r="K64" s="27"/>
      <c r="L64" s="27"/>
      <c r="M64" s="27"/>
      <c r="N64" s="88"/>
      <c r="O64" s="90" t="s">
        <v>12</v>
      </c>
      <c r="P64" s="91"/>
      <c r="Q64" s="91"/>
      <c r="R64" s="91"/>
      <c r="S64" s="92"/>
      <c r="T64" s="124">
        <v>4.3550000000000004</v>
      </c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8"/>
    </row>
    <row r="65" spans="1:40" ht="7.5" customHeight="1">
      <c r="A65" s="84"/>
      <c r="B65" s="77"/>
      <c r="C65" s="32"/>
      <c r="D65" s="33"/>
      <c r="E65" s="33"/>
      <c r="F65" s="33"/>
      <c r="G65" s="89"/>
      <c r="H65" s="32"/>
      <c r="I65" s="33"/>
      <c r="J65" s="33"/>
      <c r="K65" s="33"/>
      <c r="L65" s="33"/>
      <c r="M65" s="33"/>
      <c r="N65" s="89"/>
      <c r="O65" s="93"/>
      <c r="P65" s="94"/>
      <c r="Q65" s="94"/>
      <c r="R65" s="94"/>
      <c r="S65" s="95"/>
      <c r="T65" s="99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1"/>
    </row>
    <row r="66" spans="1:40">
      <c r="A66" s="84"/>
      <c r="B66" s="77"/>
      <c r="C66" s="125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7"/>
    </row>
    <row r="67" spans="1:40">
      <c r="A67" s="84"/>
      <c r="B67" s="77"/>
      <c r="C67" s="125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7"/>
    </row>
    <row r="68" spans="1:40">
      <c r="A68" s="84"/>
      <c r="B68" s="77"/>
      <c r="C68" s="125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7"/>
    </row>
    <row r="69" spans="1:40">
      <c r="A69" s="84"/>
      <c r="B69" s="77"/>
      <c r="C69" s="125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7"/>
    </row>
    <row r="70" spans="1:40">
      <c r="A70" s="84"/>
      <c r="B70" s="77"/>
      <c r="C70" s="125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7"/>
    </row>
    <row r="71" spans="1:40">
      <c r="A71" s="84"/>
      <c r="B71" s="77"/>
      <c r="C71" s="125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7"/>
    </row>
    <row r="72" spans="1:40">
      <c r="A72" s="84"/>
      <c r="B72" s="77"/>
      <c r="C72" s="125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7"/>
    </row>
    <row r="73" spans="1:40">
      <c r="A73" s="84"/>
      <c r="B73" s="77"/>
      <c r="C73" s="125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7"/>
    </row>
    <row r="74" spans="1:40">
      <c r="A74" s="84"/>
      <c r="B74" s="77"/>
      <c r="C74" s="125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7"/>
    </row>
    <row r="75" spans="1:40">
      <c r="A75" s="84"/>
      <c r="B75" s="77"/>
      <c r="C75" s="125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7"/>
    </row>
    <row r="76" spans="1:40">
      <c r="A76" s="84"/>
      <c r="B76" s="77"/>
      <c r="C76" s="125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7"/>
    </row>
    <row r="77" spans="1:40" ht="14.25" customHeight="1">
      <c r="A77" s="84"/>
      <c r="B77" s="85"/>
      <c r="C77" s="14" t="s">
        <v>13</v>
      </c>
      <c r="D77" s="15"/>
      <c r="E77" s="16"/>
      <c r="F77" s="14" t="str">
        <f>CONCATENATE("左",$AG77+$AH77+$AI77+$AJ77,"m")</f>
        <v>左25.5m</v>
      </c>
      <c r="G77" s="15"/>
      <c r="H77" s="16"/>
      <c r="I77" s="14" t="str">
        <f>CONCATENATE("左",$AG77+$AH77+$AI77,"m")</f>
        <v>左21.5m</v>
      </c>
      <c r="J77" s="15"/>
      <c r="K77" s="16"/>
      <c r="L77" s="14" t="str">
        <f>CONCATENATE("左",AG77+AH77,"m")</f>
        <v>左19m</v>
      </c>
      <c r="M77" s="17"/>
      <c r="N77" s="18"/>
      <c r="O77" s="14" t="s">
        <v>30</v>
      </c>
      <c r="P77" s="15"/>
      <c r="Q77" s="16"/>
      <c r="R77" s="14" t="s">
        <v>14</v>
      </c>
      <c r="S77" s="15"/>
      <c r="T77" s="16"/>
      <c r="U77" s="14" t="s">
        <v>31</v>
      </c>
      <c r="V77" s="15"/>
      <c r="W77" s="16"/>
      <c r="X77" s="14" t="str">
        <f>CONCATENATE("右",AK77+AL77,"m")</f>
        <v>右19m</v>
      </c>
      <c r="Y77" s="17"/>
      <c r="Z77" s="18"/>
      <c r="AA77" s="14" t="str">
        <f>CONCATENATE("右",AK77+AL77+AM77,"m")</f>
        <v>右21.5m</v>
      </c>
      <c r="AB77" s="17"/>
      <c r="AC77" s="18"/>
      <c r="AD77" s="14" t="str">
        <f>CONCATENATE("右",AK77+AL77+AM77+AN77,"m")</f>
        <v>右25.5m</v>
      </c>
      <c r="AE77" s="17"/>
      <c r="AF77" s="18"/>
      <c r="AG77">
        <v>4</v>
      </c>
      <c r="AH77">
        <v>15</v>
      </c>
      <c r="AI77">
        <v>2.5</v>
      </c>
      <c r="AJ77">
        <v>4</v>
      </c>
      <c r="AK77">
        <v>4</v>
      </c>
      <c r="AL77">
        <v>15</v>
      </c>
      <c r="AM77">
        <v>2.5</v>
      </c>
      <c r="AN77">
        <v>4</v>
      </c>
    </row>
    <row r="78" spans="1:40" ht="14.25" customHeight="1">
      <c r="A78" s="84"/>
      <c r="B78" s="77"/>
      <c r="C78" s="19">
        <v>3930</v>
      </c>
      <c r="D78" s="20"/>
      <c r="E78" s="21"/>
      <c r="F78" s="22">
        <f ca="1">R78-(25.5*2%)+RANDBETWEEN(-2,2)*0.001</f>
        <v>3.7509999999999994</v>
      </c>
      <c r="G78" s="22"/>
      <c r="H78" s="22"/>
      <c r="I78" s="22">
        <f ca="1">R78-(21.5*2%)+RANDBETWEEN(-2,2)*0.001</f>
        <v>3.8279999999999994</v>
      </c>
      <c r="J78" s="22"/>
      <c r="K78" s="22"/>
      <c r="L78" s="22">
        <f ca="1">R78-(19*2%)+RANDBETWEEN(-2,2)*0.001</f>
        <v>3.8799999999999994</v>
      </c>
      <c r="M78" s="22"/>
      <c r="N78" s="22"/>
      <c r="O78" s="22">
        <f t="shared" ref="O78" ca="1" si="18">R78-(4*2%)+RANDBETWEEN(-2,2)*0.001</f>
        <v>4.1769999999999996</v>
      </c>
      <c r="P78" s="22"/>
      <c r="Q78" s="22"/>
      <c r="R78" s="23">
        <f ca="1">Sheet2!E19</f>
        <v>4.2589999999999995</v>
      </c>
      <c r="S78" s="24"/>
      <c r="T78" s="25"/>
      <c r="U78" s="22">
        <f t="shared" ref="U78" ca="1" si="19">R78-(4*2%)+RANDBETWEEN(-2,2)*0.001</f>
        <v>4.1809999999999992</v>
      </c>
      <c r="V78" s="22"/>
      <c r="W78" s="22"/>
      <c r="X78" s="22">
        <f ca="1">R78-(19*2%)+RANDBETWEEN(-2,2)*0.001</f>
        <v>3.8769999999999998</v>
      </c>
      <c r="Y78" s="22"/>
      <c r="Z78" s="22"/>
      <c r="AA78" s="22">
        <f ca="1">R78-(21.5*2%)+RANDBETWEEN(-2,2)*0.001</f>
        <v>3.8309999999999991</v>
      </c>
      <c r="AB78" s="22"/>
      <c r="AC78" s="22"/>
      <c r="AD78" s="22">
        <f ca="1">R78-(25.5*2%)+RANDBETWEEN(-2,2)*0.001</f>
        <v>3.7469999999999999</v>
      </c>
      <c r="AE78" s="22"/>
      <c r="AF78" s="22"/>
    </row>
    <row r="79" spans="1:40" ht="14.25" customHeight="1">
      <c r="A79" s="84"/>
      <c r="B79" s="77"/>
      <c r="C79" s="19">
        <v>3950</v>
      </c>
      <c r="D79" s="20"/>
      <c r="E79" s="21"/>
      <c r="F79" s="22">
        <f t="shared" ref="F79:F95" ca="1" si="20">R79-(25.5*2%)+RANDBETWEEN(-2,2)*0.001</f>
        <v>3.7929999999999997</v>
      </c>
      <c r="G79" s="22"/>
      <c r="H79" s="22"/>
      <c r="I79" s="22">
        <f t="shared" ref="I79:I95" ca="1" si="21">R79-(21.5*2%)+RANDBETWEEN(-2,2)*0.001</f>
        <v>3.8719999999999994</v>
      </c>
      <c r="J79" s="22"/>
      <c r="K79" s="22"/>
      <c r="L79" s="22">
        <f t="shared" ref="L79:L95" ca="1" si="22">R79-(19*2%)+RANDBETWEEN(-2,2)*0.001</f>
        <v>3.92</v>
      </c>
      <c r="M79" s="22"/>
      <c r="N79" s="22"/>
      <c r="O79" s="22">
        <f t="shared" ref="O79:O95" ca="1" si="23">R79-(4*2%)+RANDBETWEEN(-2,2)*0.001</f>
        <v>4.2219999999999995</v>
      </c>
      <c r="P79" s="22"/>
      <c r="Q79" s="22"/>
      <c r="R79" s="23">
        <f ca="1">Sheet2!E20</f>
        <v>4.3019999999999996</v>
      </c>
      <c r="S79" s="24"/>
      <c r="T79" s="25"/>
      <c r="U79" s="22">
        <f t="shared" ref="U79:U95" ca="1" si="24">R79-(4*2%)+RANDBETWEEN(-2,2)*0.001</f>
        <v>4.22</v>
      </c>
      <c r="V79" s="22"/>
      <c r="W79" s="22"/>
      <c r="X79" s="22">
        <f t="shared" ref="X79:X95" ca="1" si="25">R79-(19*2%)+RANDBETWEEN(-2,2)*0.001</f>
        <v>3.9209999999999998</v>
      </c>
      <c r="Y79" s="22"/>
      <c r="Z79" s="22"/>
      <c r="AA79" s="22">
        <f t="shared" ref="AA79:AA95" ca="1" si="26">R79-(21.5*2%)+RANDBETWEEN(-2,2)*0.001</f>
        <v>3.8719999999999994</v>
      </c>
      <c r="AB79" s="22"/>
      <c r="AC79" s="22"/>
      <c r="AD79" s="22">
        <f t="shared" ref="AD79:AD95" ca="1" si="27">R79-(25.5*2%)+RANDBETWEEN(-2,2)*0.001</f>
        <v>3.79</v>
      </c>
      <c r="AE79" s="22"/>
      <c r="AF79" s="22"/>
    </row>
    <row r="80" spans="1:40" ht="14.25" customHeight="1">
      <c r="A80" s="84"/>
      <c r="B80" s="77"/>
      <c r="C80" s="19">
        <v>3970</v>
      </c>
      <c r="D80" s="20"/>
      <c r="E80" s="21"/>
      <c r="F80" s="22">
        <f t="shared" ca="1" si="20"/>
        <v>3.8260000000000005</v>
      </c>
      <c r="G80" s="22"/>
      <c r="H80" s="22"/>
      <c r="I80" s="22">
        <f t="shared" ca="1" si="21"/>
        <v>3.9089999999999998</v>
      </c>
      <c r="J80" s="22"/>
      <c r="K80" s="22"/>
      <c r="L80" s="22">
        <f t="shared" ca="1" si="22"/>
        <v>3.9580000000000002</v>
      </c>
      <c r="M80" s="22"/>
      <c r="N80" s="22"/>
      <c r="O80" s="22">
        <f t="shared" ca="1" si="23"/>
        <v>4.26</v>
      </c>
      <c r="P80" s="22"/>
      <c r="Q80" s="22"/>
      <c r="R80" s="23">
        <f ca="1">Sheet2!E21</f>
        <v>4.3380000000000001</v>
      </c>
      <c r="S80" s="24"/>
      <c r="T80" s="25"/>
      <c r="U80" s="22">
        <f t="shared" ca="1" si="24"/>
        <v>4.26</v>
      </c>
      <c r="V80" s="22"/>
      <c r="W80" s="22"/>
      <c r="X80" s="22">
        <f t="shared" ca="1" si="25"/>
        <v>3.96</v>
      </c>
      <c r="Y80" s="22"/>
      <c r="Z80" s="22"/>
      <c r="AA80" s="22">
        <f t="shared" ca="1" si="26"/>
        <v>3.9079999999999999</v>
      </c>
      <c r="AB80" s="22"/>
      <c r="AC80" s="22"/>
      <c r="AD80" s="22">
        <f t="shared" ca="1" si="27"/>
        <v>3.83</v>
      </c>
      <c r="AE80" s="22"/>
      <c r="AF80" s="22"/>
    </row>
    <row r="81" spans="1:32" ht="14.25" customHeight="1">
      <c r="A81" s="84"/>
      <c r="B81" s="77"/>
      <c r="C81" s="19">
        <v>3990</v>
      </c>
      <c r="D81" s="20"/>
      <c r="E81" s="21"/>
      <c r="F81" s="22">
        <f t="shared" ca="1" si="20"/>
        <v>3.8380000000000005</v>
      </c>
      <c r="G81" s="22"/>
      <c r="H81" s="22"/>
      <c r="I81" s="22">
        <f t="shared" ca="1" si="21"/>
        <v>3.919</v>
      </c>
      <c r="J81" s="22"/>
      <c r="K81" s="22"/>
      <c r="L81" s="22">
        <f t="shared" ca="1" si="22"/>
        <v>3.9650000000000007</v>
      </c>
      <c r="M81" s="22"/>
      <c r="N81" s="22"/>
      <c r="O81" s="22">
        <f t="shared" ca="1" si="23"/>
        <v>4.266</v>
      </c>
      <c r="P81" s="22"/>
      <c r="Q81" s="22"/>
      <c r="R81" s="23">
        <f ca="1">Sheet2!E22</f>
        <v>4.3470000000000004</v>
      </c>
      <c r="S81" s="24"/>
      <c r="T81" s="25"/>
      <c r="U81" s="22">
        <f t="shared" ca="1" si="24"/>
        <v>4.2690000000000001</v>
      </c>
      <c r="V81" s="22"/>
      <c r="W81" s="22"/>
      <c r="X81" s="22">
        <f t="shared" ca="1" si="25"/>
        <v>3.9650000000000007</v>
      </c>
      <c r="Y81" s="22"/>
      <c r="Z81" s="22"/>
      <c r="AA81" s="22">
        <f t="shared" ca="1" si="26"/>
        <v>3.919</v>
      </c>
      <c r="AB81" s="22"/>
      <c r="AC81" s="22"/>
      <c r="AD81" s="22">
        <f t="shared" ca="1" si="27"/>
        <v>3.8360000000000007</v>
      </c>
      <c r="AE81" s="22"/>
      <c r="AF81" s="22"/>
    </row>
    <row r="82" spans="1:32" ht="14.25" customHeight="1">
      <c r="A82" s="84"/>
      <c r="B82" s="77"/>
      <c r="C82" s="19">
        <v>4010</v>
      </c>
      <c r="D82" s="20"/>
      <c r="E82" s="21"/>
      <c r="F82" s="22">
        <f t="shared" ca="1" si="20"/>
        <v>3.8190000000000008</v>
      </c>
      <c r="G82" s="22"/>
      <c r="H82" s="22"/>
      <c r="I82" s="22">
        <f t="shared" ca="1" si="21"/>
        <v>3.8980000000000006</v>
      </c>
      <c r="J82" s="22"/>
      <c r="K82" s="22"/>
      <c r="L82" s="22">
        <f t="shared" ca="1" si="22"/>
        <v>3.9480000000000008</v>
      </c>
      <c r="M82" s="22"/>
      <c r="N82" s="22"/>
      <c r="O82" s="22">
        <f t="shared" ca="1" si="23"/>
        <v>4.2510000000000003</v>
      </c>
      <c r="P82" s="22"/>
      <c r="Q82" s="22"/>
      <c r="R82" s="23">
        <f ca="1">Sheet2!E23</f>
        <v>4.3290000000000006</v>
      </c>
      <c r="S82" s="24"/>
      <c r="T82" s="25"/>
      <c r="U82" s="22">
        <f t="shared" ca="1" si="24"/>
        <v>4.2490000000000006</v>
      </c>
      <c r="V82" s="22"/>
      <c r="W82" s="22"/>
      <c r="X82" s="22">
        <f t="shared" ca="1" si="25"/>
        <v>3.947000000000001</v>
      </c>
      <c r="Y82" s="22"/>
      <c r="Z82" s="22"/>
      <c r="AA82" s="22">
        <f t="shared" ca="1" si="26"/>
        <v>3.8970000000000007</v>
      </c>
      <c r="AB82" s="22"/>
      <c r="AC82" s="22"/>
      <c r="AD82" s="22">
        <f t="shared" ca="1" si="27"/>
        <v>3.8200000000000007</v>
      </c>
      <c r="AE82" s="22"/>
      <c r="AF82" s="22"/>
    </row>
    <row r="83" spans="1:32" ht="14.25" customHeight="1">
      <c r="A83" s="84"/>
      <c r="B83" s="77"/>
      <c r="C83" s="19">
        <v>4030</v>
      </c>
      <c r="D83" s="20"/>
      <c r="E83" s="21"/>
      <c r="F83" s="22">
        <f t="shared" ca="1" si="20"/>
        <v>3.7850000000000001</v>
      </c>
      <c r="G83" s="22"/>
      <c r="H83" s="22"/>
      <c r="I83" s="22">
        <f t="shared" ca="1" si="21"/>
        <v>3.8649999999999998</v>
      </c>
      <c r="J83" s="22"/>
      <c r="K83" s="22"/>
      <c r="L83" s="22">
        <f t="shared" ca="1" si="22"/>
        <v>3.915</v>
      </c>
      <c r="M83" s="22"/>
      <c r="N83" s="22"/>
      <c r="O83" s="22">
        <f t="shared" ca="1" si="23"/>
        <v>4.2149999999999999</v>
      </c>
      <c r="P83" s="22"/>
      <c r="Q83" s="22"/>
      <c r="R83" s="23">
        <f ca="1">Sheet2!E24</f>
        <v>4.2969999999999997</v>
      </c>
      <c r="S83" s="24"/>
      <c r="T83" s="25"/>
      <c r="U83" s="22">
        <f t="shared" ca="1" si="24"/>
        <v>4.2159999999999993</v>
      </c>
      <c r="V83" s="22"/>
      <c r="W83" s="22"/>
      <c r="X83" s="22">
        <f t="shared" ca="1" si="25"/>
        <v>3.9179999999999997</v>
      </c>
      <c r="Y83" s="22"/>
      <c r="Z83" s="22"/>
      <c r="AA83" s="22">
        <f t="shared" ca="1" si="26"/>
        <v>3.8659999999999997</v>
      </c>
      <c r="AB83" s="22"/>
      <c r="AC83" s="22"/>
      <c r="AD83" s="22">
        <f t="shared" ca="1" si="27"/>
        <v>3.7869999999999999</v>
      </c>
      <c r="AE83" s="22"/>
      <c r="AF83" s="22"/>
    </row>
    <row r="84" spans="1:32" ht="14.25" customHeight="1">
      <c r="A84" s="84"/>
      <c r="B84" s="77"/>
      <c r="C84" s="19">
        <v>4050</v>
      </c>
      <c r="D84" s="20"/>
      <c r="E84" s="21"/>
      <c r="F84" s="22">
        <f t="shared" ca="1" si="20"/>
        <v>3.7309999999999999</v>
      </c>
      <c r="G84" s="22"/>
      <c r="H84" s="22"/>
      <c r="I84" s="22">
        <f t="shared" ca="1" si="21"/>
        <v>3.8099999999999996</v>
      </c>
      <c r="J84" s="22"/>
      <c r="K84" s="22"/>
      <c r="L84" s="22">
        <f t="shared" ca="1" si="22"/>
        <v>3.8609999999999998</v>
      </c>
      <c r="M84" s="22"/>
      <c r="N84" s="22"/>
      <c r="O84" s="22">
        <f t="shared" ca="1" si="23"/>
        <v>4.1609999999999996</v>
      </c>
      <c r="P84" s="22"/>
      <c r="Q84" s="22"/>
      <c r="R84" s="23">
        <f ca="1">Sheet2!E25</f>
        <v>4.2409999999999997</v>
      </c>
      <c r="S84" s="24"/>
      <c r="T84" s="25"/>
      <c r="U84" s="22">
        <f t="shared" ca="1" si="24"/>
        <v>4.1619999999999999</v>
      </c>
      <c r="V84" s="22"/>
      <c r="W84" s="22"/>
      <c r="X84" s="22">
        <f t="shared" ca="1" si="25"/>
        <v>3.8609999999999998</v>
      </c>
      <c r="Y84" s="22"/>
      <c r="Z84" s="22"/>
      <c r="AA84" s="22">
        <f t="shared" ca="1" si="26"/>
        <v>3.8089999999999997</v>
      </c>
      <c r="AB84" s="22"/>
      <c r="AC84" s="22"/>
      <c r="AD84" s="22">
        <f t="shared" ca="1" si="27"/>
        <v>3.73</v>
      </c>
      <c r="AE84" s="22"/>
      <c r="AF84" s="22"/>
    </row>
    <row r="85" spans="1:32" ht="14.25" customHeight="1">
      <c r="A85" s="123"/>
      <c r="B85" s="87"/>
      <c r="C85" s="19">
        <v>4070</v>
      </c>
      <c r="D85" s="20"/>
      <c r="E85" s="21"/>
      <c r="F85" s="22">
        <f t="shared" ca="1" si="20"/>
        <v>3.6559999999999997</v>
      </c>
      <c r="G85" s="22"/>
      <c r="H85" s="22"/>
      <c r="I85" s="22">
        <f t="shared" ca="1" si="21"/>
        <v>3.7349999999999994</v>
      </c>
      <c r="J85" s="22"/>
      <c r="K85" s="22"/>
      <c r="L85" s="22">
        <f t="shared" ca="1" si="22"/>
        <v>3.7849999999999997</v>
      </c>
      <c r="M85" s="22"/>
      <c r="N85" s="22"/>
      <c r="O85" s="22">
        <f t="shared" ca="1" si="23"/>
        <v>4.0869999999999997</v>
      </c>
      <c r="P85" s="22"/>
      <c r="Q85" s="22"/>
      <c r="R85" s="23">
        <f ca="1">Sheet2!E26</f>
        <v>4.1659999999999995</v>
      </c>
      <c r="S85" s="24"/>
      <c r="T85" s="25"/>
      <c r="U85" s="22">
        <f t="shared" ca="1" si="24"/>
        <v>4.0869999999999997</v>
      </c>
      <c r="V85" s="22"/>
      <c r="W85" s="22"/>
      <c r="X85" s="22">
        <f t="shared" ca="1" si="25"/>
        <v>3.7849999999999997</v>
      </c>
      <c r="Y85" s="22"/>
      <c r="Z85" s="22"/>
      <c r="AA85" s="22">
        <f t="shared" ca="1" si="26"/>
        <v>3.7349999999999994</v>
      </c>
      <c r="AB85" s="22"/>
      <c r="AC85" s="22"/>
      <c r="AD85" s="22">
        <f t="shared" ca="1" si="27"/>
        <v>3.6569999999999996</v>
      </c>
      <c r="AE85" s="22"/>
      <c r="AF85" s="22"/>
    </row>
    <row r="86" spans="1:32" ht="14.25" customHeight="1">
      <c r="A86" s="123"/>
      <c r="B86" s="87"/>
      <c r="C86" s="19">
        <v>4090</v>
      </c>
      <c r="D86" s="20"/>
      <c r="E86" s="21"/>
      <c r="F86" s="22">
        <f t="shared" ca="1" si="20"/>
        <v>3.5700000000000003</v>
      </c>
      <c r="G86" s="22"/>
      <c r="H86" s="22"/>
      <c r="I86" s="22">
        <f t="shared" ca="1" si="21"/>
        <v>3.6480000000000001</v>
      </c>
      <c r="J86" s="22"/>
      <c r="K86" s="22"/>
      <c r="L86" s="22">
        <f t="shared" ca="1" si="22"/>
        <v>3.6960000000000006</v>
      </c>
      <c r="M86" s="22"/>
      <c r="N86" s="22"/>
      <c r="O86" s="22">
        <f t="shared" ca="1" si="23"/>
        <v>3.9970000000000003</v>
      </c>
      <c r="P86" s="22"/>
      <c r="Q86" s="22"/>
      <c r="R86" s="23">
        <f ca="1">Sheet2!E27</f>
        <v>4.0780000000000003</v>
      </c>
      <c r="S86" s="24"/>
      <c r="T86" s="25"/>
      <c r="U86" s="22">
        <f t="shared" ca="1" si="24"/>
        <v>4</v>
      </c>
      <c r="V86" s="22"/>
      <c r="W86" s="22"/>
      <c r="X86" s="22">
        <f t="shared" ca="1" si="25"/>
        <v>3.6960000000000006</v>
      </c>
      <c r="Y86" s="22"/>
      <c r="Z86" s="22"/>
      <c r="AA86" s="22">
        <f t="shared" ca="1" si="26"/>
        <v>3.6480000000000001</v>
      </c>
      <c r="AB86" s="22"/>
      <c r="AC86" s="22"/>
      <c r="AD86" s="22">
        <f t="shared" ca="1" si="27"/>
        <v>3.5670000000000006</v>
      </c>
      <c r="AE86" s="22"/>
      <c r="AF86" s="22"/>
    </row>
    <row r="87" spans="1:32" ht="14.25" customHeight="1">
      <c r="A87" s="123"/>
      <c r="B87" s="87"/>
      <c r="C87" s="19">
        <v>4110</v>
      </c>
      <c r="D87" s="20"/>
      <c r="E87" s="21"/>
      <c r="F87" s="22">
        <f t="shared" ca="1" si="20"/>
        <v>3.4889999999999999</v>
      </c>
      <c r="G87" s="22"/>
      <c r="H87" s="22"/>
      <c r="I87" s="22">
        <f t="shared" ca="1" si="21"/>
        <v>3.5680000000000001</v>
      </c>
      <c r="J87" s="22"/>
      <c r="K87" s="22"/>
      <c r="L87" s="22">
        <f t="shared" ca="1" si="22"/>
        <v>3.6180000000000003</v>
      </c>
      <c r="M87" s="22"/>
      <c r="N87" s="22"/>
      <c r="O87" s="22">
        <f t="shared" ca="1" si="23"/>
        <v>3.9180000000000001</v>
      </c>
      <c r="P87" s="22"/>
      <c r="Q87" s="22"/>
      <c r="R87" s="23">
        <f ca="1">Sheet2!E28</f>
        <v>3.9970000000000003</v>
      </c>
      <c r="S87" s="24"/>
      <c r="T87" s="25"/>
      <c r="U87" s="22">
        <f t="shared" ca="1" si="24"/>
        <v>3.9170000000000003</v>
      </c>
      <c r="V87" s="22"/>
      <c r="W87" s="22"/>
      <c r="X87" s="22">
        <f t="shared" ca="1" si="25"/>
        <v>3.6180000000000003</v>
      </c>
      <c r="Y87" s="22"/>
      <c r="Z87" s="22"/>
      <c r="AA87" s="22">
        <f t="shared" ca="1" si="26"/>
        <v>3.5670000000000002</v>
      </c>
      <c r="AB87" s="22"/>
      <c r="AC87" s="22"/>
      <c r="AD87" s="22">
        <f t="shared" ca="1" si="27"/>
        <v>3.488</v>
      </c>
      <c r="AE87" s="22"/>
      <c r="AF87" s="22"/>
    </row>
    <row r="88" spans="1:32" ht="14.25" customHeight="1">
      <c r="A88" s="123"/>
      <c r="B88" s="87"/>
      <c r="C88" s="19">
        <v>4130</v>
      </c>
      <c r="D88" s="20"/>
      <c r="E88" s="21"/>
      <c r="F88" s="22">
        <f t="shared" ca="1" si="20"/>
        <v>3.3939999999999997</v>
      </c>
      <c r="G88" s="22"/>
      <c r="H88" s="22"/>
      <c r="I88" s="22">
        <f t="shared" ca="1" si="21"/>
        <v>3.4759999999999995</v>
      </c>
      <c r="J88" s="22"/>
      <c r="K88" s="22"/>
      <c r="L88" s="22">
        <f t="shared" ca="1" si="22"/>
        <v>3.5249999999999999</v>
      </c>
      <c r="M88" s="22"/>
      <c r="N88" s="22"/>
      <c r="O88" s="22">
        <f t="shared" ca="1" si="23"/>
        <v>3.8249999999999997</v>
      </c>
      <c r="P88" s="22"/>
      <c r="Q88" s="22"/>
      <c r="R88" s="23">
        <f ca="1">Sheet2!E29</f>
        <v>3.9049999999999998</v>
      </c>
      <c r="S88" s="24"/>
      <c r="T88" s="25"/>
      <c r="U88" s="22">
        <f t="shared" ca="1" si="24"/>
        <v>3.823</v>
      </c>
      <c r="V88" s="22"/>
      <c r="W88" s="22"/>
      <c r="X88" s="22">
        <f t="shared" ca="1" si="25"/>
        <v>3.5259999999999998</v>
      </c>
      <c r="Y88" s="22"/>
      <c r="Z88" s="22"/>
      <c r="AA88" s="22">
        <f t="shared" ca="1" si="26"/>
        <v>3.4769999999999994</v>
      </c>
      <c r="AB88" s="22"/>
      <c r="AC88" s="22"/>
      <c r="AD88" s="22">
        <f t="shared" ca="1" si="27"/>
        <v>3.3939999999999997</v>
      </c>
      <c r="AE88" s="22"/>
      <c r="AF88" s="22"/>
    </row>
    <row r="89" spans="1:32" ht="14.25" customHeight="1">
      <c r="A89" s="123"/>
      <c r="B89" s="87"/>
      <c r="C89" s="19">
        <v>4150</v>
      </c>
      <c r="D89" s="20"/>
      <c r="E89" s="21"/>
      <c r="F89" s="22">
        <f t="shared" ca="1" si="20"/>
        <v>3.3120000000000003</v>
      </c>
      <c r="G89" s="22"/>
      <c r="H89" s="22"/>
      <c r="I89" s="22">
        <f t="shared" ca="1" si="21"/>
        <v>3.391</v>
      </c>
      <c r="J89" s="22"/>
      <c r="K89" s="22"/>
      <c r="L89" s="22">
        <f t="shared" ca="1" si="22"/>
        <v>3.4380000000000006</v>
      </c>
      <c r="M89" s="22"/>
      <c r="N89" s="22"/>
      <c r="O89" s="22">
        <f t="shared" ca="1" si="23"/>
        <v>3.7380000000000004</v>
      </c>
      <c r="P89" s="22"/>
      <c r="Q89" s="22"/>
      <c r="R89" s="23">
        <f ca="1">Sheet2!E30</f>
        <v>3.8200000000000003</v>
      </c>
      <c r="S89" s="24"/>
      <c r="T89" s="25"/>
      <c r="U89" s="22">
        <f t="shared" ca="1" si="24"/>
        <v>3.74</v>
      </c>
      <c r="V89" s="22"/>
      <c r="W89" s="22"/>
      <c r="X89" s="22">
        <f t="shared" ca="1" si="25"/>
        <v>3.4400000000000004</v>
      </c>
      <c r="Y89" s="22"/>
      <c r="Z89" s="22"/>
      <c r="AA89" s="22">
        <f t="shared" ca="1" si="26"/>
        <v>3.3890000000000002</v>
      </c>
      <c r="AB89" s="22"/>
      <c r="AC89" s="22"/>
      <c r="AD89" s="22">
        <f t="shared" ca="1" si="27"/>
        <v>3.3110000000000004</v>
      </c>
      <c r="AE89" s="22"/>
      <c r="AF89" s="22"/>
    </row>
    <row r="90" spans="1:32" ht="14.25" customHeight="1">
      <c r="A90" s="84"/>
      <c r="B90" s="77"/>
      <c r="C90" s="19">
        <v>4170</v>
      </c>
      <c r="D90" s="20"/>
      <c r="E90" s="21"/>
      <c r="F90" s="22">
        <f t="shared" ca="1" si="20"/>
        <v>3.2350000000000003</v>
      </c>
      <c r="G90" s="22"/>
      <c r="H90" s="22"/>
      <c r="I90" s="22">
        <f t="shared" ca="1" si="21"/>
        <v>3.3110000000000004</v>
      </c>
      <c r="J90" s="22"/>
      <c r="K90" s="22"/>
      <c r="L90" s="22">
        <f t="shared" ca="1" si="22"/>
        <v>3.3630000000000004</v>
      </c>
      <c r="M90" s="22"/>
      <c r="N90" s="22"/>
      <c r="O90" s="22">
        <f t="shared" ca="1" si="23"/>
        <v>3.665</v>
      </c>
      <c r="P90" s="22"/>
      <c r="Q90" s="22"/>
      <c r="R90" s="23">
        <f ca="1">Sheet2!E31</f>
        <v>3.7430000000000003</v>
      </c>
      <c r="S90" s="24"/>
      <c r="T90" s="25"/>
      <c r="U90" s="22">
        <f t="shared" ca="1" si="24"/>
        <v>3.6630000000000003</v>
      </c>
      <c r="V90" s="22"/>
      <c r="W90" s="22"/>
      <c r="X90" s="22">
        <f t="shared" ca="1" si="25"/>
        <v>3.3630000000000004</v>
      </c>
      <c r="Y90" s="22"/>
      <c r="Z90" s="22"/>
      <c r="AA90" s="22">
        <f t="shared" ca="1" si="26"/>
        <v>3.3110000000000004</v>
      </c>
      <c r="AB90" s="22"/>
      <c r="AC90" s="22"/>
      <c r="AD90" s="22">
        <f t="shared" ca="1" si="27"/>
        <v>3.2350000000000003</v>
      </c>
      <c r="AE90" s="22"/>
      <c r="AF90" s="22"/>
    </row>
    <row r="91" spans="1:32" ht="14.25" customHeight="1">
      <c r="A91" s="84"/>
      <c r="B91" s="77"/>
      <c r="C91" s="19">
        <v>4190</v>
      </c>
      <c r="D91" s="20"/>
      <c r="E91" s="21"/>
      <c r="F91" s="22">
        <f t="shared" ca="1" si="20"/>
        <v>3.1580000000000004</v>
      </c>
      <c r="G91" s="22"/>
      <c r="H91" s="22"/>
      <c r="I91" s="22">
        <f t="shared" ca="1" si="21"/>
        <v>3.2419999999999995</v>
      </c>
      <c r="J91" s="22"/>
      <c r="K91" s="22"/>
      <c r="L91" s="22">
        <f t="shared" ca="1" si="22"/>
        <v>3.2909999999999999</v>
      </c>
      <c r="M91" s="22"/>
      <c r="N91" s="22"/>
      <c r="O91" s="22">
        <f t="shared" ca="1" si="23"/>
        <v>3.5880000000000001</v>
      </c>
      <c r="P91" s="22"/>
      <c r="Q91" s="22"/>
      <c r="R91" s="23">
        <f ca="1">Sheet2!E32</f>
        <v>3.67</v>
      </c>
      <c r="S91" s="24"/>
      <c r="T91" s="25"/>
      <c r="U91" s="22">
        <f t="shared" ca="1" si="24"/>
        <v>3.5909999999999997</v>
      </c>
      <c r="V91" s="22"/>
      <c r="W91" s="22"/>
      <c r="X91" s="22">
        <f t="shared" ca="1" si="25"/>
        <v>3.29</v>
      </c>
      <c r="Y91" s="22"/>
      <c r="Z91" s="22"/>
      <c r="AA91" s="22">
        <f t="shared" ca="1" si="26"/>
        <v>3.2419999999999995</v>
      </c>
      <c r="AB91" s="22"/>
      <c r="AC91" s="22"/>
      <c r="AD91" s="22">
        <f t="shared" ca="1" si="27"/>
        <v>3.1580000000000004</v>
      </c>
      <c r="AE91" s="22"/>
      <c r="AF91" s="22"/>
    </row>
    <row r="92" spans="1:32">
      <c r="A92" s="84"/>
      <c r="B92" s="77"/>
      <c r="C92" s="19">
        <v>4210</v>
      </c>
      <c r="D92" s="20"/>
      <c r="E92" s="21"/>
      <c r="F92" s="22">
        <f t="shared" ca="1" si="20"/>
        <v>3.1750000000000003</v>
      </c>
      <c r="G92" s="22"/>
      <c r="H92" s="22"/>
      <c r="I92" s="22">
        <f t="shared" ca="1" si="21"/>
        <v>3.2559999999999998</v>
      </c>
      <c r="J92" s="22"/>
      <c r="K92" s="22"/>
      <c r="L92" s="22">
        <f t="shared" ca="1" si="22"/>
        <v>3.306</v>
      </c>
      <c r="M92" s="22"/>
      <c r="N92" s="22"/>
      <c r="O92" s="22">
        <f t="shared" ca="1" si="23"/>
        <v>3.6040000000000001</v>
      </c>
      <c r="P92" s="22"/>
      <c r="Q92" s="22"/>
      <c r="R92" s="23">
        <f ca="1">Sheet2!E33</f>
        <v>3.6840000000000002</v>
      </c>
      <c r="S92" s="24"/>
      <c r="T92" s="25"/>
      <c r="U92" s="22">
        <f t="shared" ca="1" si="24"/>
        <v>3.6030000000000002</v>
      </c>
      <c r="V92" s="22"/>
      <c r="W92" s="22"/>
      <c r="X92" s="22">
        <f t="shared" ca="1" si="25"/>
        <v>3.3050000000000002</v>
      </c>
      <c r="Y92" s="22"/>
      <c r="Z92" s="22"/>
      <c r="AA92" s="22">
        <f t="shared" ca="1" si="26"/>
        <v>3.2549999999999999</v>
      </c>
      <c r="AB92" s="22"/>
      <c r="AC92" s="22"/>
      <c r="AD92" s="22">
        <f t="shared" ca="1" si="27"/>
        <v>3.1730000000000005</v>
      </c>
      <c r="AE92" s="22"/>
      <c r="AF92" s="22"/>
    </row>
    <row r="93" spans="1:32" ht="14.25" customHeight="1">
      <c r="A93" s="84"/>
      <c r="B93" s="77"/>
      <c r="C93" s="19">
        <v>4230</v>
      </c>
      <c r="D93" s="20"/>
      <c r="E93" s="21"/>
      <c r="F93" s="22">
        <f t="shared" ca="1" si="20"/>
        <v>3.2590000000000003</v>
      </c>
      <c r="G93" s="22"/>
      <c r="H93" s="22"/>
      <c r="I93" s="22">
        <f t="shared" ca="1" si="21"/>
        <v>3.3360000000000003</v>
      </c>
      <c r="J93" s="22"/>
      <c r="K93" s="22"/>
      <c r="L93" s="22">
        <f t="shared" ca="1" si="22"/>
        <v>3.3860000000000006</v>
      </c>
      <c r="M93" s="22"/>
      <c r="N93" s="22"/>
      <c r="O93" s="22">
        <f t="shared" ca="1" si="23"/>
        <v>3.6860000000000004</v>
      </c>
      <c r="P93" s="22"/>
      <c r="Q93" s="22"/>
      <c r="R93" s="23">
        <f ca="1">Sheet2!E34</f>
        <v>3.7670000000000003</v>
      </c>
      <c r="S93" s="24"/>
      <c r="T93" s="25"/>
      <c r="U93" s="22">
        <f t="shared" ca="1" si="24"/>
        <v>3.6890000000000001</v>
      </c>
      <c r="V93" s="22"/>
      <c r="W93" s="22"/>
      <c r="X93" s="22">
        <f t="shared" ca="1" si="25"/>
        <v>3.3860000000000006</v>
      </c>
      <c r="Y93" s="22"/>
      <c r="Z93" s="22"/>
      <c r="AA93" s="22">
        <f t="shared" ca="1" si="26"/>
        <v>3.3380000000000001</v>
      </c>
      <c r="AB93" s="22"/>
      <c r="AC93" s="22"/>
      <c r="AD93" s="22">
        <f t="shared" ca="1" si="27"/>
        <v>3.2580000000000005</v>
      </c>
      <c r="AE93" s="22"/>
      <c r="AF93" s="22"/>
    </row>
    <row r="94" spans="1:32">
      <c r="A94" s="84"/>
      <c r="B94" s="77"/>
      <c r="C94" s="19">
        <v>4250</v>
      </c>
      <c r="D94" s="20"/>
      <c r="E94" s="21"/>
      <c r="F94" s="22">
        <f t="shared" ca="1" si="20"/>
        <v>3.43</v>
      </c>
      <c r="G94" s="22"/>
      <c r="H94" s="22"/>
      <c r="I94" s="22">
        <f t="shared" ca="1" si="21"/>
        <v>3.508</v>
      </c>
      <c r="J94" s="22"/>
      <c r="K94" s="22"/>
      <c r="L94" s="22">
        <f t="shared" ca="1" si="22"/>
        <v>3.5580000000000003</v>
      </c>
      <c r="M94" s="22"/>
      <c r="N94" s="22"/>
      <c r="O94" s="22">
        <f t="shared" ca="1" si="23"/>
        <v>3.8580000000000001</v>
      </c>
      <c r="P94" s="22"/>
      <c r="Q94" s="22"/>
      <c r="R94" s="23">
        <f ca="1">Sheet2!E35</f>
        <v>3.9390000000000001</v>
      </c>
      <c r="S94" s="24"/>
      <c r="T94" s="25"/>
      <c r="U94" s="22">
        <f t="shared" ca="1" si="24"/>
        <v>3.8570000000000002</v>
      </c>
      <c r="V94" s="22"/>
      <c r="W94" s="22"/>
      <c r="X94" s="22">
        <f t="shared" ca="1" si="25"/>
        <v>3.5609999999999999</v>
      </c>
      <c r="Y94" s="22"/>
      <c r="Z94" s="22"/>
      <c r="AA94" s="22">
        <f t="shared" ca="1" si="26"/>
        <v>3.5109999999999997</v>
      </c>
      <c r="AB94" s="22"/>
      <c r="AC94" s="22"/>
      <c r="AD94" s="22">
        <f t="shared" ca="1" si="27"/>
        <v>3.4280000000000004</v>
      </c>
      <c r="AE94" s="22"/>
      <c r="AF94" s="22"/>
    </row>
    <row r="95" spans="1:32">
      <c r="A95" s="84"/>
      <c r="B95" s="77"/>
      <c r="C95" s="19">
        <v>4270</v>
      </c>
      <c r="D95" s="20"/>
      <c r="E95" s="21"/>
      <c r="F95" s="22">
        <f t="shared" ca="1" si="20"/>
        <v>3.6749999999999994</v>
      </c>
      <c r="G95" s="22"/>
      <c r="H95" s="22"/>
      <c r="I95" s="22">
        <f t="shared" ca="1" si="21"/>
        <v>3.7539999999999991</v>
      </c>
      <c r="J95" s="22"/>
      <c r="K95" s="22"/>
      <c r="L95" s="22">
        <f t="shared" ca="1" si="22"/>
        <v>3.8029999999999995</v>
      </c>
      <c r="M95" s="22"/>
      <c r="N95" s="22"/>
      <c r="O95" s="22">
        <f t="shared" ca="1" si="23"/>
        <v>4.1029999999999989</v>
      </c>
      <c r="P95" s="22"/>
      <c r="Q95" s="22"/>
      <c r="R95" s="23">
        <f ca="1">Sheet2!E36</f>
        <v>4.1839999999999993</v>
      </c>
      <c r="S95" s="24"/>
      <c r="T95" s="25"/>
      <c r="U95" s="22">
        <f t="shared" ca="1" si="24"/>
        <v>4.105999999999999</v>
      </c>
      <c r="V95" s="22"/>
      <c r="W95" s="22"/>
      <c r="X95" s="22">
        <f t="shared" ca="1" si="25"/>
        <v>3.8059999999999992</v>
      </c>
      <c r="Y95" s="22"/>
      <c r="Z95" s="22"/>
      <c r="AA95" s="22">
        <f t="shared" ca="1" si="26"/>
        <v>3.7539999999999991</v>
      </c>
      <c r="AB95" s="22"/>
      <c r="AC95" s="22"/>
      <c r="AD95" s="22">
        <f t="shared" ca="1" si="27"/>
        <v>3.6759999999999993</v>
      </c>
      <c r="AE95" s="22"/>
      <c r="AF95" s="22"/>
    </row>
    <row r="96" spans="1:32">
      <c r="A96" s="36" t="s">
        <v>19</v>
      </c>
      <c r="B96" s="37"/>
      <c r="C96" s="51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3"/>
    </row>
    <row r="97" spans="1:32">
      <c r="A97" s="36"/>
      <c r="B97" s="37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6"/>
    </row>
    <row r="98" spans="1:32">
      <c r="A98" s="36"/>
      <c r="B98" s="37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6"/>
    </row>
    <row r="99" spans="1:32" ht="15" thickBot="1">
      <c r="A99" s="38" t="s">
        <v>15</v>
      </c>
      <c r="B99" s="39"/>
      <c r="C99" s="44"/>
      <c r="D99" s="44"/>
      <c r="E99" s="44"/>
      <c r="F99" s="45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6"/>
    </row>
    <row r="100" spans="1:32">
      <c r="A100" s="40"/>
      <c r="B100" s="41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8"/>
    </row>
    <row r="101" spans="1:32" ht="15" thickBot="1">
      <c r="A101" s="42"/>
      <c r="B101" s="43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50"/>
    </row>
    <row r="102" spans="1:3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102"/>
      <c r="B104" s="103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5" t="s">
        <v>0</v>
      </c>
      <c r="AE104" s="105"/>
      <c r="AF104" s="105"/>
    </row>
  </sheetData>
  <mergeCells count="438">
    <mergeCell ref="C39:E39"/>
    <mergeCell ref="C38:E38"/>
    <mergeCell ref="C37:E37"/>
    <mergeCell ref="A104:AC104"/>
    <mergeCell ref="AD104:AF104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A83:AC83"/>
    <mergeCell ref="AA81:AC81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5:AF85"/>
    <mergeCell ref="C86:E86"/>
    <mergeCell ref="AD78:AF78"/>
    <mergeCell ref="AD79:AF79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U42:W42"/>
    <mergeCell ref="X42:Z42"/>
    <mergeCell ref="AA42:AC42"/>
    <mergeCell ref="AD42:AF42"/>
    <mergeCell ref="C43:E43"/>
    <mergeCell ref="F43:H43"/>
    <mergeCell ref="I43:K43"/>
    <mergeCell ref="A57:AC57"/>
    <mergeCell ref="AD57:AF57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8:B43"/>
    <mergeCell ref="C9:G10"/>
    <mergeCell ref="H9:N10"/>
    <mergeCell ref="O9:S10"/>
    <mergeCell ref="T9:AF10"/>
    <mergeCell ref="AD43:AF43"/>
    <mergeCell ref="C42:E42"/>
    <mergeCell ref="F42:H42"/>
    <mergeCell ref="I42:K42"/>
    <mergeCell ref="L42:N42"/>
    <mergeCell ref="O42:Q42"/>
    <mergeCell ref="R42:T42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4:Z34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26:E26"/>
    <mergeCell ref="F26:H26"/>
    <mergeCell ref="I26:K26"/>
    <mergeCell ref="L26:N26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C27:E27"/>
    <mergeCell ref="F27:H27"/>
    <mergeCell ref="I27:K27"/>
    <mergeCell ref="O27:Q27"/>
    <mergeCell ref="R27:T27"/>
    <mergeCell ref="U27:W27"/>
    <mergeCell ref="X27:Z27"/>
    <mergeCell ref="AA27:AC27"/>
    <mergeCell ref="AD27:AF27"/>
    <mergeCell ref="L27:N27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U78:W78"/>
    <mergeCell ref="X78:Z78"/>
    <mergeCell ref="AA78:AC78"/>
    <mergeCell ref="U40:W40"/>
    <mergeCell ref="X40:Z40"/>
    <mergeCell ref="AA40:AC40"/>
    <mergeCell ref="AA38:AC38"/>
    <mergeCell ref="AD38:AF38"/>
    <mergeCell ref="F39:H39"/>
    <mergeCell ref="R78:T78"/>
    <mergeCell ref="O78:Q78"/>
    <mergeCell ref="L78:N78"/>
    <mergeCell ref="I78:K78"/>
    <mergeCell ref="F78:H78"/>
    <mergeCell ref="L43:N43"/>
    <mergeCell ref="O43:Q43"/>
    <mergeCell ref="R43:T43"/>
    <mergeCell ref="U43:W43"/>
    <mergeCell ref="X43:Z43"/>
    <mergeCell ref="AA43:AC43"/>
    <mergeCell ref="AD40:AF40"/>
    <mergeCell ref="AD41:AF41"/>
    <mergeCell ref="A54:AF54"/>
    <mergeCell ref="A44:B48"/>
    <mergeCell ref="A49:B53"/>
    <mergeCell ref="C49:AF53"/>
    <mergeCell ref="C44:AF4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O26:Q26"/>
    <mergeCell ref="R26:T26"/>
    <mergeCell ref="U26:W26"/>
    <mergeCell ref="X26:Z26"/>
    <mergeCell ref="AA26:AC26"/>
    <mergeCell ref="AD26:AF26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40:E40"/>
    <mergeCell ref="F40:H40"/>
    <mergeCell ref="I40:K40"/>
    <mergeCell ref="L40:N40"/>
    <mergeCell ref="O40:Q40"/>
    <mergeCell ref="R40:T40"/>
  </mergeCells>
  <phoneticPr fontId="17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52"/>
  <sheetViews>
    <sheetView topLeftCell="A25" workbookViewId="0">
      <selection activeCell="C1" sqref="C1:C36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8">
        <v>3443.1689999999999</v>
      </c>
      <c r="B1" s="9">
        <v>4.43</v>
      </c>
      <c r="C1" s="6">
        <v>0.17</v>
      </c>
      <c r="D1" s="6">
        <f t="shared" ref="D1:D29" si="0">B1-C1</f>
        <v>4.26</v>
      </c>
      <c r="E1" s="4">
        <f ca="1">D1+G1</f>
        <v>4.258</v>
      </c>
      <c r="G1">
        <f ca="1">RANDBETWEEN(-4,4)*0.001</f>
        <v>-2E-3</v>
      </c>
    </row>
    <row r="2" spans="1:7" ht="18.75">
      <c r="A2" s="9">
        <v>3460</v>
      </c>
      <c r="B2" s="9">
        <v>4.5350000000000001</v>
      </c>
      <c r="C2" s="6">
        <v>0.17</v>
      </c>
      <c r="D2" s="6">
        <f t="shared" ref="D2:D4" si="1">B2-C2</f>
        <v>4.3650000000000002</v>
      </c>
      <c r="E2" s="4">
        <f t="shared" ref="E2:E4" ca="1" si="2">D2+G2</f>
        <v>4.3689999999999998</v>
      </c>
      <c r="G2">
        <f t="shared" ref="G2:G4" ca="1" si="3">RANDBETWEEN(-4,4)*0.001</f>
        <v>4.0000000000000001E-3</v>
      </c>
    </row>
    <row r="3" spans="1:7" ht="18.75">
      <c r="A3" s="9">
        <v>3480</v>
      </c>
      <c r="B3" s="9">
        <v>4.6420000000000003</v>
      </c>
      <c r="C3" s="6">
        <v>0.17</v>
      </c>
      <c r="D3" s="6">
        <f t="shared" si="1"/>
        <v>4.4720000000000004</v>
      </c>
      <c r="E3" s="4">
        <f t="shared" ca="1" si="2"/>
        <v>4.476</v>
      </c>
      <c r="G3">
        <f t="shared" ca="1" si="3"/>
        <v>4.0000000000000001E-3</v>
      </c>
    </row>
    <row r="4" spans="1:7" ht="18.75">
      <c r="A4" s="9">
        <v>3500</v>
      </c>
      <c r="B4" s="9">
        <v>4.7089999999999996</v>
      </c>
      <c r="C4" s="6">
        <v>0.17</v>
      </c>
      <c r="D4" s="6">
        <f t="shared" si="1"/>
        <v>4.5389999999999997</v>
      </c>
      <c r="E4" s="4">
        <f t="shared" ca="1" si="2"/>
        <v>4.5409999999999995</v>
      </c>
      <c r="G4">
        <f t="shared" ca="1" si="3"/>
        <v>2E-3</v>
      </c>
    </row>
    <row r="5" spans="1:7" ht="18.75">
      <c r="A5" s="10" t="s">
        <v>34</v>
      </c>
      <c r="B5" s="11">
        <v>4.3949999999999996</v>
      </c>
      <c r="C5" s="6">
        <v>0.17</v>
      </c>
      <c r="D5" s="6">
        <f t="shared" si="0"/>
        <v>4.2249999999999996</v>
      </c>
      <c r="E5" s="4">
        <f t="shared" ref="E5:E29" ca="1" si="4">D5+G5</f>
        <v>4.226</v>
      </c>
      <c r="G5">
        <f t="shared" ref="G5:G36" ca="1" si="5">RANDBETWEEN(-4,4)*0.001</f>
        <v>1E-3</v>
      </c>
    </row>
    <row r="6" spans="1:7" ht="18.75">
      <c r="A6" s="10" t="s">
        <v>35</v>
      </c>
      <c r="B6" s="11">
        <v>4.327</v>
      </c>
      <c r="C6" s="6">
        <v>0.17</v>
      </c>
      <c r="D6" s="6">
        <f t="shared" si="0"/>
        <v>4.157</v>
      </c>
      <c r="E6" s="4">
        <f t="shared" ca="1" si="4"/>
        <v>4.1539999999999999</v>
      </c>
      <c r="G6">
        <f t="shared" ca="1" si="5"/>
        <v>-3.0000000000000001E-3</v>
      </c>
    </row>
    <row r="7" spans="1:7" ht="18.75">
      <c r="A7" s="10" t="s">
        <v>36</v>
      </c>
      <c r="B7" s="11">
        <v>4.258</v>
      </c>
      <c r="C7" s="6">
        <v>0.17</v>
      </c>
      <c r="D7" s="6">
        <f t="shared" si="0"/>
        <v>4.0880000000000001</v>
      </c>
      <c r="E7" s="4">
        <f t="shared" ca="1" si="4"/>
        <v>4.0919999999999996</v>
      </c>
      <c r="G7">
        <f t="shared" ca="1" si="5"/>
        <v>4.0000000000000001E-3</v>
      </c>
    </row>
    <row r="8" spans="1:7" ht="18.75">
      <c r="A8" s="10" t="s">
        <v>37</v>
      </c>
      <c r="B8" s="11">
        <v>4.1909999999999998</v>
      </c>
      <c r="C8" s="6">
        <v>0.17</v>
      </c>
      <c r="D8" s="6">
        <f t="shared" si="0"/>
        <v>4.0209999999999999</v>
      </c>
      <c r="E8" s="4">
        <f t="shared" ca="1" si="4"/>
        <v>4.024</v>
      </c>
      <c r="G8">
        <f t="shared" ca="1" si="5"/>
        <v>3.0000000000000001E-3</v>
      </c>
    </row>
    <row r="9" spans="1:7" ht="22.5" customHeight="1">
      <c r="A9" s="10" t="s">
        <v>38</v>
      </c>
      <c r="B9" s="11">
        <v>4.1399999999999997</v>
      </c>
      <c r="C9" s="6">
        <v>0.17</v>
      </c>
      <c r="D9" s="6">
        <f t="shared" si="0"/>
        <v>3.9699999999999998</v>
      </c>
      <c r="E9" s="4">
        <f t="shared" ca="1" si="4"/>
        <v>3.9709999999999996</v>
      </c>
      <c r="G9">
        <f t="shared" ca="1" si="5"/>
        <v>1E-3</v>
      </c>
    </row>
    <row r="10" spans="1:7" ht="18.75">
      <c r="A10" s="10" t="s">
        <v>39</v>
      </c>
      <c r="B10" s="11">
        <v>4.1079999999999997</v>
      </c>
      <c r="C10" s="6">
        <v>0.17</v>
      </c>
      <c r="D10" s="6">
        <f t="shared" si="0"/>
        <v>3.9379999999999997</v>
      </c>
      <c r="E10" s="4">
        <f t="shared" ca="1" si="4"/>
        <v>3.9389999999999996</v>
      </c>
      <c r="G10">
        <f t="shared" ca="1" si="5"/>
        <v>1E-3</v>
      </c>
    </row>
    <row r="11" spans="1:7" ht="18.75">
      <c r="A11" s="10" t="s">
        <v>40</v>
      </c>
      <c r="B11" s="11">
        <v>4.093</v>
      </c>
      <c r="C11" s="6">
        <v>0.17</v>
      </c>
      <c r="D11" s="6">
        <f t="shared" si="0"/>
        <v>3.923</v>
      </c>
      <c r="E11" s="4">
        <f t="shared" ca="1" si="4"/>
        <v>3.9249999999999998</v>
      </c>
      <c r="G11">
        <f t="shared" ca="1" si="5"/>
        <v>2E-3</v>
      </c>
    </row>
    <row r="12" spans="1:7" ht="18.75">
      <c r="A12" s="10" t="s">
        <v>41</v>
      </c>
      <c r="B12" s="11">
        <v>4.0970000000000004</v>
      </c>
      <c r="C12" s="6">
        <v>0.17</v>
      </c>
      <c r="D12" s="6">
        <f t="shared" si="0"/>
        <v>3.9270000000000005</v>
      </c>
      <c r="E12" s="4">
        <f t="shared" ca="1" si="4"/>
        <v>3.9240000000000004</v>
      </c>
      <c r="G12">
        <f t="shared" ca="1" si="5"/>
        <v>-3.0000000000000001E-3</v>
      </c>
    </row>
    <row r="13" spans="1:7" ht="18.75">
      <c r="A13" s="10" t="s">
        <v>42</v>
      </c>
      <c r="B13" s="11">
        <v>4.1189999999999998</v>
      </c>
      <c r="C13" s="6">
        <v>0.17</v>
      </c>
      <c r="D13" s="6">
        <f t="shared" si="0"/>
        <v>3.9489999999999998</v>
      </c>
      <c r="E13" s="4">
        <f t="shared" ca="1" si="4"/>
        <v>3.9459999999999997</v>
      </c>
      <c r="G13">
        <f t="shared" ca="1" si="5"/>
        <v>-3.0000000000000001E-3</v>
      </c>
    </row>
    <row r="14" spans="1:7" ht="18.75">
      <c r="A14" s="10" t="s">
        <v>43</v>
      </c>
      <c r="B14" s="11">
        <v>4.1589999999999998</v>
      </c>
      <c r="C14" s="6">
        <v>0.17</v>
      </c>
      <c r="D14" s="6">
        <f t="shared" si="0"/>
        <v>3.9889999999999999</v>
      </c>
      <c r="E14" s="4">
        <f t="shared" ca="1" si="4"/>
        <v>3.9889999999999999</v>
      </c>
      <c r="G14">
        <f t="shared" ca="1" si="5"/>
        <v>0</v>
      </c>
    </row>
    <row r="15" spans="1:7" ht="18.75">
      <c r="A15" s="10" t="s">
        <v>44</v>
      </c>
      <c r="B15" s="11">
        <v>4.2069999999999999</v>
      </c>
      <c r="C15" s="6">
        <v>0.17</v>
      </c>
      <c r="D15" s="6">
        <f t="shared" si="0"/>
        <v>4.0369999999999999</v>
      </c>
      <c r="E15" s="4">
        <f t="shared" ca="1" si="4"/>
        <v>4.0359999999999996</v>
      </c>
      <c r="G15">
        <f t="shared" ca="1" si="5"/>
        <v>-1E-3</v>
      </c>
    </row>
    <row r="16" spans="1:7" ht="18.75">
      <c r="A16" s="10" t="s">
        <v>45</v>
      </c>
      <c r="B16" s="11">
        <v>4.2560000000000002</v>
      </c>
      <c r="C16" s="6">
        <v>0.17</v>
      </c>
      <c r="D16" s="6">
        <f t="shared" si="0"/>
        <v>4.0860000000000003</v>
      </c>
      <c r="E16" s="4">
        <f t="shared" ca="1" si="4"/>
        <v>4.0840000000000005</v>
      </c>
      <c r="G16">
        <f t="shared" ca="1" si="5"/>
        <v>-2E-3</v>
      </c>
    </row>
    <row r="17" spans="1:7" ht="18.75">
      <c r="A17" s="10" t="s">
        <v>46</v>
      </c>
      <c r="B17" s="11">
        <v>4.3049999999999997</v>
      </c>
      <c r="C17" s="6">
        <v>0.17</v>
      </c>
      <c r="D17" s="6">
        <f t="shared" si="0"/>
        <v>4.1349999999999998</v>
      </c>
      <c r="E17" s="4">
        <f t="shared" ca="1" si="4"/>
        <v>4.1389999999999993</v>
      </c>
      <c r="G17">
        <f t="shared" ca="1" si="5"/>
        <v>4.0000000000000001E-3</v>
      </c>
    </row>
    <row r="18" spans="1:7" ht="18.75">
      <c r="A18" s="10" t="s">
        <v>47</v>
      </c>
      <c r="B18" s="11">
        <v>4.3540000000000001</v>
      </c>
      <c r="C18" s="6">
        <v>0.17</v>
      </c>
      <c r="D18" s="6">
        <f t="shared" si="0"/>
        <v>4.1840000000000002</v>
      </c>
      <c r="E18" s="4">
        <f t="shared" ca="1" si="4"/>
        <v>4.1859999999999999</v>
      </c>
      <c r="G18">
        <f t="shared" ca="1" si="5"/>
        <v>2E-3</v>
      </c>
    </row>
    <row r="19" spans="1:7" ht="18.75">
      <c r="A19" s="12" t="s">
        <v>48</v>
      </c>
      <c r="B19" s="13">
        <v>4.4269999999999996</v>
      </c>
      <c r="C19" s="6">
        <v>0.17</v>
      </c>
      <c r="D19" s="6">
        <f t="shared" ref="D19" si="6">B19-C19</f>
        <v>4.2569999999999997</v>
      </c>
      <c r="E19" s="4">
        <f t="shared" ref="E19" ca="1" si="7">D19+G19</f>
        <v>4.2589999999999995</v>
      </c>
      <c r="G19">
        <f t="shared" ca="1" si="5"/>
        <v>2E-3</v>
      </c>
    </row>
    <row r="20" spans="1:7" ht="18.75">
      <c r="A20" s="12" t="s">
        <v>49</v>
      </c>
      <c r="B20" s="13">
        <v>4.4749999999999996</v>
      </c>
      <c r="C20" s="6">
        <v>0.17</v>
      </c>
      <c r="D20" s="6">
        <f t="shared" si="0"/>
        <v>4.3049999999999997</v>
      </c>
      <c r="E20" s="4">
        <f t="shared" ca="1" si="4"/>
        <v>4.3019999999999996</v>
      </c>
      <c r="G20">
        <f t="shared" ca="1" si="5"/>
        <v>-3.0000000000000001E-3</v>
      </c>
    </row>
    <row r="21" spans="1:7" ht="18.75">
      <c r="A21" s="12" t="s">
        <v>50</v>
      </c>
      <c r="B21" s="13">
        <v>4.5069999999999997</v>
      </c>
      <c r="C21" s="6">
        <v>0.17</v>
      </c>
      <c r="D21" s="6">
        <f t="shared" si="0"/>
        <v>4.3369999999999997</v>
      </c>
      <c r="E21" s="4">
        <f t="shared" ca="1" si="4"/>
        <v>4.3380000000000001</v>
      </c>
      <c r="G21">
        <f t="shared" ca="1" si="5"/>
        <v>1E-3</v>
      </c>
    </row>
    <row r="22" spans="1:7" ht="18.75">
      <c r="A22" s="12" t="s">
        <v>51</v>
      </c>
      <c r="B22" s="13">
        <v>4.516</v>
      </c>
      <c r="C22" s="6">
        <v>0.17</v>
      </c>
      <c r="D22" s="6">
        <f t="shared" si="0"/>
        <v>4.3460000000000001</v>
      </c>
      <c r="E22" s="4">
        <f t="shared" ca="1" si="4"/>
        <v>4.3470000000000004</v>
      </c>
      <c r="G22">
        <f t="shared" ca="1" si="5"/>
        <v>1E-3</v>
      </c>
    </row>
    <row r="23" spans="1:7" ht="18.75">
      <c r="A23" s="12" t="s">
        <v>52</v>
      </c>
      <c r="B23" s="13">
        <v>4.5030000000000001</v>
      </c>
      <c r="C23" s="6">
        <v>0.17</v>
      </c>
      <c r="D23" s="6">
        <f t="shared" si="0"/>
        <v>4.3330000000000002</v>
      </c>
      <c r="E23" s="4">
        <f t="shared" ca="1" si="4"/>
        <v>4.3290000000000006</v>
      </c>
      <c r="G23">
        <f t="shared" ca="1" si="5"/>
        <v>-4.0000000000000001E-3</v>
      </c>
    </row>
    <row r="24" spans="1:7" ht="18.75">
      <c r="A24" s="12" t="s">
        <v>53</v>
      </c>
      <c r="B24" s="13">
        <v>4.468</v>
      </c>
      <c r="C24" s="6">
        <v>0.17</v>
      </c>
      <c r="D24" s="6">
        <f t="shared" si="0"/>
        <v>4.298</v>
      </c>
      <c r="E24" s="4">
        <f t="shared" ca="1" si="4"/>
        <v>4.2969999999999997</v>
      </c>
      <c r="G24">
        <f t="shared" ca="1" si="5"/>
        <v>-1E-3</v>
      </c>
    </row>
    <row r="25" spans="1:7" ht="18.75">
      <c r="A25" s="12" t="s">
        <v>54</v>
      </c>
      <c r="B25" s="13">
        <v>4.4109999999999996</v>
      </c>
      <c r="C25" s="6">
        <v>0.17</v>
      </c>
      <c r="D25" s="6">
        <f t="shared" si="0"/>
        <v>4.2409999999999997</v>
      </c>
      <c r="E25" s="4">
        <f t="shared" ca="1" si="4"/>
        <v>4.2409999999999997</v>
      </c>
      <c r="G25">
        <f t="shared" ca="1" si="5"/>
        <v>0</v>
      </c>
    </row>
    <row r="26" spans="1:7" ht="18.75">
      <c r="A26" s="12" t="s">
        <v>55</v>
      </c>
      <c r="B26" s="13">
        <v>4.3319999999999999</v>
      </c>
      <c r="C26" s="6">
        <v>0.17</v>
      </c>
      <c r="D26" s="6">
        <f t="shared" si="0"/>
        <v>4.1619999999999999</v>
      </c>
      <c r="E26" s="4">
        <f t="shared" ca="1" si="4"/>
        <v>4.1659999999999995</v>
      </c>
      <c r="G26">
        <f t="shared" ca="1" si="5"/>
        <v>4.0000000000000001E-3</v>
      </c>
    </row>
    <row r="27" spans="1:7" ht="18.75">
      <c r="A27" s="12" t="s">
        <v>56</v>
      </c>
      <c r="B27" s="13">
        <v>4.2469999999999999</v>
      </c>
      <c r="C27" s="6">
        <v>0.17</v>
      </c>
      <c r="D27" s="6">
        <f t="shared" si="0"/>
        <v>4.077</v>
      </c>
      <c r="E27" s="4">
        <f t="shared" ca="1" si="4"/>
        <v>4.0780000000000003</v>
      </c>
      <c r="G27">
        <f t="shared" ca="1" si="5"/>
        <v>1E-3</v>
      </c>
    </row>
    <row r="28" spans="1:7" ht="18.75">
      <c r="A28" s="12" t="s">
        <v>57</v>
      </c>
      <c r="B28" s="13">
        <v>4.1630000000000003</v>
      </c>
      <c r="C28" s="6">
        <v>0.17</v>
      </c>
      <c r="D28" s="6">
        <f t="shared" si="0"/>
        <v>3.9930000000000003</v>
      </c>
      <c r="E28" s="4">
        <f t="shared" ca="1" si="4"/>
        <v>3.9970000000000003</v>
      </c>
      <c r="G28">
        <f t="shared" ca="1" si="5"/>
        <v>4.0000000000000001E-3</v>
      </c>
    </row>
    <row r="29" spans="1:7" ht="18.75">
      <c r="A29" s="12" t="s">
        <v>58</v>
      </c>
      <c r="B29" s="13">
        <v>4.0789999999999997</v>
      </c>
      <c r="C29" s="6">
        <v>0.17</v>
      </c>
      <c r="D29" s="6">
        <f t="shared" si="0"/>
        <v>3.9089999999999998</v>
      </c>
      <c r="E29" s="4">
        <f t="shared" ca="1" si="4"/>
        <v>3.9049999999999998</v>
      </c>
      <c r="G29">
        <f t="shared" ca="1" si="5"/>
        <v>-4.0000000000000001E-3</v>
      </c>
    </row>
    <row r="30" spans="1:7" ht="18.75">
      <c r="A30" s="12" t="s">
        <v>59</v>
      </c>
      <c r="B30" s="13">
        <v>3.9940000000000002</v>
      </c>
      <c r="C30" s="6">
        <v>0.17</v>
      </c>
      <c r="D30" s="6">
        <f t="shared" ref="D30:D35" si="8">B30-C30</f>
        <v>3.8240000000000003</v>
      </c>
      <c r="E30" s="4">
        <f t="shared" ref="E30:E35" ca="1" si="9">D30+G30</f>
        <v>3.8200000000000003</v>
      </c>
      <c r="G30">
        <f t="shared" ca="1" si="5"/>
        <v>-4.0000000000000001E-3</v>
      </c>
    </row>
    <row r="31" spans="1:7" ht="18.75">
      <c r="A31" s="12" t="s">
        <v>60</v>
      </c>
      <c r="B31" s="13">
        <v>3.91</v>
      </c>
      <c r="C31" s="6">
        <v>0.17</v>
      </c>
      <c r="D31" s="6">
        <f t="shared" si="8"/>
        <v>3.74</v>
      </c>
      <c r="E31" s="4">
        <f t="shared" ca="1" si="9"/>
        <v>3.7430000000000003</v>
      </c>
      <c r="G31">
        <f t="shared" ca="1" si="5"/>
        <v>3.0000000000000001E-3</v>
      </c>
    </row>
    <row r="32" spans="1:7" ht="18.75">
      <c r="A32" s="12" t="s">
        <v>61</v>
      </c>
      <c r="B32" s="13">
        <v>3.843</v>
      </c>
      <c r="C32" s="6">
        <v>0.17</v>
      </c>
      <c r="D32" s="6">
        <f t="shared" si="8"/>
        <v>3.673</v>
      </c>
      <c r="E32" s="4">
        <f t="shared" ca="1" si="9"/>
        <v>3.67</v>
      </c>
      <c r="G32">
        <f t="shared" ca="1" si="5"/>
        <v>-3.0000000000000001E-3</v>
      </c>
    </row>
    <row r="33" spans="1:7" ht="18.75">
      <c r="A33" s="12" t="s">
        <v>62</v>
      </c>
      <c r="B33" s="13">
        <v>3.851</v>
      </c>
      <c r="C33" s="6">
        <v>0.17</v>
      </c>
      <c r="D33" s="6">
        <f t="shared" si="8"/>
        <v>3.681</v>
      </c>
      <c r="E33" s="4">
        <f t="shared" ca="1" si="9"/>
        <v>3.6840000000000002</v>
      </c>
      <c r="G33">
        <f t="shared" ca="1" si="5"/>
        <v>3.0000000000000001E-3</v>
      </c>
    </row>
    <row r="34" spans="1:7" ht="18.75">
      <c r="A34" s="12" t="s">
        <v>63</v>
      </c>
      <c r="B34" s="13">
        <v>3.9390000000000001</v>
      </c>
      <c r="C34" s="6">
        <v>0.17</v>
      </c>
      <c r="D34" s="6">
        <f t="shared" si="8"/>
        <v>3.7690000000000001</v>
      </c>
      <c r="E34" s="4">
        <f t="shared" ca="1" si="9"/>
        <v>3.7670000000000003</v>
      </c>
      <c r="G34">
        <f t="shared" ca="1" si="5"/>
        <v>-2E-3</v>
      </c>
    </row>
    <row r="35" spans="1:7" ht="18.75">
      <c r="A35" s="12" t="s">
        <v>64</v>
      </c>
      <c r="B35" s="13">
        <v>4.1059999999999999</v>
      </c>
      <c r="C35" s="6">
        <v>0.17</v>
      </c>
      <c r="D35" s="6">
        <f t="shared" si="8"/>
        <v>3.9359999999999999</v>
      </c>
      <c r="E35" s="4">
        <f t="shared" ca="1" si="9"/>
        <v>3.9390000000000001</v>
      </c>
      <c r="G35">
        <f t="shared" ca="1" si="5"/>
        <v>3.0000000000000001E-3</v>
      </c>
    </row>
    <row r="36" spans="1:7" ht="18.75">
      <c r="A36" s="12" t="s">
        <v>65</v>
      </c>
      <c r="B36" s="13">
        <v>4.3499999999999996</v>
      </c>
      <c r="C36" s="6">
        <v>0.17</v>
      </c>
      <c r="D36" s="6">
        <f t="shared" ref="D36" si="10">B36-C36</f>
        <v>4.18</v>
      </c>
      <c r="E36" s="4">
        <f t="shared" ref="E36" ca="1" si="11">D36+G36</f>
        <v>4.1839999999999993</v>
      </c>
      <c r="G36">
        <f t="shared" ca="1" si="5"/>
        <v>4.0000000000000001E-3</v>
      </c>
    </row>
    <row r="37" spans="1:7" ht="18.75">
      <c r="A37" s="8"/>
      <c r="B37" s="9"/>
      <c r="C37" s="6"/>
      <c r="D37" s="6"/>
      <c r="E37" s="4"/>
    </row>
    <row r="38" spans="1:7" ht="18.75">
      <c r="A38" s="8"/>
      <c r="B38" s="9"/>
      <c r="C38" s="6"/>
      <c r="D38" s="6"/>
      <c r="E38" s="4"/>
    </row>
    <row r="39" spans="1:7" ht="18.75">
      <c r="A39" s="8"/>
      <c r="B39" s="9"/>
      <c r="C39" s="6"/>
      <c r="D39" s="6"/>
      <c r="E39" s="4"/>
    </row>
    <row r="40" spans="1:7" ht="18.75">
      <c r="A40" s="8"/>
      <c r="B40" s="9"/>
      <c r="C40" s="6"/>
      <c r="D40" s="6"/>
      <c r="E40" s="4"/>
    </row>
    <row r="41" spans="1:7" ht="18.75">
      <c r="A41" s="8"/>
      <c r="B41" s="9"/>
      <c r="C41" s="6"/>
      <c r="D41" s="6"/>
      <c r="E41" s="4"/>
    </row>
    <row r="42" spans="1:7" ht="18.75">
      <c r="A42" s="8"/>
      <c r="B42" s="9"/>
      <c r="C42" s="6"/>
      <c r="D42" s="6"/>
      <c r="E42" s="4"/>
    </row>
    <row r="43" spans="1:7" ht="18.75">
      <c r="A43" s="8"/>
      <c r="B43" s="9"/>
      <c r="C43" s="6"/>
      <c r="D43" s="6"/>
      <c r="E43" s="4"/>
    </row>
    <row r="44" spans="1:7" ht="18.75">
      <c r="A44" s="8"/>
      <c r="B44" s="9"/>
      <c r="C44" s="6"/>
      <c r="D44" s="6"/>
      <c r="E44" s="4"/>
    </row>
    <row r="45" spans="1:7" ht="18.75">
      <c r="A45" s="8"/>
      <c r="B45" s="9"/>
      <c r="C45" s="6"/>
      <c r="D45" s="6"/>
      <c r="E45" s="4"/>
    </row>
    <row r="46" spans="1:7" ht="18.75">
      <c r="A46" s="8"/>
      <c r="B46" s="9"/>
      <c r="C46" s="6"/>
      <c r="D46" s="6"/>
      <c r="E46" s="4"/>
    </row>
    <row r="47" spans="1:7" ht="18.75">
      <c r="A47" s="8"/>
      <c r="B47" s="9"/>
      <c r="C47" s="6"/>
      <c r="D47" s="6"/>
      <c r="E47" s="4"/>
    </row>
    <row r="48" spans="1:7" ht="18.75">
      <c r="A48" s="8"/>
      <c r="B48" s="9"/>
      <c r="C48" s="6"/>
      <c r="D48" s="6"/>
      <c r="E48" s="4"/>
    </row>
    <row r="49" spans="1:5" ht="18.75">
      <c r="A49" s="8"/>
      <c r="B49" s="7"/>
      <c r="C49" s="6"/>
      <c r="D49" s="6"/>
      <c r="E49" s="4"/>
    </row>
    <row r="50" spans="1:5" ht="18.75">
      <c r="A50" s="5"/>
      <c r="B50" s="7"/>
      <c r="C50" s="6"/>
      <c r="D50" s="6"/>
      <c r="E50" s="4"/>
    </row>
    <row r="51" spans="1:5" ht="18.75">
      <c r="A51" s="5"/>
      <c r="B51" s="7"/>
      <c r="C51" s="6"/>
      <c r="D51" s="6"/>
      <c r="E51" s="4"/>
    </row>
    <row r="52" spans="1:5" ht="18.75">
      <c r="A52" s="5"/>
      <c r="B52" s="7"/>
      <c r="C52" s="6"/>
      <c r="D52" s="6"/>
      <c r="E52" s="4"/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sqref="A1:AD18"/>
    </sheetView>
  </sheetViews>
  <sheetFormatPr defaultColWidth="9" defaultRowHeight="14.25"/>
  <sheetData/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2018-04-03T07:03:13Z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