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85" windowHeight="7950" tabRatio="758"/>
  </bookViews>
  <sheets>
    <sheet name="沥青路面" sheetId="10" r:id="rId1"/>
  </sheets>
  <calcPr calcId="144525" concurrentCalc="0"/>
</workbook>
</file>

<file path=xl/calcChain.xml><?xml version="1.0" encoding="utf-8"?>
<calcChain xmlns="http://schemas.openxmlformats.org/spreadsheetml/2006/main">
  <c r="J7" i="10" l="1"/>
  <c r="I7" i="10"/>
  <c r="L7" i="10"/>
  <c r="M7" i="10"/>
  <c r="N7" i="10"/>
  <c r="O7" i="10"/>
  <c r="I8" i="10"/>
  <c r="O13" i="10"/>
</calcChain>
</file>

<file path=xl/sharedStrings.xml><?xml version="1.0" encoding="utf-8"?>
<sst xmlns="http://schemas.openxmlformats.org/spreadsheetml/2006/main" count="49" uniqueCount="40">
  <si>
    <r>
      <rPr>
        <b/>
        <u/>
        <sz val="18"/>
        <rFont val="宋体"/>
        <charset val="134"/>
      </rPr>
      <t xml:space="preserve">  温州市瓯江口新区一期市政工程PPP项目  </t>
    </r>
    <r>
      <rPr>
        <b/>
        <sz val="18"/>
        <rFont val="宋体"/>
        <charset val="134"/>
      </rPr>
      <t>工程材料调差明细表</t>
    </r>
  </si>
  <si>
    <t>工程名称：</t>
  </si>
  <si>
    <t>调差期间：</t>
  </si>
  <si>
    <t>至</t>
  </si>
  <si>
    <t>序号</t>
  </si>
  <si>
    <t>调差月份</t>
  </si>
  <si>
    <t>单位</t>
  </si>
  <si>
    <t>招标时信息指导价</t>
  </si>
  <si>
    <t>施   工   期（开、竣工日期）</t>
  </si>
  <si>
    <t>材料价差</t>
  </si>
  <si>
    <t>施工期上月信息价</t>
  </si>
  <si>
    <t>材料调价</t>
  </si>
  <si>
    <t>材料名称</t>
  </si>
  <si>
    <t>温州信息价</t>
  </si>
  <si>
    <t>浙江信息价</t>
  </si>
  <si>
    <t>询价</t>
  </si>
  <si>
    <t>单位价差</t>
  </si>
  <si>
    <t>当月计量材料数量</t>
  </si>
  <si>
    <t>材料总量</t>
  </si>
  <si>
    <t>调差金额（元）</t>
  </si>
  <si>
    <t>税金（3.577%）</t>
  </si>
  <si>
    <t>合计金额（元）</t>
  </si>
  <si>
    <t>5=4-3*1.05或5=4-3*0.95</t>
  </si>
  <si>
    <t>8=7*6</t>
  </si>
  <si>
    <t>9=5*8</t>
  </si>
  <si>
    <t>10=9*3.577%</t>
  </si>
  <si>
    <t>11=9+10</t>
  </si>
  <si>
    <t>/</t>
  </si>
  <si>
    <t>小 计</t>
  </si>
  <si>
    <t>元</t>
  </si>
  <si>
    <t>承包单位意见：</t>
  </si>
  <si>
    <t>监理单位意见：</t>
  </si>
  <si>
    <t>项目公司意见：</t>
  </si>
  <si>
    <t>业主单位意见：</t>
  </si>
  <si>
    <t>跟踪评审单位意见：</t>
  </si>
  <si>
    <t>日期：</t>
  </si>
  <si>
    <t>m3</t>
    <phoneticPr fontId="7" type="noConversion"/>
  </si>
  <si>
    <t>定额损耗</t>
    <phoneticPr fontId="7" type="noConversion"/>
  </si>
  <si>
    <t>跨海一路（滨水北路~77省道）-沥青路面</t>
    <phoneticPr fontId="7" type="noConversion"/>
  </si>
  <si>
    <t>粗粒式沥青路面AC-20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</si>
</sst>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00_ "/>
  </numFmts>
  <fonts count="8" x14ac:knownFonts="1">
    <font>
      <sz val="12"/>
      <name val="宋体"/>
      <charset val="134"/>
    </font>
    <font>
      <b/>
      <u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/>
  </cellStyleXfs>
  <cellXfs count="64">
    <xf numFmtId="0" fontId="0" fillId="0" borderId="0" xfId="0">
      <alignment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right" vertical="center" wrapText="1"/>
    </xf>
    <xf numFmtId="0" fontId="2" fillId="0" borderId="4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2" fontId="2" fillId="0" borderId="3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57" fontId="2" fillId="0" borderId="8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57" fontId="0" fillId="0" borderId="1" xfId="0" applyNumberFormat="1" applyFont="1" applyFill="1" applyBorder="1" applyAlignment="1">
      <alignment vertical="center"/>
    </xf>
    <xf numFmtId="57" fontId="0" fillId="0" borderId="1" xfId="0" applyNumberFormat="1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right" vertical="center" wrapText="1"/>
    </xf>
    <xf numFmtId="176" fontId="2" fillId="0" borderId="3" xfId="0" applyNumberFormat="1" applyFont="1" applyFill="1" applyBorder="1" applyAlignment="1">
      <alignment horizontal="right" vertical="center" wrapText="1"/>
    </xf>
    <xf numFmtId="177" fontId="3" fillId="0" borderId="3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5" xfId="0" applyFont="1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2" fontId="2" fillId="0" borderId="5" xfId="0" applyNumberFormat="1" applyFont="1" applyFill="1" applyBorder="1" applyAlignment="1">
      <alignment horizontal="center" vertical="center" wrapText="1"/>
    </xf>
    <xf numFmtId="12" fontId="2" fillId="0" borderId="6" xfId="0" applyNumberFormat="1" applyFont="1" applyFill="1" applyBorder="1" applyAlignment="1">
      <alignment horizontal="center" vertical="center" wrapText="1"/>
    </xf>
    <xf numFmtId="12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常规 2 2 2" xfId="2"/>
    <cellStyle name="常规 2 7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</xdr:col>
      <xdr:colOff>0</xdr:colOff>
      <xdr:row>5</xdr:row>
      <xdr:rowOff>390525</xdr:rowOff>
    </xdr:to>
    <xdr:sp macro="" textlink="">
      <xdr:nvSpPr>
        <xdr:cNvPr id="2" name="Line 9"/>
        <xdr:cNvSpPr>
          <a:spLocks noChangeShapeType="1"/>
        </xdr:cNvSpPr>
      </xdr:nvSpPr>
      <xdr:spPr>
        <a:xfrm>
          <a:off x="561975" y="895350"/>
          <a:ext cx="1666875" cy="13144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BreakPreview" zoomScale="85" zoomScaleNormal="100" zoomScaleSheetLayoutView="85" workbookViewId="0">
      <pane xSplit="5" ySplit="6" topLeftCell="F7" activePane="bottomRight" state="frozen"/>
      <selection pane="topRight"/>
      <selection pane="bottomLeft"/>
      <selection pane="bottomRight" activeCell="G9" sqref="G9"/>
    </sheetView>
  </sheetViews>
  <sheetFormatPr defaultColWidth="9" defaultRowHeight="14.25" x14ac:dyDescent="0.15"/>
  <cols>
    <col min="1" max="1" width="7.375" style="2" customWidth="1"/>
    <col min="2" max="2" width="23.25" style="3" customWidth="1"/>
    <col min="3" max="3" width="13" style="3" customWidth="1"/>
    <col min="4" max="4" width="8.5" style="2" customWidth="1"/>
    <col min="5" max="5" width="15.75" style="2" customWidth="1"/>
    <col min="6" max="6" width="14" style="2" customWidth="1"/>
    <col min="7" max="7" width="13.625" style="2" customWidth="1"/>
    <col min="8" max="8" width="14.25" style="2" customWidth="1"/>
    <col min="9" max="9" width="12.125" style="2" customWidth="1"/>
    <col min="10" max="11" width="11.5" style="2" customWidth="1"/>
    <col min="12" max="12" width="11" style="2" customWidth="1"/>
    <col min="13" max="13" width="12.375" style="2" customWidth="1"/>
    <col min="14" max="14" width="11.25" style="2" customWidth="1"/>
    <col min="15" max="15" width="14.25" style="2" customWidth="1"/>
    <col min="16" max="16384" width="9" style="2"/>
  </cols>
  <sheetData>
    <row r="1" spans="1:15" ht="45.75" customHeight="1" x14ac:dyDescent="0.15">
      <c r="B1" s="55" t="s">
        <v>0</v>
      </c>
      <c r="C1" s="55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3.25" customHeight="1" x14ac:dyDescent="0.15">
      <c r="B2" s="4" t="s">
        <v>1</v>
      </c>
      <c r="C2" s="39" t="s">
        <v>38</v>
      </c>
      <c r="E2" s="5"/>
      <c r="F2" s="5"/>
      <c r="G2" s="5"/>
      <c r="H2" s="5"/>
      <c r="I2" s="5"/>
      <c r="J2" s="5" t="s">
        <v>2</v>
      </c>
      <c r="K2" s="5"/>
      <c r="L2" s="5"/>
      <c r="M2" s="29">
        <v>43101</v>
      </c>
      <c r="N2" s="30" t="s">
        <v>3</v>
      </c>
      <c r="O2" s="31">
        <v>43169</v>
      </c>
    </row>
    <row r="3" spans="1:15" ht="24" customHeight="1" x14ac:dyDescent="0.15">
      <c r="A3" s="45" t="s">
        <v>4</v>
      </c>
      <c r="B3" s="7"/>
      <c r="C3" s="46" t="s">
        <v>5</v>
      </c>
      <c r="D3" s="49" t="s">
        <v>6</v>
      </c>
      <c r="E3" s="49" t="s">
        <v>7</v>
      </c>
      <c r="F3" s="57" t="s">
        <v>8</v>
      </c>
      <c r="G3" s="57"/>
      <c r="H3" s="57"/>
      <c r="I3" s="57"/>
      <c r="J3" s="57"/>
      <c r="K3" s="57"/>
      <c r="L3" s="57"/>
      <c r="M3" s="57"/>
      <c r="N3" s="57"/>
      <c r="O3" s="57"/>
    </row>
    <row r="4" spans="1:15" ht="19.5" customHeight="1" x14ac:dyDescent="0.15">
      <c r="A4" s="45"/>
      <c r="B4" s="10" t="s">
        <v>9</v>
      </c>
      <c r="C4" s="47"/>
      <c r="D4" s="49"/>
      <c r="E4" s="49"/>
      <c r="F4" s="58" t="s">
        <v>10</v>
      </c>
      <c r="G4" s="59"/>
      <c r="H4" s="59"/>
      <c r="I4" s="58" t="s">
        <v>11</v>
      </c>
      <c r="J4" s="59"/>
      <c r="K4" s="59"/>
      <c r="L4" s="59"/>
      <c r="M4" s="59"/>
      <c r="N4" s="59"/>
      <c r="O4" s="60"/>
    </row>
    <row r="5" spans="1:15" ht="30.75" customHeight="1" x14ac:dyDescent="0.15">
      <c r="A5" s="45"/>
      <c r="B5" s="11" t="s">
        <v>12</v>
      </c>
      <c r="C5" s="48"/>
      <c r="D5" s="50"/>
      <c r="E5" s="50"/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37</v>
      </c>
      <c r="L5" s="14" t="s">
        <v>18</v>
      </c>
      <c r="M5" s="14" t="s">
        <v>19</v>
      </c>
      <c r="N5" s="14" t="s">
        <v>20</v>
      </c>
      <c r="O5" s="14" t="s">
        <v>21</v>
      </c>
    </row>
    <row r="6" spans="1:15" ht="32.1" customHeight="1" x14ac:dyDescent="0.15">
      <c r="A6" s="45"/>
      <c r="B6" s="12"/>
      <c r="C6" s="15">
        <v>1</v>
      </c>
      <c r="D6" s="9">
        <v>2</v>
      </c>
      <c r="E6" s="9">
        <v>3</v>
      </c>
      <c r="F6" s="61">
        <v>4</v>
      </c>
      <c r="G6" s="62"/>
      <c r="H6" s="63"/>
      <c r="I6" s="8" t="s">
        <v>22</v>
      </c>
      <c r="J6" s="8">
        <v>6</v>
      </c>
      <c r="K6" s="8">
        <v>7</v>
      </c>
      <c r="L6" s="8" t="s">
        <v>23</v>
      </c>
      <c r="M6" s="9" t="s">
        <v>24</v>
      </c>
      <c r="N6" s="9" t="s">
        <v>25</v>
      </c>
      <c r="O6" s="9" t="s">
        <v>26</v>
      </c>
    </row>
    <row r="7" spans="1:15" ht="21.75" customHeight="1" x14ac:dyDescent="0.15">
      <c r="A7" s="6">
        <v>1</v>
      </c>
      <c r="B7" s="16" t="s">
        <v>39</v>
      </c>
      <c r="C7" s="17">
        <v>43191</v>
      </c>
      <c r="D7" s="42" t="s">
        <v>36</v>
      </c>
      <c r="E7" s="19">
        <v>670</v>
      </c>
      <c r="F7" s="18">
        <v>865</v>
      </c>
      <c r="G7" s="18"/>
      <c r="H7" s="18"/>
      <c r="I7" s="18">
        <f t="shared" ref="I7" si="0">IF(F7&gt;E7*1.05,F7-E7*1.05,IF(F7&lt;E7*0.95,F7-E7*0.95,"0"))</f>
        <v>161.5</v>
      </c>
      <c r="J7" s="19">
        <f>12681.2*0.06</f>
        <v>760.87200000000007</v>
      </c>
      <c r="K7" s="19">
        <v>1.01</v>
      </c>
      <c r="L7" s="19">
        <f>K7*J7</f>
        <v>768.48072000000013</v>
      </c>
      <c r="M7" s="19">
        <f>I7*L7</f>
        <v>124109.63628000002</v>
      </c>
      <c r="N7" s="19">
        <f>M7*3.577%</f>
        <v>4439.4016897356005</v>
      </c>
      <c r="O7" s="19">
        <f>N7+M7</f>
        <v>128549.03796973563</v>
      </c>
    </row>
    <row r="8" spans="1:15" ht="21.75" customHeight="1" x14ac:dyDescent="0.15">
      <c r="A8" s="6"/>
      <c r="B8" s="16"/>
      <c r="C8" s="17">
        <v>43222</v>
      </c>
      <c r="D8" s="40"/>
      <c r="E8" s="19"/>
      <c r="F8" s="18"/>
      <c r="G8" s="18"/>
      <c r="H8" s="18"/>
      <c r="I8" s="18" t="str">
        <f t="shared" ref="I8" si="1">IF(F8&gt;E8*1.05,F8-E8*1.05,IF(F8&lt;E8*0.95,F8-E8*0.95,"0"))</f>
        <v>0</v>
      </c>
      <c r="J8" s="19" t="s">
        <v>27</v>
      </c>
      <c r="K8" s="19" t="s">
        <v>27</v>
      </c>
      <c r="L8" s="19" t="s">
        <v>27</v>
      </c>
      <c r="M8" s="19" t="s">
        <v>27</v>
      </c>
      <c r="N8" s="19" t="s">
        <v>27</v>
      </c>
      <c r="O8" s="32">
        <v>0</v>
      </c>
    </row>
    <row r="9" spans="1:15" ht="21.75" customHeight="1" x14ac:dyDescent="0.15">
      <c r="A9" s="6"/>
      <c r="B9" s="16"/>
      <c r="C9" s="17">
        <v>43257</v>
      </c>
      <c r="D9" s="41"/>
      <c r="E9" s="19"/>
      <c r="F9" s="18"/>
      <c r="G9" s="18"/>
      <c r="H9" s="18"/>
      <c r="I9" s="18"/>
      <c r="J9" s="19"/>
      <c r="K9" s="19"/>
      <c r="L9" s="19"/>
      <c r="M9" s="19"/>
      <c r="N9" s="19"/>
      <c r="O9" s="19"/>
    </row>
    <row r="10" spans="1:15" ht="21.75" customHeight="1" x14ac:dyDescent="0.15">
      <c r="A10" s="6"/>
      <c r="B10" s="16"/>
      <c r="C10" s="17"/>
      <c r="D10" s="40"/>
      <c r="E10" s="19"/>
      <c r="F10" s="18"/>
      <c r="G10" s="18"/>
      <c r="H10" s="18"/>
      <c r="I10" s="18"/>
      <c r="J10" s="19"/>
      <c r="K10" s="19"/>
      <c r="L10" s="19"/>
      <c r="M10" s="19"/>
      <c r="N10" s="19"/>
      <c r="O10" s="32"/>
    </row>
    <row r="11" spans="1:15" ht="21.75" customHeight="1" x14ac:dyDescent="0.15">
      <c r="A11" s="6"/>
      <c r="B11" s="16"/>
      <c r="C11" s="17"/>
      <c r="D11" s="40"/>
      <c r="E11" s="19"/>
      <c r="F11" s="18"/>
      <c r="G11" s="18"/>
      <c r="H11" s="18"/>
      <c r="I11" s="18"/>
      <c r="J11" s="19"/>
      <c r="K11" s="19"/>
      <c r="L11" s="19"/>
      <c r="M11" s="19"/>
      <c r="N11" s="19"/>
      <c r="O11" s="32"/>
    </row>
    <row r="12" spans="1:15" ht="21.75" customHeight="1" x14ac:dyDescent="0.15">
      <c r="A12" s="6"/>
      <c r="B12" s="16"/>
      <c r="C12" s="17"/>
      <c r="D12" s="41"/>
      <c r="E12" s="19"/>
      <c r="F12" s="18"/>
      <c r="G12" s="18"/>
      <c r="H12" s="18"/>
      <c r="I12" s="18"/>
      <c r="J12" s="19"/>
      <c r="K12" s="19"/>
      <c r="L12" s="19"/>
      <c r="M12" s="19"/>
      <c r="N12" s="19"/>
      <c r="O12" s="19"/>
    </row>
    <row r="13" spans="1:15" ht="21.75" customHeight="1" x14ac:dyDescent="0.15">
      <c r="A13" s="6"/>
      <c r="B13" s="7" t="s">
        <v>28</v>
      </c>
      <c r="C13" s="20"/>
      <c r="D13" s="21" t="s">
        <v>29</v>
      </c>
      <c r="E13" s="13"/>
      <c r="F13" s="8"/>
      <c r="G13" s="8"/>
      <c r="H13" s="8"/>
      <c r="I13" s="8"/>
      <c r="J13" s="8"/>
      <c r="K13" s="8"/>
      <c r="L13" s="8"/>
      <c r="M13" s="33"/>
      <c r="N13" s="34"/>
      <c r="O13" s="35">
        <f>SUM(O7:O12)</f>
        <v>128549.03796973563</v>
      </c>
    </row>
    <row r="14" spans="1:15" ht="27.95" customHeight="1" x14ac:dyDescent="0.15">
      <c r="A14" s="51" t="s">
        <v>30</v>
      </c>
      <c r="B14" s="52"/>
      <c r="C14" s="22" t="s">
        <v>31</v>
      </c>
      <c r="D14" s="23"/>
      <c r="E14" s="24"/>
      <c r="F14" s="22" t="s">
        <v>32</v>
      </c>
      <c r="G14" s="23"/>
      <c r="H14" s="23"/>
      <c r="I14" s="22" t="s">
        <v>33</v>
      </c>
      <c r="J14" s="23"/>
      <c r="K14" s="23"/>
      <c r="L14" s="23"/>
      <c r="M14" s="22" t="s">
        <v>34</v>
      </c>
      <c r="N14" s="23"/>
      <c r="O14" s="24"/>
    </row>
    <row r="15" spans="1:15" ht="18.95" customHeight="1" x14ac:dyDescent="0.15">
      <c r="A15" s="53"/>
      <c r="B15" s="54"/>
      <c r="C15" s="25"/>
      <c r="D15" s="26"/>
      <c r="E15" s="27"/>
      <c r="F15" s="28"/>
      <c r="G15" s="26"/>
      <c r="H15" s="26"/>
      <c r="I15" s="28"/>
      <c r="J15" s="26"/>
      <c r="K15" s="26"/>
      <c r="L15" s="26"/>
      <c r="M15" s="28"/>
      <c r="N15" s="26"/>
      <c r="O15" s="27"/>
    </row>
    <row r="16" spans="1:15" ht="18.95" customHeight="1" x14ac:dyDescent="0.15">
      <c r="A16" s="53"/>
      <c r="B16" s="54"/>
      <c r="C16" s="25"/>
      <c r="D16" s="26"/>
      <c r="E16" s="27"/>
      <c r="F16" s="28"/>
      <c r="G16" s="26"/>
      <c r="H16" s="26"/>
      <c r="I16" s="28"/>
      <c r="J16" s="26"/>
      <c r="K16" s="26"/>
      <c r="L16" s="26"/>
      <c r="M16" s="28"/>
      <c r="N16" s="26"/>
      <c r="O16" s="27"/>
    </row>
    <row r="17" spans="1:15" ht="18.95" customHeight="1" x14ac:dyDescent="0.15">
      <c r="A17" s="53"/>
      <c r="B17" s="54"/>
      <c r="C17" s="25"/>
      <c r="D17" s="26"/>
      <c r="E17" s="27"/>
      <c r="F17" s="28"/>
      <c r="G17" s="26"/>
      <c r="H17" s="26"/>
      <c r="I17" s="28"/>
      <c r="J17" s="26"/>
      <c r="K17" s="26"/>
      <c r="L17" s="26"/>
      <c r="M17" s="28"/>
      <c r="N17" s="26"/>
      <c r="O17" s="27"/>
    </row>
    <row r="18" spans="1:15" ht="18.95" customHeight="1" x14ac:dyDescent="0.15">
      <c r="A18" s="53"/>
      <c r="B18" s="54"/>
      <c r="C18" s="25"/>
      <c r="D18" s="26"/>
      <c r="E18" s="27"/>
      <c r="F18" s="28"/>
      <c r="G18" s="26"/>
      <c r="H18" s="26"/>
      <c r="I18" s="28"/>
      <c r="J18" s="26"/>
      <c r="K18" s="26"/>
      <c r="L18" s="26"/>
      <c r="M18" s="28"/>
      <c r="N18" s="26"/>
      <c r="O18" s="27"/>
    </row>
    <row r="19" spans="1:15" s="1" customFormat="1" ht="21.75" customHeight="1" x14ac:dyDescent="0.15">
      <c r="A19" s="43" t="s">
        <v>35</v>
      </c>
      <c r="B19" s="44" t="s">
        <v>35</v>
      </c>
      <c r="C19" s="36" t="s">
        <v>35</v>
      </c>
      <c r="D19" s="37"/>
      <c r="E19" s="38"/>
      <c r="F19" s="36" t="s">
        <v>35</v>
      </c>
      <c r="G19" s="37"/>
      <c r="H19" s="37"/>
      <c r="I19" s="36" t="s">
        <v>35</v>
      </c>
      <c r="J19" s="37"/>
      <c r="K19" s="37"/>
      <c r="L19" s="37"/>
      <c r="M19" s="36" t="s">
        <v>35</v>
      </c>
      <c r="N19" s="37"/>
      <c r="O19" s="38"/>
    </row>
  </sheetData>
  <mergeCells count="15">
    <mergeCell ref="B1:O1"/>
    <mergeCell ref="F3:O3"/>
    <mergeCell ref="F4:H4"/>
    <mergeCell ref="I4:O4"/>
    <mergeCell ref="F6:H6"/>
    <mergeCell ref="A19:B19"/>
    <mergeCell ref="A3:A6"/>
    <mergeCell ref="C3:C5"/>
    <mergeCell ref="D3:D5"/>
    <mergeCell ref="E3:E5"/>
    <mergeCell ref="A14:B14"/>
    <mergeCell ref="A15:B15"/>
    <mergeCell ref="A16:B16"/>
    <mergeCell ref="A17:B17"/>
    <mergeCell ref="A18:B18"/>
  </mergeCells>
  <phoneticPr fontId="7" type="noConversion"/>
  <printOptions horizontalCentered="1"/>
  <pageMargins left="0.69930555555555596" right="0.69930555555555596" top="0.75" bottom="0.75" header="0.3" footer="0.3"/>
  <pageSetup paperSize="9" scale="6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沥青路面</vt:lpstr>
    </vt:vector>
  </TitlesOfParts>
  <Company>www.asus.com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微软用户</cp:lastModifiedBy>
  <cp:lastPrinted>2017-12-15T02:48:57Z</cp:lastPrinted>
  <dcterms:created xsi:type="dcterms:W3CDTF">2010-10-11T01:21:00Z</dcterms:created>
  <dcterms:modified xsi:type="dcterms:W3CDTF">2018-04-03T01:55:30Z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