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Sheet1!$A$1:$AC$162</definedName>
  </definedNames>
  <calcPr calcId="125725"/>
</workbook>
</file>

<file path=xl/calcChain.xml><?xml version="1.0" encoding="utf-8"?>
<calcChain xmlns="http://schemas.openxmlformats.org/spreadsheetml/2006/main">
  <c r="H136" i="1"/>
  <c r="H135"/>
  <c r="H90"/>
  <c r="H89"/>
  <c r="H80"/>
  <c r="H79"/>
  <c r="H34"/>
  <c r="H33"/>
  <c r="H24"/>
  <c r="H23"/>
  <c r="H246"/>
  <c r="H245"/>
  <c r="H242"/>
  <c r="H241"/>
  <c r="H200"/>
  <c r="H199"/>
  <c r="H196"/>
  <c r="H195"/>
  <c r="H190"/>
  <c r="H189"/>
  <c r="H186"/>
  <c r="H185"/>
  <c r="H243"/>
  <c r="H244"/>
  <c r="H240"/>
  <c r="H239"/>
  <c r="AD256"/>
  <c r="AD255"/>
  <c r="AD254"/>
  <c r="AD253"/>
  <c r="AD252"/>
  <c r="AD251"/>
  <c r="AD250"/>
  <c r="AD249"/>
  <c r="AD248"/>
  <c r="AD247"/>
  <c r="AD246"/>
  <c r="V246" s="1"/>
  <c r="AD245"/>
  <c r="V245" s="1"/>
  <c r="AD244"/>
  <c r="V244" s="1"/>
  <c r="AD243"/>
  <c r="AD242"/>
  <c r="V242" s="1"/>
  <c r="AD241"/>
  <c r="V241" s="1"/>
  <c r="AD240"/>
  <c r="V240" s="1"/>
  <c r="AD239"/>
  <c r="V239" s="1"/>
  <c r="H202"/>
  <c r="H201"/>
  <c r="H197"/>
  <c r="H198"/>
  <c r="H194"/>
  <c r="H193"/>
  <c r="H191"/>
  <c r="H192"/>
  <c r="H144"/>
  <c r="H14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H138"/>
  <c r="H137"/>
  <c r="H134"/>
  <c r="H133"/>
  <c r="H86"/>
  <c r="H88"/>
  <c r="H87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H78"/>
  <c r="H39"/>
  <c r="H31"/>
  <c r="H26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H140" l="1"/>
  <c r="H142"/>
  <c r="V142" s="1"/>
  <c r="H139"/>
  <c r="H141"/>
  <c r="V141" s="1"/>
  <c r="H92"/>
  <c r="H132"/>
  <c r="V132" s="1"/>
  <c r="H94"/>
  <c r="H91"/>
  <c r="H131"/>
  <c r="V131" s="1"/>
  <c r="H93"/>
  <c r="H81"/>
  <c r="V88"/>
  <c r="H82"/>
  <c r="H85"/>
  <c r="H84"/>
  <c r="H83"/>
  <c r="H38"/>
  <c r="H37"/>
  <c r="H77"/>
  <c r="H25"/>
  <c r="H29"/>
  <c r="V29" s="1"/>
  <c r="H28"/>
  <c r="H32"/>
  <c r="H30"/>
  <c r="H27"/>
  <c r="V27" s="1"/>
  <c r="V243"/>
  <c r="V197"/>
  <c r="V198"/>
  <c r="V191"/>
  <c r="V192"/>
  <c r="V193"/>
  <c r="V194"/>
  <c r="V195"/>
  <c r="V196"/>
  <c r="V199"/>
  <c r="V200"/>
  <c r="H36"/>
  <c r="H40"/>
  <c r="V78"/>
  <c r="H35"/>
  <c r="V134"/>
  <c r="V143"/>
  <c r="V144"/>
  <c r="V133"/>
  <c r="V80"/>
  <c r="V89"/>
  <c r="V90"/>
  <c r="V79"/>
  <c r="V77"/>
  <c r="V87"/>
  <c r="V39"/>
  <c r="V40"/>
  <c r="V37"/>
  <c r="V38"/>
  <c r="V33"/>
  <c r="V34"/>
  <c r="V30"/>
  <c r="V32"/>
  <c r="V31"/>
  <c r="V25"/>
  <c r="V26"/>
  <c r="V24"/>
  <c r="V23"/>
  <c r="V28"/>
  <c r="V185" l="1"/>
  <c r="V201"/>
  <c r="H187"/>
  <c r="V187" s="1"/>
  <c r="V189"/>
  <c r="H188"/>
  <c r="V188" s="1"/>
  <c r="V190"/>
  <c r="V202"/>
  <c r="V186"/>
  <c r="V136"/>
  <c r="V135"/>
  <c r="V92"/>
  <c r="V94"/>
  <c r="V82"/>
  <c r="V81"/>
  <c r="V93"/>
  <c r="V91"/>
  <c r="V36"/>
  <c r="V35"/>
  <c r="V139" l="1"/>
  <c r="V137"/>
  <c r="V138"/>
  <c r="V140"/>
  <c r="V84"/>
  <c r="V86"/>
  <c r="V85"/>
  <c r="V83"/>
</calcChain>
</file>

<file path=xl/sharedStrings.xml><?xml version="1.0" encoding="utf-8"?>
<sst xmlns="http://schemas.openxmlformats.org/spreadsheetml/2006/main" count="292" uniqueCount="51">
  <si>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</si>
  <si>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</si>
  <si>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</si>
  <si>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</si>
  <si>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</si>
  <si>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</si>
  <si>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</si>
  <si>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</si>
  <si>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</si>
  <si>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</si>
  <si>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</si>
  <si>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</si>
  <si>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</si>
  <si>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</si>
  <si>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</si>
  <si>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</si>
  <si>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</si>
  <si>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</si>
  <si>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</si>
  <si>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</si>
  <si>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</si>
  <si>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</si>
  <si>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</si>
  <si>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</si>
  <si>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</si>
  <si>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</si>
  <si>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</si>
  <si>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</si>
  <si>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</si>
  <si>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</si>
  <si>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</si>
  <si>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</si>
  <si>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</si>
  <si>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</si>
  <si>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</si>
  <si>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</si>
  <si>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</si>
  <si>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左4m</t>
    <phoneticPr fontId="11" type="noConversion"/>
  </si>
  <si>
    <t>右4m</t>
    <phoneticPr fontId="11" type="noConversion"/>
  </si>
  <si>
    <t xml:space="preserve"> 跨海一路下面层（K3+443.169~K4+270）</t>
    <phoneticPr fontId="11" type="noConversion"/>
  </si>
  <si>
    <t>2018-03-30</t>
    <phoneticPr fontId="11" type="noConversion"/>
  </si>
  <si>
    <t>左19m</t>
    <phoneticPr fontId="11" type="noConversion"/>
  </si>
  <si>
    <t>右19m</t>
    <phoneticPr fontId="11" type="noConversion"/>
  </si>
  <si>
    <t>右4m</t>
    <phoneticPr fontId="11" type="noConversion"/>
  </si>
  <si>
    <t>左22.5m</t>
    <phoneticPr fontId="11" type="noConversion"/>
  </si>
  <si>
    <t>滨水北路下面层（K0+407.5~K0+857.5）</t>
    <phoneticPr fontId="11" type="noConversion"/>
  </si>
  <si>
    <t>2018-04-08</t>
    <phoneticPr fontId="11" type="noConversion"/>
  </si>
  <si>
    <t>左19m</t>
    <phoneticPr fontId="11" type="noConversion"/>
  </si>
  <si>
    <t>左19m</t>
    <phoneticPr fontId="11" type="noConversion"/>
  </si>
  <si>
    <t>右19m</t>
    <phoneticPr fontId="11" type="noConversion"/>
  </si>
  <si>
    <t>右22.5m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</si>
</sst>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7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6" fillId="0" borderId="0" xfId="0" applyFont="1"/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15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11</xdr:row>
      <xdr:rowOff>11223</xdr:rowOff>
    </xdr:from>
    <xdr:to>
      <xdr:col>28</xdr:col>
      <xdr:colOff>85725</xdr:colOff>
      <xdr:row>19</xdr:row>
      <xdr:rowOff>322150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23925" y="3183048"/>
          <a:ext cx="5791200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65</xdr:row>
      <xdr:rowOff>11223</xdr:rowOff>
    </xdr:from>
    <xdr:to>
      <xdr:col>26</xdr:col>
      <xdr:colOff>333375</xdr:colOff>
      <xdr:row>73</xdr:row>
      <xdr:rowOff>322150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362075" y="13393848"/>
          <a:ext cx="4933950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161926</xdr:colOff>
      <xdr:row>119</xdr:row>
      <xdr:rowOff>11223</xdr:rowOff>
    </xdr:from>
    <xdr:to>
      <xdr:col>27</xdr:col>
      <xdr:colOff>66676</xdr:colOff>
      <xdr:row>127</xdr:row>
      <xdr:rowOff>322150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85901" y="23604648"/>
          <a:ext cx="4991100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173</xdr:row>
      <xdr:rowOff>11223</xdr:rowOff>
    </xdr:from>
    <xdr:to>
      <xdr:col>25</xdr:col>
      <xdr:colOff>0</xdr:colOff>
      <xdr:row>181</xdr:row>
      <xdr:rowOff>322150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689746" y="236046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146696</xdr:colOff>
      <xdr:row>227</xdr:row>
      <xdr:rowOff>11223</xdr:rowOff>
    </xdr:from>
    <xdr:to>
      <xdr:col>25</xdr:col>
      <xdr:colOff>0</xdr:colOff>
      <xdr:row>235</xdr:row>
      <xdr:rowOff>322150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1689746" y="33815448"/>
          <a:ext cx="4272904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F270"/>
  <sheetViews>
    <sheetView tabSelected="1" view="pageBreakPreview" zoomScaleSheetLayoutView="100" workbookViewId="0">
      <selection activeCell="F6" sqref="F6:AC6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82"/>
      <c r="B2" s="83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1" t="s">
        <v>0</v>
      </c>
      <c r="AB2" s="81"/>
      <c r="AC2" s="81"/>
    </row>
    <row r="3" spans="1:29" ht="27">
      <c r="A3" s="85"/>
      <c r="B3" s="86"/>
      <c r="C3" s="86"/>
      <c r="D3" s="87" t="s">
        <v>24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9"/>
      <c r="AB3" s="90"/>
      <c r="AC3" s="90"/>
    </row>
    <row r="4" spans="1:29" ht="27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2"/>
      <c r="AB4" s="93"/>
      <c r="AC4" s="93"/>
    </row>
    <row r="5" spans="1:29" ht="45" customHeight="1">
      <c r="A5" s="94" t="s">
        <v>1</v>
      </c>
      <c r="B5" s="95"/>
      <c r="C5" s="95"/>
      <c r="D5" s="95"/>
      <c r="E5" s="96"/>
      <c r="F5" s="97" t="s">
        <v>32</v>
      </c>
      <c r="G5" s="98"/>
      <c r="H5" s="98"/>
      <c r="I5" s="98"/>
      <c r="J5" s="98"/>
      <c r="K5" s="98"/>
      <c r="L5" s="98"/>
      <c r="M5" s="98"/>
      <c r="N5" s="98"/>
      <c r="O5" s="98"/>
      <c r="P5" s="99"/>
      <c r="Q5" s="100" t="s">
        <v>2</v>
      </c>
      <c r="R5" s="100"/>
      <c r="S5" s="100"/>
      <c r="T5" s="100"/>
      <c r="U5" s="101" t="s">
        <v>3</v>
      </c>
      <c r="V5" s="101"/>
      <c r="W5" s="101"/>
      <c r="X5" s="101"/>
      <c r="Y5" s="101"/>
      <c r="Z5" s="101"/>
      <c r="AA5" s="101"/>
      <c r="AB5" s="101"/>
      <c r="AC5" s="102"/>
    </row>
    <row r="6" spans="1:29" ht="30" customHeight="1">
      <c r="A6" s="70" t="s">
        <v>17</v>
      </c>
      <c r="B6" s="71"/>
      <c r="C6" s="71"/>
      <c r="D6" s="71"/>
      <c r="E6" s="72"/>
      <c r="F6" s="73" t="s">
        <v>45</v>
      </c>
      <c r="G6" s="74"/>
      <c r="H6" s="74"/>
      <c r="I6" s="74"/>
      <c r="J6" s="74"/>
      <c r="K6" s="74"/>
      <c r="L6" s="74"/>
      <c r="M6" s="74"/>
      <c r="N6" s="74"/>
      <c r="O6" s="74"/>
      <c r="P6" s="73"/>
      <c r="Q6" s="75" t="s">
        <v>33</v>
      </c>
      <c r="R6" s="75"/>
      <c r="S6" s="75"/>
      <c r="T6" s="75"/>
      <c r="U6" s="76" t="s">
        <v>46</v>
      </c>
      <c r="V6" s="77"/>
      <c r="W6" s="77"/>
      <c r="X6" s="77"/>
      <c r="Y6" s="77"/>
      <c r="Z6" s="77"/>
      <c r="AA6" s="77"/>
      <c r="AB6" s="77"/>
      <c r="AC6" s="78"/>
    </row>
    <row r="7" spans="1:29" ht="30" customHeight="1">
      <c r="A7" s="103" t="s">
        <v>4</v>
      </c>
      <c r="B7" s="104"/>
      <c r="C7" s="104"/>
      <c r="D7" s="104"/>
      <c r="E7" s="105"/>
      <c r="F7" s="106" t="s">
        <v>36</v>
      </c>
      <c r="G7" s="107"/>
      <c r="H7" s="107"/>
      <c r="I7" s="107"/>
      <c r="J7" s="107"/>
      <c r="K7" s="107"/>
      <c r="L7" s="107"/>
      <c r="M7" s="107"/>
      <c r="N7" s="107"/>
      <c r="O7" s="107"/>
      <c r="P7" s="108"/>
      <c r="Q7" s="109" t="s">
        <v>23</v>
      </c>
      <c r="R7" s="110"/>
      <c r="S7" s="110"/>
      <c r="T7" s="110"/>
      <c r="U7" s="111" t="s">
        <v>30</v>
      </c>
      <c r="V7" s="112"/>
      <c r="W7" s="112"/>
      <c r="X7" s="112"/>
      <c r="Y7" s="112"/>
      <c r="Z7" s="112"/>
      <c r="AA7" s="112"/>
      <c r="AB7" s="112"/>
      <c r="AC7" s="113"/>
    </row>
    <row r="8" spans="1:29" ht="23.25" customHeight="1">
      <c r="A8" s="117" t="s">
        <v>18</v>
      </c>
      <c r="B8" s="79"/>
      <c r="C8" s="79" t="s">
        <v>5</v>
      </c>
      <c r="D8" s="79"/>
      <c r="E8" s="79"/>
      <c r="F8" s="79"/>
      <c r="G8" s="79"/>
      <c r="H8" s="79" t="s">
        <v>25</v>
      </c>
      <c r="I8" s="79"/>
      <c r="J8" s="79"/>
      <c r="K8" s="79"/>
      <c r="L8" s="79"/>
      <c r="M8" s="79"/>
      <c r="N8" s="79"/>
      <c r="O8" s="63" t="s">
        <v>6</v>
      </c>
      <c r="P8" s="63"/>
      <c r="Q8" s="63"/>
      <c r="R8" s="63"/>
      <c r="S8" s="63"/>
      <c r="T8" s="63" t="s">
        <v>34</v>
      </c>
      <c r="U8" s="63"/>
      <c r="V8" s="63"/>
      <c r="W8" s="63"/>
      <c r="X8" s="63"/>
      <c r="Y8" s="63"/>
      <c r="Z8" s="63"/>
      <c r="AA8" s="63"/>
      <c r="AB8" s="63"/>
      <c r="AC8" s="80"/>
    </row>
    <row r="9" spans="1:29" ht="18" customHeight="1">
      <c r="A9" s="117"/>
      <c r="B9" s="79"/>
      <c r="C9" s="120" t="s">
        <v>7</v>
      </c>
      <c r="D9" s="15"/>
      <c r="E9" s="15"/>
      <c r="F9" s="15"/>
      <c r="G9" s="121"/>
      <c r="H9" s="79" t="s">
        <v>26</v>
      </c>
      <c r="I9" s="79"/>
      <c r="J9" s="79"/>
      <c r="K9" s="79"/>
      <c r="L9" s="79"/>
      <c r="M9" s="79"/>
      <c r="N9" s="79"/>
      <c r="O9" s="24" t="s">
        <v>8</v>
      </c>
      <c r="P9" s="25"/>
      <c r="Q9" s="25"/>
      <c r="R9" s="25"/>
      <c r="S9" s="122"/>
      <c r="T9" s="63" t="s">
        <v>28</v>
      </c>
      <c r="U9" s="63"/>
      <c r="V9" s="63"/>
      <c r="W9" s="63"/>
      <c r="X9" s="63"/>
      <c r="Y9" s="63"/>
      <c r="Z9" s="63"/>
      <c r="AA9" s="63"/>
      <c r="AB9" s="63"/>
      <c r="AC9" s="80"/>
    </row>
    <row r="10" spans="1:29" ht="18" customHeight="1">
      <c r="A10" s="117"/>
      <c r="B10" s="79"/>
      <c r="C10" s="16"/>
      <c r="D10" s="17"/>
      <c r="E10" s="17"/>
      <c r="F10" s="17"/>
      <c r="G10" s="22"/>
      <c r="H10" s="79" t="s">
        <v>27</v>
      </c>
      <c r="I10" s="79"/>
      <c r="J10" s="79"/>
      <c r="K10" s="79"/>
      <c r="L10" s="79"/>
      <c r="M10" s="79"/>
      <c r="N10" s="79"/>
      <c r="O10" s="27"/>
      <c r="P10" s="28"/>
      <c r="Q10" s="28"/>
      <c r="R10" s="28"/>
      <c r="S10" s="123"/>
      <c r="T10" s="63" t="s">
        <v>29</v>
      </c>
      <c r="U10" s="63"/>
      <c r="V10" s="63"/>
      <c r="W10" s="63"/>
      <c r="X10" s="63"/>
      <c r="Y10" s="63"/>
      <c r="Z10" s="63"/>
      <c r="AA10" s="63"/>
      <c r="AB10" s="63"/>
      <c r="AC10" s="80"/>
    </row>
    <row r="11" spans="1:29">
      <c r="A11" s="117"/>
      <c r="B11" s="79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6"/>
    </row>
    <row r="12" spans="1:29">
      <c r="A12" s="117"/>
      <c r="B12" s="79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6"/>
    </row>
    <row r="13" spans="1:29">
      <c r="A13" s="117"/>
      <c r="B13" s="79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6"/>
    </row>
    <row r="14" spans="1:29">
      <c r="A14" s="117"/>
      <c r="B14" s="79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6"/>
    </row>
    <row r="15" spans="1:29">
      <c r="A15" s="117"/>
      <c r="B15" s="79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6"/>
    </row>
    <row r="16" spans="1:29">
      <c r="A16" s="117"/>
      <c r="B16" s="79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6"/>
    </row>
    <row r="17" spans="1:32">
      <c r="A17" s="117"/>
      <c r="B17" s="79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6"/>
    </row>
    <row r="18" spans="1:32">
      <c r="A18" s="117"/>
      <c r="B18" s="79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6"/>
    </row>
    <row r="19" spans="1:32">
      <c r="A19" s="117"/>
      <c r="B19" s="79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6"/>
    </row>
    <row r="20" spans="1:32" ht="29.25" customHeight="1">
      <c r="A20" s="117"/>
      <c r="B20" s="79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6"/>
    </row>
    <row r="21" spans="1:32" ht="22.5" customHeight="1">
      <c r="A21" s="117"/>
      <c r="B21" s="79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6"/>
    </row>
    <row r="22" spans="1:32" ht="14.25" customHeight="1">
      <c r="A22" s="117"/>
      <c r="B22" s="60"/>
      <c r="C22" s="79" t="s">
        <v>9</v>
      </c>
      <c r="D22" s="79"/>
      <c r="E22" s="79"/>
      <c r="F22" s="79"/>
      <c r="G22" s="2"/>
      <c r="H22" s="60" t="s">
        <v>10</v>
      </c>
      <c r="I22" s="61"/>
      <c r="J22" s="61"/>
      <c r="K22" s="61"/>
      <c r="L22" s="61"/>
      <c r="M22" s="61"/>
      <c r="N22" s="62"/>
      <c r="O22" s="79" t="s">
        <v>11</v>
      </c>
      <c r="P22" s="79"/>
      <c r="Q22" s="79"/>
      <c r="R22" s="79"/>
      <c r="S22" s="79"/>
      <c r="T22" s="79"/>
      <c r="U22" s="79"/>
      <c r="V22" s="63" t="s">
        <v>21</v>
      </c>
      <c r="W22" s="63"/>
      <c r="X22" s="63"/>
      <c r="Y22" s="63"/>
      <c r="Z22" s="63"/>
      <c r="AA22" s="114" t="s">
        <v>35</v>
      </c>
      <c r="AB22" s="115"/>
      <c r="AC22" s="116"/>
    </row>
    <row r="23" spans="1:32" ht="14.25" customHeight="1">
      <c r="A23" s="117"/>
      <c r="B23" s="79"/>
      <c r="C23" s="30">
        <v>407.5</v>
      </c>
      <c r="D23" s="31"/>
      <c r="E23" s="31"/>
      <c r="F23" s="31"/>
      <c r="G23" s="3" t="s">
        <v>12</v>
      </c>
      <c r="H23" s="34">
        <f>$AE$23+C23*COS(36.68055*PI()/180)</f>
        <v>3091616.0452272515</v>
      </c>
      <c r="I23" s="35"/>
      <c r="J23" s="35"/>
      <c r="K23" s="35"/>
      <c r="L23" s="35"/>
      <c r="M23" s="35"/>
      <c r="N23" s="36"/>
      <c r="O23" s="20"/>
      <c r="P23" s="20"/>
      <c r="Q23" s="20"/>
      <c r="R23" s="20"/>
      <c r="S23" s="20"/>
      <c r="T23" s="20"/>
      <c r="U23" s="21"/>
      <c r="V23" s="23">
        <f ca="1">H23+AD23</f>
        <v>3091616.0452272515</v>
      </c>
      <c r="W23" s="18"/>
      <c r="X23" s="18"/>
      <c r="Y23" s="18"/>
      <c r="Z23" s="19"/>
      <c r="AA23" s="64"/>
      <c r="AB23" s="65"/>
      <c r="AC23" s="66"/>
      <c r="AD23" s="8">
        <f ca="1">RANDBETWEEN(-3,3)*0.001</f>
        <v>0</v>
      </c>
      <c r="AE23" s="8">
        <v>3091289.2390000001</v>
      </c>
    </row>
    <row r="24" spans="1:32" ht="14.25" customHeight="1">
      <c r="A24" s="117"/>
      <c r="B24" s="79"/>
      <c r="C24" s="32"/>
      <c r="D24" s="33"/>
      <c r="E24" s="33"/>
      <c r="F24" s="33"/>
      <c r="G24" s="1" t="s">
        <v>13</v>
      </c>
      <c r="H24" s="18">
        <f>$AE$24+C23*SIN(36.68055*PI()/180)</f>
        <v>527761.52832164115</v>
      </c>
      <c r="I24" s="18"/>
      <c r="J24" s="18"/>
      <c r="K24" s="18"/>
      <c r="L24" s="18"/>
      <c r="M24" s="18"/>
      <c r="N24" s="19"/>
      <c r="O24" s="17"/>
      <c r="P24" s="17"/>
      <c r="Q24" s="17"/>
      <c r="R24" s="17"/>
      <c r="S24" s="17"/>
      <c r="T24" s="17"/>
      <c r="U24" s="22"/>
      <c r="V24" s="23">
        <f t="shared" ref="V24:V28" ca="1" si="0">H24+AD24</f>
        <v>527761.52632164117</v>
      </c>
      <c r="W24" s="18"/>
      <c r="X24" s="18"/>
      <c r="Y24" s="18"/>
      <c r="Z24" s="19"/>
      <c r="AA24" s="67"/>
      <c r="AB24" s="68"/>
      <c r="AC24" s="69"/>
      <c r="AD24" s="8">
        <f t="shared" ref="AD24:AD40" ca="1" si="1">RANDBETWEEN(-3,3)*0.001</f>
        <v>-2E-3</v>
      </c>
      <c r="AE24" s="8">
        <v>527518.10699999996</v>
      </c>
    </row>
    <row r="25" spans="1:32" ht="14.25" customHeight="1">
      <c r="A25" s="117"/>
      <c r="B25" s="79"/>
      <c r="C25" s="14" t="s">
        <v>37</v>
      </c>
      <c r="D25" s="15"/>
      <c r="E25" s="15"/>
      <c r="F25" s="15"/>
      <c r="G25" s="1" t="s">
        <v>12</v>
      </c>
      <c r="H25" s="18">
        <f>H23-MID(C25,2,LEN(C25)-2)*COS((36.68+90)*PI()/180)</f>
        <v>3091618.4346082038</v>
      </c>
      <c r="I25" s="18"/>
      <c r="J25" s="18"/>
      <c r="K25" s="18"/>
      <c r="L25" s="18"/>
      <c r="M25" s="18"/>
      <c r="N25" s="19"/>
      <c r="O25" s="20"/>
      <c r="P25" s="20"/>
      <c r="Q25" s="20"/>
      <c r="R25" s="20"/>
      <c r="S25" s="20"/>
      <c r="T25" s="20"/>
      <c r="U25" s="21"/>
      <c r="V25" s="23">
        <f t="shared" ca="1" si="0"/>
        <v>3091618.435608204</v>
      </c>
      <c r="W25" s="18"/>
      <c r="X25" s="18"/>
      <c r="Y25" s="18"/>
      <c r="Z25" s="19"/>
      <c r="AA25" s="24"/>
      <c r="AB25" s="25"/>
      <c r="AC25" s="26"/>
      <c r="AD25" s="8">
        <f t="shared" ca="1" si="1"/>
        <v>1E-3</v>
      </c>
      <c r="AE25" s="8"/>
    </row>
    <row r="26" spans="1:32" ht="14.25" customHeight="1">
      <c r="A26" s="117"/>
      <c r="B26" s="79"/>
      <c r="C26" s="16"/>
      <c r="D26" s="17"/>
      <c r="E26" s="17"/>
      <c r="F26" s="17"/>
      <c r="G26" s="1" t="s">
        <v>13</v>
      </c>
      <c r="H26" s="18">
        <f>H24-MID(C25,2,LEN(C25)-2)*SIN((36.68+90)*PI()/180)</f>
        <v>527758.32038481743</v>
      </c>
      <c r="I26" s="18"/>
      <c r="J26" s="18"/>
      <c r="K26" s="18"/>
      <c r="L26" s="18"/>
      <c r="M26" s="18"/>
      <c r="N26" s="19"/>
      <c r="O26" s="17"/>
      <c r="P26" s="17"/>
      <c r="Q26" s="17"/>
      <c r="R26" s="17"/>
      <c r="S26" s="17"/>
      <c r="T26" s="17"/>
      <c r="U26" s="22"/>
      <c r="V26" s="23">
        <f t="shared" ca="1" si="0"/>
        <v>527758.31938481738</v>
      </c>
      <c r="W26" s="18"/>
      <c r="X26" s="18"/>
      <c r="Y26" s="18"/>
      <c r="Z26" s="19"/>
      <c r="AA26" s="27"/>
      <c r="AB26" s="28"/>
      <c r="AC26" s="29"/>
      <c r="AD26" s="8">
        <f t="shared" ca="1" si="1"/>
        <v>-1E-3</v>
      </c>
      <c r="AE26" s="8"/>
      <c r="AF26" s="13"/>
    </row>
    <row r="27" spans="1:32" ht="14.25" customHeight="1">
      <c r="A27" s="117"/>
      <c r="B27" s="79"/>
      <c r="C27" s="14" t="s">
        <v>43</v>
      </c>
      <c r="D27" s="15"/>
      <c r="E27" s="15"/>
      <c r="F27" s="15"/>
      <c r="G27" s="1" t="s">
        <v>12</v>
      </c>
      <c r="H27" s="18">
        <f>H$23+MID(C27,2,LEN(C27)-2)*COS((36.68+90)*PI()/180)</f>
        <v>3091613.6558462991</v>
      </c>
      <c r="I27" s="18"/>
      <c r="J27" s="18"/>
      <c r="K27" s="18"/>
      <c r="L27" s="18"/>
      <c r="M27" s="18"/>
      <c r="N27" s="19"/>
      <c r="O27" s="20"/>
      <c r="P27" s="20"/>
      <c r="Q27" s="20"/>
      <c r="R27" s="20"/>
      <c r="S27" s="20"/>
      <c r="T27" s="20"/>
      <c r="U27" s="21"/>
      <c r="V27" s="23">
        <f t="shared" ca="1" si="0"/>
        <v>3091613.6568462993</v>
      </c>
      <c r="W27" s="18"/>
      <c r="X27" s="18"/>
      <c r="Y27" s="18"/>
      <c r="Z27" s="19"/>
      <c r="AA27" s="24"/>
      <c r="AB27" s="25"/>
      <c r="AC27" s="26"/>
      <c r="AD27" s="8">
        <f t="shared" ca="1" si="1"/>
        <v>1E-3</v>
      </c>
      <c r="AE27" s="8"/>
    </row>
    <row r="28" spans="1:32" ht="14.25" customHeight="1">
      <c r="A28" s="117"/>
      <c r="B28" s="79"/>
      <c r="C28" s="16"/>
      <c r="D28" s="17"/>
      <c r="E28" s="17"/>
      <c r="F28" s="17"/>
      <c r="G28" s="1" t="s">
        <v>13</v>
      </c>
      <c r="H28" s="18">
        <f>H$24+MID(C27,2,LEN(C27)-2)*SIN((36.68+90)*PI()/180)</f>
        <v>527764.73625846487</v>
      </c>
      <c r="I28" s="18"/>
      <c r="J28" s="18"/>
      <c r="K28" s="18"/>
      <c r="L28" s="18"/>
      <c r="M28" s="18"/>
      <c r="N28" s="19"/>
      <c r="O28" s="17"/>
      <c r="P28" s="17"/>
      <c r="Q28" s="17"/>
      <c r="R28" s="17"/>
      <c r="S28" s="17"/>
      <c r="T28" s="17"/>
      <c r="U28" s="22"/>
      <c r="V28" s="23">
        <f t="shared" ca="1" si="0"/>
        <v>527764.73525846482</v>
      </c>
      <c r="W28" s="18"/>
      <c r="X28" s="18"/>
      <c r="Y28" s="18"/>
      <c r="Z28" s="19"/>
      <c r="AA28" s="27"/>
      <c r="AB28" s="28"/>
      <c r="AC28" s="29"/>
      <c r="AD28" s="8">
        <f t="shared" ca="1" si="1"/>
        <v>-1E-3</v>
      </c>
      <c r="AE28" s="8"/>
    </row>
    <row r="29" spans="1:32" ht="14.25" customHeight="1">
      <c r="A29" s="118"/>
      <c r="B29" s="119"/>
      <c r="C29" s="14" t="s">
        <v>44</v>
      </c>
      <c r="D29" s="15"/>
      <c r="E29" s="15"/>
      <c r="F29" s="15"/>
      <c r="G29" s="9" t="s">
        <v>12</v>
      </c>
      <c r="H29" s="18">
        <f t="shared" ref="H29" si="2">H$23-MID(C29,2,LEN(C29)-2)*COS((36.68+90)*PI()/180)</f>
        <v>3091629.4854951082</v>
      </c>
      <c r="I29" s="18"/>
      <c r="J29" s="18"/>
      <c r="K29" s="18"/>
      <c r="L29" s="18"/>
      <c r="M29" s="18"/>
      <c r="N29" s="19"/>
      <c r="O29" s="20"/>
      <c r="P29" s="20"/>
      <c r="Q29" s="20"/>
      <c r="R29" s="20"/>
      <c r="S29" s="20"/>
      <c r="T29" s="20"/>
      <c r="U29" s="21"/>
      <c r="V29" s="23">
        <f t="shared" ref="V29:V38" ca="1" si="3">H29+AD29</f>
        <v>3091629.4854951082</v>
      </c>
      <c r="W29" s="18"/>
      <c r="X29" s="18"/>
      <c r="Y29" s="18"/>
      <c r="Z29" s="19"/>
      <c r="AA29" s="24"/>
      <c r="AB29" s="25"/>
      <c r="AC29" s="26"/>
      <c r="AD29" s="8">
        <f t="shared" ca="1" si="1"/>
        <v>0</v>
      </c>
      <c r="AE29" s="8"/>
    </row>
    <row r="30" spans="1:32" ht="14.25" customHeight="1">
      <c r="A30" s="118"/>
      <c r="B30" s="119"/>
      <c r="C30" s="16"/>
      <c r="D30" s="17"/>
      <c r="E30" s="17"/>
      <c r="F30" s="17"/>
      <c r="G30" s="9" t="s">
        <v>13</v>
      </c>
      <c r="H30" s="18">
        <f t="shared" ref="H30" si="4">H$24-MID(C29,2,LEN(C29)-2)*SIN((36.68+90)*PI()/180)</f>
        <v>527743.48367700784</v>
      </c>
      <c r="I30" s="18"/>
      <c r="J30" s="18"/>
      <c r="K30" s="18"/>
      <c r="L30" s="18"/>
      <c r="M30" s="18"/>
      <c r="N30" s="19"/>
      <c r="O30" s="17"/>
      <c r="P30" s="17"/>
      <c r="Q30" s="17"/>
      <c r="R30" s="17"/>
      <c r="S30" s="17"/>
      <c r="T30" s="17"/>
      <c r="U30" s="22"/>
      <c r="V30" s="23">
        <f t="shared" ca="1" si="3"/>
        <v>527743.48567700782</v>
      </c>
      <c r="W30" s="18"/>
      <c r="X30" s="18"/>
      <c r="Y30" s="18"/>
      <c r="Z30" s="19"/>
      <c r="AA30" s="27"/>
      <c r="AB30" s="28"/>
      <c r="AC30" s="29"/>
      <c r="AD30" s="8">
        <f t="shared" ca="1" si="1"/>
        <v>2E-3</v>
      </c>
      <c r="AE30" s="8"/>
    </row>
    <row r="31" spans="1:32" ht="14.25" customHeight="1">
      <c r="A31" s="118"/>
      <c r="B31" s="119"/>
      <c r="C31" s="14" t="s">
        <v>42</v>
      </c>
      <c r="D31" s="15"/>
      <c r="E31" s="15"/>
      <c r="F31" s="15"/>
      <c r="G31" s="9" t="s">
        <v>12</v>
      </c>
      <c r="H31" s="18">
        <f>H$23+MID(C31,2,LEN(C31)-2)*COS((36.68+90)*PI()/180)</f>
        <v>3091604.6956677279</v>
      </c>
      <c r="I31" s="18"/>
      <c r="J31" s="18"/>
      <c r="K31" s="18"/>
      <c r="L31" s="18"/>
      <c r="M31" s="18"/>
      <c r="N31" s="19"/>
      <c r="O31" s="20"/>
      <c r="P31" s="20"/>
      <c r="Q31" s="20"/>
      <c r="R31" s="20"/>
      <c r="S31" s="20"/>
      <c r="T31" s="20"/>
      <c r="U31" s="21"/>
      <c r="V31" s="23">
        <f t="shared" ca="1" si="3"/>
        <v>3091604.693667728</v>
      </c>
      <c r="W31" s="18"/>
      <c r="X31" s="18"/>
      <c r="Y31" s="18"/>
      <c r="Z31" s="19"/>
      <c r="AA31" s="24"/>
      <c r="AB31" s="25"/>
      <c r="AC31" s="26"/>
      <c r="AD31" s="8">
        <f t="shared" ca="1" si="1"/>
        <v>-2E-3</v>
      </c>
      <c r="AE31" s="8"/>
    </row>
    <row r="32" spans="1:32" ht="14.25" customHeight="1">
      <c r="A32" s="118"/>
      <c r="B32" s="119"/>
      <c r="C32" s="16"/>
      <c r="D32" s="17"/>
      <c r="E32" s="17"/>
      <c r="F32" s="17"/>
      <c r="G32" s="9" t="s">
        <v>13</v>
      </c>
      <c r="H32" s="18">
        <f>H$24+MID(C31,2,LEN(C31)-2)*SIN((36.68+90)*PI()/180)</f>
        <v>527776.76602155366</v>
      </c>
      <c r="I32" s="18"/>
      <c r="J32" s="18"/>
      <c r="K32" s="18"/>
      <c r="L32" s="18"/>
      <c r="M32" s="18"/>
      <c r="N32" s="19"/>
      <c r="O32" s="17"/>
      <c r="P32" s="17"/>
      <c r="Q32" s="17"/>
      <c r="R32" s="17"/>
      <c r="S32" s="17"/>
      <c r="T32" s="17"/>
      <c r="U32" s="22"/>
      <c r="V32" s="23">
        <f t="shared" ca="1" si="3"/>
        <v>527776.76602155366</v>
      </c>
      <c r="W32" s="18"/>
      <c r="X32" s="18"/>
      <c r="Y32" s="18"/>
      <c r="Z32" s="19"/>
      <c r="AA32" s="27"/>
      <c r="AB32" s="28"/>
      <c r="AC32" s="29"/>
      <c r="AD32" s="8">
        <f t="shared" ca="1" si="1"/>
        <v>0</v>
      </c>
      <c r="AE32" s="8"/>
    </row>
    <row r="33" spans="1:31" ht="14.25" customHeight="1">
      <c r="A33" s="118"/>
      <c r="B33" s="119"/>
      <c r="C33" s="30">
        <v>500</v>
      </c>
      <c r="D33" s="31"/>
      <c r="E33" s="31"/>
      <c r="F33" s="31"/>
      <c r="G33" s="3" t="s">
        <v>12</v>
      </c>
      <c r="H33" s="34">
        <f>$AE$23+C33*COS(36.68055*PI()/180)</f>
        <v>3091690.2282358916</v>
      </c>
      <c r="I33" s="35"/>
      <c r="J33" s="35"/>
      <c r="K33" s="35"/>
      <c r="L33" s="35"/>
      <c r="M33" s="35"/>
      <c r="N33" s="36"/>
      <c r="O33" s="20"/>
      <c r="P33" s="20"/>
      <c r="Q33" s="20"/>
      <c r="R33" s="20"/>
      <c r="S33" s="20"/>
      <c r="T33" s="20"/>
      <c r="U33" s="21"/>
      <c r="V33" s="23">
        <f t="shared" ca="1" si="3"/>
        <v>3091690.2252358915</v>
      </c>
      <c r="W33" s="18"/>
      <c r="X33" s="18"/>
      <c r="Y33" s="18"/>
      <c r="Z33" s="19"/>
      <c r="AA33" s="24"/>
      <c r="AB33" s="25"/>
      <c r="AC33" s="26"/>
      <c r="AD33" s="8">
        <f t="shared" ca="1" si="1"/>
        <v>-3.0000000000000001E-3</v>
      </c>
      <c r="AE33" s="8"/>
    </row>
    <row r="34" spans="1:31" ht="15" customHeight="1">
      <c r="A34" s="118"/>
      <c r="B34" s="119"/>
      <c r="C34" s="32"/>
      <c r="D34" s="33"/>
      <c r="E34" s="33"/>
      <c r="F34" s="33"/>
      <c r="G34" s="9" t="s">
        <v>13</v>
      </c>
      <c r="H34" s="18">
        <f>$AE$24+C33*SIN(36.68055*PI()/180)</f>
        <v>527816.78346827137</v>
      </c>
      <c r="I34" s="18"/>
      <c r="J34" s="18"/>
      <c r="K34" s="18"/>
      <c r="L34" s="18"/>
      <c r="M34" s="18"/>
      <c r="N34" s="19"/>
      <c r="O34" s="17"/>
      <c r="P34" s="17"/>
      <c r="Q34" s="17"/>
      <c r="R34" s="17"/>
      <c r="S34" s="17"/>
      <c r="T34" s="17"/>
      <c r="U34" s="22"/>
      <c r="V34" s="23">
        <f t="shared" ca="1" si="3"/>
        <v>527816.78346827137</v>
      </c>
      <c r="W34" s="18"/>
      <c r="X34" s="18"/>
      <c r="Y34" s="18"/>
      <c r="Z34" s="19"/>
      <c r="AA34" s="27"/>
      <c r="AB34" s="28"/>
      <c r="AC34" s="29"/>
      <c r="AD34" s="8">
        <f t="shared" ca="1" si="1"/>
        <v>0</v>
      </c>
      <c r="AE34" s="8"/>
    </row>
    <row r="35" spans="1:31" ht="14.25" customHeight="1">
      <c r="A35" s="117"/>
      <c r="B35" s="79"/>
      <c r="C35" s="14" t="s">
        <v>37</v>
      </c>
      <c r="D35" s="15"/>
      <c r="E35" s="15"/>
      <c r="F35" s="15"/>
      <c r="G35" s="9" t="s">
        <v>12</v>
      </c>
      <c r="H35" s="18">
        <f>H$33-MID(C35,2,LEN(C35)-2)*COS((36.68+90)*PI()/180)</f>
        <v>3091692.6176168439</v>
      </c>
      <c r="I35" s="18"/>
      <c r="J35" s="18"/>
      <c r="K35" s="18"/>
      <c r="L35" s="18"/>
      <c r="M35" s="18"/>
      <c r="N35" s="19"/>
      <c r="O35" s="20"/>
      <c r="P35" s="20"/>
      <c r="Q35" s="20"/>
      <c r="R35" s="20"/>
      <c r="S35" s="20"/>
      <c r="T35" s="20"/>
      <c r="U35" s="21"/>
      <c r="V35" s="23">
        <f t="shared" ca="1" si="3"/>
        <v>3091692.615616844</v>
      </c>
      <c r="W35" s="18"/>
      <c r="X35" s="18"/>
      <c r="Y35" s="18"/>
      <c r="Z35" s="19"/>
      <c r="AA35" s="24"/>
      <c r="AB35" s="25"/>
      <c r="AC35" s="26"/>
      <c r="AD35" s="8">
        <f t="shared" ca="1" si="1"/>
        <v>-2E-3</v>
      </c>
      <c r="AE35" s="8"/>
    </row>
    <row r="36" spans="1:31" ht="14.25" customHeight="1">
      <c r="A36" s="117"/>
      <c r="B36" s="79"/>
      <c r="C36" s="16"/>
      <c r="D36" s="17"/>
      <c r="E36" s="17"/>
      <c r="F36" s="17"/>
      <c r="G36" s="9" t="s">
        <v>13</v>
      </c>
      <c r="H36" s="18">
        <f>H$34-MID(C35,2,LEN(C35)-2)*SIN((36.68+90)*PI()/180)</f>
        <v>527813.57553144766</v>
      </c>
      <c r="I36" s="18"/>
      <c r="J36" s="18"/>
      <c r="K36" s="18"/>
      <c r="L36" s="18"/>
      <c r="M36" s="18"/>
      <c r="N36" s="19"/>
      <c r="O36" s="17"/>
      <c r="P36" s="17"/>
      <c r="Q36" s="17"/>
      <c r="R36" s="17"/>
      <c r="S36" s="17"/>
      <c r="T36" s="17"/>
      <c r="U36" s="22"/>
      <c r="V36" s="23">
        <f t="shared" ca="1" si="3"/>
        <v>527813.57253144763</v>
      </c>
      <c r="W36" s="18"/>
      <c r="X36" s="18"/>
      <c r="Y36" s="18"/>
      <c r="Z36" s="19"/>
      <c r="AA36" s="27"/>
      <c r="AB36" s="28"/>
      <c r="AC36" s="29"/>
      <c r="AD36" s="8">
        <f t="shared" ca="1" si="1"/>
        <v>-3.0000000000000001E-3</v>
      </c>
      <c r="AE36" s="8"/>
    </row>
    <row r="37" spans="1:31" ht="14.25" customHeight="1">
      <c r="A37" s="117"/>
      <c r="B37" s="79"/>
      <c r="C37" s="14" t="s">
        <v>38</v>
      </c>
      <c r="D37" s="15"/>
      <c r="E37" s="15"/>
      <c r="F37" s="15"/>
      <c r="G37" s="9" t="s">
        <v>12</v>
      </c>
      <c r="H37" s="18">
        <f>H$33+MID(C37,2,LEN(C37)-2)*COS((36.68+90)*PI()/180)</f>
        <v>3091687.8388549392</v>
      </c>
      <c r="I37" s="18"/>
      <c r="J37" s="18"/>
      <c r="K37" s="18"/>
      <c r="L37" s="18"/>
      <c r="M37" s="18"/>
      <c r="N37" s="19"/>
      <c r="O37" s="20"/>
      <c r="P37" s="20"/>
      <c r="Q37" s="20"/>
      <c r="R37" s="20"/>
      <c r="S37" s="20"/>
      <c r="T37" s="20"/>
      <c r="U37" s="21"/>
      <c r="V37" s="23">
        <f t="shared" ca="1" si="3"/>
        <v>3091687.8368549393</v>
      </c>
      <c r="W37" s="18"/>
      <c r="X37" s="18"/>
      <c r="Y37" s="18"/>
      <c r="Z37" s="19"/>
      <c r="AA37" s="24"/>
      <c r="AB37" s="25"/>
      <c r="AC37" s="26"/>
      <c r="AD37" s="8">
        <f t="shared" ca="1" si="1"/>
        <v>-2E-3</v>
      </c>
      <c r="AE37" s="8"/>
    </row>
    <row r="38" spans="1:31" ht="14.25" customHeight="1">
      <c r="A38" s="117"/>
      <c r="B38" s="79"/>
      <c r="C38" s="16"/>
      <c r="D38" s="17"/>
      <c r="E38" s="17"/>
      <c r="F38" s="17"/>
      <c r="G38" s="9" t="s">
        <v>13</v>
      </c>
      <c r="H38" s="18">
        <f>H$34+MID(C37,2,LEN(C37)-2)*SIN((36.68+90)*PI()/180)</f>
        <v>527819.99140509509</v>
      </c>
      <c r="I38" s="18"/>
      <c r="J38" s="18"/>
      <c r="K38" s="18"/>
      <c r="L38" s="18"/>
      <c r="M38" s="18"/>
      <c r="N38" s="19"/>
      <c r="O38" s="17"/>
      <c r="P38" s="17"/>
      <c r="Q38" s="17"/>
      <c r="R38" s="17"/>
      <c r="S38" s="17"/>
      <c r="T38" s="17"/>
      <c r="U38" s="22"/>
      <c r="V38" s="23">
        <f t="shared" ca="1" si="3"/>
        <v>527819.98940509511</v>
      </c>
      <c r="W38" s="18"/>
      <c r="X38" s="18"/>
      <c r="Y38" s="18"/>
      <c r="Z38" s="19"/>
      <c r="AA38" s="27"/>
      <c r="AB38" s="28"/>
      <c r="AC38" s="29"/>
      <c r="AD38" s="8">
        <f t="shared" ca="1" si="1"/>
        <v>-2E-3</v>
      </c>
      <c r="AE38" s="8"/>
    </row>
    <row r="39" spans="1:31" ht="14.25" customHeight="1">
      <c r="A39" s="117"/>
      <c r="B39" s="79"/>
      <c r="C39" s="14" t="s">
        <v>44</v>
      </c>
      <c r="D39" s="15"/>
      <c r="E39" s="15"/>
      <c r="F39" s="15"/>
      <c r="G39" s="9" t="s">
        <v>12</v>
      </c>
      <c r="H39" s="18">
        <f>H$33-MID(C39,2,LEN(C39)-2)*COS((36.68+90)*PI()/180)</f>
        <v>3091703.6685037483</v>
      </c>
      <c r="I39" s="18"/>
      <c r="J39" s="18"/>
      <c r="K39" s="18"/>
      <c r="L39" s="18"/>
      <c r="M39" s="18"/>
      <c r="N39" s="19"/>
      <c r="O39" s="20"/>
      <c r="P39" s="20"/>
      <c r="Q39" s="20"/>
      <c r="R39" s="20"/>
      <c r="S39" s="20"/>
      <c r="T39" s="20"/>
      <c r="U39" s="21"/>
      <c r="V39" s="23">
        <f t="shared" ref="V39:V40" ca="1" si="5">H39+AD39</f>
        <v>3091703.6695037484</v>
      </c>
      <c r="W39" s="18"/>
      <c r="X39" s="18"/>
      <c r="Y39" s="18"/>
      <c r="Z39" s="19"/>
      <c r="AA39" s="24"/>
      <c r="AB39" s="25"/>
      <c r="AC39" s="26"/>
      <c r="AD39" s="8">
        <f t="shared" ca="1" si="1"/>
        <v>1E-3</v>
      </c>
      <c r="AE39" s="8"/>
    </row>
    <row r="40" spans="1:31" ht="15" customHeight="1">
      <c r="A40" s="117"/>
      <c r="B40" s="79"/>
      <c r="C40" s="16"/>
      <c r="D40" s="17"/>
      <c r="E40" s="17"/>
      <c r="F40" s="17"/>
      <c r="G40" s="9" t="s">
        <v>13</v>
      </c>
      <c r="H40" s="18">
        <f>H$34-MID(C39,2,LEN(C39)-2)*SIN((36.68+90)*PI()/180)</f>
        <v>527798.73882363806</v>
      </c>
      <c r="I40" s="18"/>
      <c r="J40" s="18"/>
      <c r="K40" s="18"/>
      <c r="L40" s="18"/>
      <c r="M40" s="18"/>
      <c r="N40" s="19"/>
      <c r="O40" s="17"/>
      <c r="P40" s="17"/>
      <c r="Q40" s="17"/>
      <c r="R40" s="17"/>
      <c r="S40" s="17"/>
      <c r="T40" s="17"/>
      <c r="U40" s="22"/>
      <c r="V40" s="23">
        <f t="shared" ca="1" si="5"/>
        <v>527798.73582363804</v>
      </c>
      <c r="W40" s="18"/>
      <c r="X40" s="18"/>
      <c r="Y40" s="18"/>
      <c r="Z40" s="19"/>
      <c r="AA40" s="27"/>
      <c r="AB40" s="28"/>
      <c r="AC40" s="29"/>
      <c r="AD40" s="8">
        <f t="shared" ca="1" si="1"/>
        <v>-3.0000000000000001E-3</v>
      </c>
      <c r="AE40" s="8"/>
    </row>
    <row r="41" spans="1:31" ht="10.5" customHeight="1">
      <c r="A41" s="37" t="s">
        <v>20</v>
      </c>
      <c r="B41" s="38"/>
      <c r="C41" s="39" t="s">
        <v>31</v>
      </c>
      <c r="D41" s="40"/>
      <c r="E41" s="40"/>
      <c r="F41" s="40"/>
      <c r="G41" s="41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2"/>
    </row>
    <row r="42" spans="1:31" ht="10.5" customHeight="1">
      <c r="A42" s="37"/>
      <c r="B42" s="38"/>
      <c r="C42" s="43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5"/>
    </row>
    <row r="43" spans="1:31" ht="21.75" customHeight="1">
      <c r="A43" s="37"/>
      <c r="B43" s="38"/>
      <c r="C43" s="43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5"/>
    </row>
    <row r="44" spans="1:31" ht="8.25" hidden="1" customHeight="1">
      <c r="A44" s="37"/>
      <c r="B44" s="3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37"/>
      <c r="B45" s="3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46" t="s">
        <v>14</v>
      </c>
      <c r="B46" s="47"/>
      <c r="C46" s="52"/>
      <c r="D46" s="52"/>
      <c r="E46" s="52"/>
      <c r="F46" s="53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4"/>
    </row>
    <row r="47" spans="1:31" ht="9" customHeight="1">
      <c r="A47" s="48"/>
      <c r="B47" s="49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6"/>
    </row>
    <row r="48" spans="1:31" ht="9.75" customHeight="1">
      <c r="A48" s="48"/>
      <c r="B48" s="49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6"/>
    </row>
    <row r="49" spans="1:29" ht="9" hidden="1" customHeight="1">
      <c r="A49" s="48"/>
      <c r="B49" s="49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6"/>
    </row>
    <row r="50" spans="1:29" ht="2.1" customHeight="1" thickBot="1">
      <c r="A50" s="50"/>
      <c r="B50" s="51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8"/>
    </row>
    <row r="51" spans="1:29" ht="9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5.25" customHeight="1"/>
    <row r="56" spans="1:29" ht="12" customHeight="1">
      <c r="A56" s="82"/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1" t="s">
        <v>0</v>
      </c>
      <c r="AB56" s="81"/>
      <c r="AC56" s="81"/>
    </row>
    <row r="57" spans="1:29" ht="27">
      <c r="A57" s="85"/>
      <c r="B57" s="86"/>
      <c r="C57" s="86"/>
      <c r="D57" s="87" t="s">
        <v>24</v>
      </c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9"/>
      <c r="AB57" s="90"/>
      <c r="AC57" s="90"/>
    </row>
    <row r="58" spans="1:29" ht="27.75" thickBo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2"/>
      <c r="AB58" s="93"/>
      <c r="AC58" s="93"/>
    </row>
    <row r="59" spans="1:29" ht="45" customHeight="1">
      <c r="A59" s="94" t="s">
        <v>1</v>
      </c>
      <c r="B59" s="95"/>
      <c r="C59" s="95"/>
      <c r="D59" s="95"/>
      <c r="E59" s="96"/>
      <c r="F59" s="97" t="s">
        <v>32</v>
      </c>
      <c r="G59" s="98"/>
      <c r="H59" s="98"/>
      <c r="I59" s="98"/>
      <c r="J59" s="98"/>
      <c r="K59" s="98"/>
      <c r="L59" s="98"/>
      <c r="M59" s="98"/>
      <c r="N59" s="98"/>
      <c r="O59" s="98"/>
      <c r="P59" s="99"/>
      <c r="Q59" s="100" t="s">
        <v>2</v>
      </c>
      <c r="R59" s="100"/>
      <c r="S59" s="100"/>
      <c r="T59" s="100"/>
      <c r="U59" s="101" t="s">
        <v>3</v>
      </c>
      <c r="V59" s="101"/>
      <c r="W59" s="101"/>
      <c r="X59" s="101"/>
      <c r="Y59" s="101"/>
      <c r="Z59" s="101"/>
      <c r="AA59" s="101"/>
      <c r="AB59" s="101"/>
      <c r="AC59" s="102"/>
    </row>
    <row r="60" spans="1:29" ht="30" customHeight="1">
      <c r="A60" s="70" t="s">
        <v>17</v>
      </c>
      <c r="B60" s="71"/>
      <c r="C60" s="71"/>
      <c r="D60" s="71"/>
      <c r="E60" s="72"/>
      <c r="F60" s="73" t="s">
        <v>45</v>
      </c>
      <c r="G60" s="74"/>
      <c r="H60" s="74"/>
      <c r="I60" s="74"/>
      <c r="J60" s="74"/>
      <c r="K60" s="74"/>
      <c r="L60" s="74"/>
      <c r="M60" s="74"/>
      <c r="N60" s="74"/>
      <c r="O60" s="74"/>
      <c r="P60" s="73"/>
      <c r="Q60" s="75" t="s">
        <v>33</v>
      </c>
      <c r="R60" s="75"/>
      <c r="S60" s="75"/>
      <c r="T60" s="75"/>
      <c r="U60" s="76" t="s">
        <v>46</v>
      </c>
      <c r="V60" s="77"/>
      <c r="W60" s="77"/>
      <c r="X60" s="77"/>
      <c r="Y60" s="77"/>
      <c r="Z60" s="77"/>
      <c r="AA60" s="77"/>
      <c r="AB60" s="77"/>
      <c r="AC60" s="78"/>
    </row>
    <row r="61" spans="1:29" ht="30" customHeight="1">
      <c r="A61" s="103" t="s">
        <v>4</v>
      </c>
      <c r="B61" s="104"/>
      <c r="C61" s="104"/>
      <c r="D61" s="104"/>
      <c r="E61" s="105"/>
      <c r="F61" s="106" t="s">
        <v>36</v>
      </c>
      <c r="G61" s="107"/>
      <c r="H61" s="107"/>
      <c r="I61" s="107"/>
      <c r="J61" s="107"/>
      <c r="K61" s="107"/>
      <c r="L61" s="107"/>
      <c r="M61" s="107"/>
      <c r="N61" s="107"/>
      <c r="O61" s="107"/>
      <c r="P61" s="108"/>
      <c r="Q61" s="109" t="s">
        <v>23</v>
      </c>
      <c r="R61" s="110"/>
      <c r="S61" s="110"/>
      <c r="T61" s="110"/>
      <c r="U61" s="111" t="s">
        <v>30</v>
      </c>
      <c r="V61" s="112"/>
      <c r="W61" s="112"/>
      <c r="X61" s="112"/>
      <c r="Y61" s="112"/>
      <c r="Z61" s="112"/>
      <c r="AA61" s="112"/>
      <c r="AB61" s="112"/>
      <c r="AC61" s="113"/>
    </row>
    <row r="62" spans="1:29" ht="23.25" customHeight="1">
      <c r="A62" s="117" t="s">
        <v>18</v>
      </c>
      <c r="B62" s="79"/>
      <c r="C62" s="79" t="s">
        <v>5</v>
      </c>
      <c r="D62" s="79"/>
      <c r="E62" s="79"/>
      <c r="F62" s="79"/>
      <c r="G62" s="79"/>
      <c r="H62" s="79" t="s">
        <v>25</v>
      </c>
      <c r="I62" s="79"/>
      <c r="J62" s="79"/>
      <c r="K62" s="79"/>
      <c r="L62" s="79"/>
      <c r="M62" s="79"/>
      <c r="N62" s="79"/>
      <c r="O62" s="63" t="s">
        <v>6</v>
      </c>
      <c r="P62" s="63"/>
      <c r="Q62" s="63"/>
      <c r="R62" s="63"/>
      <c r="S62" s="63"/>
      <c r="T62" s="63" t="s">
        <v>34</v>
      </c>
      <c r="U62" s="63"/>
      <c r="V62" s="63"/>
      <c r="W62" s="63"/>
      <c r="X62" s="63"/>
      <c r="Y62" s="63"/>
      <c r="Z62" s="63"/>
      <c r="AA62" s="63"/>
      <c r="AB62" s="63"/>
      <c r="AC62" s="80"/>
    </row>
    <row r="63" spans="1:29" ht="18" customHeight="1">
      <c r="A63" s="117"/>
      <c r="B63" s="79"/>
      <c r="C63" s="120" t="s">
        <v>7</v>
      </c>
      <c r="D63" s="15"/>
      <c r="E63" s="15"/>
      <c r="F63" s="15"/>
      <c r="G63" s="121"/>
      <c r="H63" s="79" t="s">
        <v>26</v>
      </c>
      <c r="I63" s="79"/>
      <c r="J63" s="79"/>
      <c r="K63" s="79"/>
      <c r="L63" s="79"/>
      <c r="M63" s="79"/>
      <c r="N63" s="79"/>
      <c r="O63" s="24" t="s">
        <v>8</v>
      </c>
      <c r="P63" s="25"/>
      <c r="Q63" s="25"/>
      <c r="R63" s="25"/>
      <c r="S63" s="122"/>
      <c r="T63" s="63" t="s">
        <v>28</v>
      </c>
      <c r="U63" s="63"/>
      <c r="V63" s="63"/>
      <c r="W63" s="63"/>
      <c r="X63" s="63"/>
      <c r="Y63" s="63"/>
      <c r="Z63" s="63"/>
      <c r="AA63" s="63"/>
      <c r="AB63" s="63"/>
      <c r="AC63" s="80"/>
    </row>
    <row r="64" spans="1:29" ht="18" customHeight="1">
      <c r="A64" s="117"/>
      <c r="B64" s="79"/>
      <c r="C64" s="16"/>
      <c r="D64" s="17"/>
      <c r="E64" s="17"/>
      <c r="F64" s="17"/>
      <c r="G64" s="22"/>
      <c r="H64" s="79" t="s">
        <v>27</v>
      </c>
      <c r="I64" s="79"/>
      <c r="J64" s="79"/>
      <c r="K64" s="79"/>
      <c r="L64" s="79"/>
      <c r="M64" s="79"/>
      <c r="N64" s="79"/>
      <c r="O64" s="27"/>
      <c r="P64" s="28"/>
      <c r="Q64" s="28"/>
      <c r="R64" s="28"/>
      <c r="S64" s="123"/>
      <c r="T64" s="63" t="s">
        <v>29</v>
      </c>
      <c r="U64" s="63"/>
      <c r="V64" s="63"/>
      <c r="W64" s="63"/>
      <c r="X64" s="63"/>
      <c r="Y64" s="63"/>
      <c r="Z64" s="63"/>
      <c r="AA64" s="63"/>
      <c r="AB64" s="63"/>
      <c r="AC64" s="80"/>
    </row>
    <row r="65" spans="1:32">
      <c r="A65" s="117"/>
      <c r="B65" s="79"/>
      <c r="C65" s="124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6"/>
    </row>
    <row r="66" spans="1:32">
      <c r="A66" s="117"/>
      <c r="B66" s="79"/>
      <c r="C66" s="124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6"/>
    </row>
    <row r="67" spans="1:32">
      <c r="A67" s="117"/>
      <c r="B67" s="79"/>
      <c r="C67" s="124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6"/>
    </row>
    <row r="68" spans="1:32">
      <c r="A68" s="117"/>
      <c r="B68" s="79"/>
      <c r="C68" s="124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6"/>
    </row>
    <row r="69" spans="1:32">
      <c r="A69" s="117"/>
      <c r="B69" s="79"/>
      <c r="C69" s="124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6"/>
    </row>
    <row r="70" spans="1:32">
      <c r="A70" s="117"/>
      <c r="B70" s="79"/>
      <c r="C70" s="124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6"/>
    </row>
    <row r="71" spans="1:32">
      <c r="A71" s="117"/>
      <c r="B71" s="79"/>
      <c r="C71" s="124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6"/>
    </row>
    <row r="72" spans="1:32">
      <c r="A72" s="117"/>
      <c r="B72" s="79"/>
      <c r="C72" s="124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6"/>
    </row>
    <row r="73" spans="1:32">
      <c r="A73" s="117"/>
      <c r="B73" s="79"/>
      <c r="C73" s="124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6"/>
    </row>
    <row r="74" spans="1:32" ht="29.25" customHeight="1">
      <c r="A74" s="117"/>
      <c r="B74" s="79"/>
      <c r="C74" s="124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6"/>
    </row>
    <row r="75" spans="1:32" ht="22.5" customHeight="1">
      <c r="A75" s="117"/>
      <c r="B75" s="79"/>
      <c r="C75" s="124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6"/>
    </row>
    <row r="76" spans="1:32" ht="14.25" customHeight="1">
      <c r="A76" s="117"/>
      <c r="B76" s="60"/>
      <c r="C76" s="79" t="s">
        <v>9</v>
      </c>
      <c r="D76" s="79"/>
      <c r="E76" s="79"/>
      <c r="F76" s="79"/>
      <c r="G76" s="2"/>
      <c r="H76" s="60" t="s">
        <v>10</v>
      </c>
      <c r="I76" s="61"/>
      <c r="J76" s="61"/>
      <c r="K76" s="61"/>
      <c r="L76" s="61"/>
      <c r="M76" s="61"/>
      <c r="N76" s="62"/>
      <c r="O76" s="79" t="s">
        <v>11</v>
      </c>
      <c r="P76" s="79"/>
      <c r="Q76" s="79"/>
      <c r="R76" s="79"/>
      <c r="S76" s="79"/>
      <c r="T76" s="79"/>
      <c r="U76" s="79"/>
      <c r="V76" s="63" t="s">
        <v>21</v>
      </c>
      <c r="W76" s="63"/>
      <c r="X76" s="63"/>
      <c r="Y76" s="63"/>
      <c r="Z76" s="63"/>
      <c r="AA76" s="114" t="s">
        <v>35</v>
      </c>
      <c r="AB76" s="115"/>
      <c r="AC76" s="116"/>
    </row>
    <row r="77" spans="1:32" ht="14.25" customHeight="1">
      <c r="A77" s="117"/>
      <c r="B77" s="79"/>
      <c r="C77" s="14" t="s">
        <v>42</v>
      </c>
      <c r="D77" s="15"/>
      <c r="E77" s="15"/>
      <c r="F77" s="15"/>
      <c r="G77" s="10" t="s">
        <v>12</v>
      </c>
      <c r="H77" s="18">
        <f>H33+MID(C77,2,LEN(C77)-2)*COS((36.68+90)*PI()/180)</f>
        <v>3091678.8786763679</v>
      </c>
      <c r="I77" s="18"/>
      <c r="J77" s="18"/>
      <c r="K77" s="18"/>
      <c r="L77" s="18"/>
      <c r="M77" s="18"/>
      <c r="N77" s="19"/>
      <c r="O77" s="20"/>
      <c r="P77" s="20"/>
      <c r="Q77" s="20"/>
      <c r="R77" s="20"/>
      <c r="S77" s="20"/>
      <c r="T77" s="20"/>
      <c r="U77" s="21"/>
      <c r="V77" s="23">
        <f ca="1">H77+AD77</f>
        <v>3091678.8756763679</v>
      </c>
      <c r="W77" s="18"/>
      <c r="X77" s="18"/>
      <c r="Y77" s="18"/>
      <c r="Z77" s="19"/>
      <c r="AA77" s="64"/>
      <c r="AB77" s="65"/>
      <c r="AC77" s="66"/>
      <c r="AD77" s="8">
        <f ca="1">RANDBETWEEN(-3,3)*0.001</f>
        <v>-3.0000000000000001E-3</v>
      </c>
      <c r="AE77" s="8"/>
    </row>
    <row r="78" spans="1:32" ht="14.25" customHeight="1">
      <c r="A78" s="117"/>
      <c r="B78" s="79"/>
      <c r="C78" s="16"/>
      <c r="D78" s="17"/>
      <c r="E78" s="17"/>
      <c r="F78" s="17"/>
      <c r="G78" s="10" t="s">
        <v>13</v>
      </c>
      <c r="H78" s="18">
        <f>H34+MID(C77,2,LEN(C77)-2)*SIN((36.68+90)*PI()/180)</f>
        <v>527832.02116818388</v>
      </c>
      <c r="I78" s="18"/>
      <c r="J78" s="18"/>
      <c r="K78" s="18"/>
      <c r="L78" s="18"/>
      <c r="M78" s="18"/>
      <c r="N78" s="19"/>
      <c r="O78" s="17"/>
      <c r="P78" s="17"/>
      <c r="Q78" s="17"/>
      <c r="R78" s="17"/>
      <c r="S78" s="17"/>
      <c r="T78" s="17"/>
      <c r="U78" s="22"/>
      <c r="V78" s="23">
        <f t="shared" ref="V78:V94" ca="1" si="6">H78+AD78</f>
        <v>527832.02316818386</v>
      </c>
      <c r="W78" s="18"/>
      <c r="X78" s="18"/>
      <c r="Y78" s="18"/>
      <c r="Z78" s="19"/>
      <c r="AA78" s="67"/>
      <c r="AB78" s="68"/>
      <c r="AC78" s="69"/>
      <c r="AD78" s="8">
        <f t="shared" ref="AD78:AD94" ca="1" si="7">RANDBETWEEN(-3,3)*0.001</f>
        <v>2E-3</v>
      </c>
      <c r="AE78" s="8"/>
    </row>
    <row r="79" spans="1:32" ht="14.25" customHeight="1">
      <c r="A79" s="117"/>
      <c r="B79" s="79"/>
      <c r="C79" s="30">
        <v>600</v>
      </c>
      <c r="D79" s="31"/>
      <c r="E79" s="31"/>
      <c r="F79" s="31"/>
      <c r="G79" s="3" t="s">
        <v>12</v>
      </c>
      <c r="H79" s="34">
        <f>$AE$23+C79*COS(36.68055*PI()/180)</f>
        <v>3091770.4260830698</v>
      </c>
      <c r="I79" s="35"/>
      <c r="J79" s="35"/>
      <c r="K79" s="35"/>
      <c r="L79" s="35"/>
      <c r="M79" s="35"/>
      <c r="N79" s="36"/>
      <c r="O79" s="20"/>
      <c r="P79" s="20"/>
      <c r="Q79" s="20"/>
      <c r="R79" s="20"/>
      <c r="S79" s="20"/>
      <c r="T79" s="20"/>
      <c r="U79" s="21"/>
      <c r="V79" s="23">
        <f t="shared" ca="1" si="6"/>
        <v>3091770.4290830698</v>
      </c>
      <c r="W79" s="18"/>
      <c r="X79" s="18"/>
      <c r="Y79" s="18"/>
      <c r="Z79" s="19"/>
      <c r="AA79" s="24"/>
      <c r="AB79" s="25"/>
      <c r="AC79" s="26"/>
      <c r="AD79" s="8">
        <f t="shared" ca="1" si="7"/>
        <v>3.0000000000000001E-3</v>
      </c>
      <c r="AE79" s="8"/>
    </row>
    <row r="80" spans="1:32" ht="14.25" customHeight="1">
      <c r="A80" s="117"/>
      <c r="B80" s="79"/>
      <c r="C80" s="32"/>
      <c r="D80" s="33"/>
      <c r="E80" s="33"/>
      <c r="F80" s="33"/>
      <c r="G80" s="10" t="s">
        <v>13</v>
      </c>
      <c r="H80" s="18">
        <f>$AE$24+C79*SIN(36.68055*PI()/180)</f>
        <v>527876.51876192575</v>
      </c>
      <c r="I80" s="18"/>
      <c r="J80" s="18"/>
      <c r="K80" s="18"/>
      <c r="L80" s="18"/>
      <c r="M80" s="18"/>
      <c r="N80" s="19"/>
      <c r="O80" s="17"/>
      <c r="P80" s="17"/>
      <c r="Q80" s="17"/>
      <c r="R80" s="17"/>
      <c r="S80" s="17"/>
      <c r="T80" s="17"/>
      <c r="U80" s="22"/>
      <c r="V80" s="23">
        <f t="shared" ca="1" si="6"/>
        <v>527876.51876192575</v>
      </c>
      <c r="W80" s="18"/>
      <c r="X80" s="18"/>
      <c r="Y80" s="18"/>
      <c r="Z80" s="19"/>
      <c r="AA80" s="27"/>
      <c r="AB80" s="28"/>
      <c r="AC80" s="29"/>
      <c r="AD80" s="8">
        <f t="shared" ca="1" si="7"/>
        <v>0</v>
      </c>
      <c r="AE80" s="8"/>
      <c r="AF80" s="13"/>
    </row>
    <row r="81" spans="1:31" ht="14.25" customHeight="1">
      <c r="A81" s="117"/>
      <c r="B81" s="79"/>
      <c r="C81" s="14" t="s">
        <v>37</v>
      </c>
      <c r="D81" s="15"/>
      <c r="E81" s="15"/>
      <c r="F81" s="15"/>
      <c r="G81" s="10" t="s">
        <v>12</v>
      </c>
      <c r="H81" s="18">
        <f>H$79-MID(C81,2,LEN(C81)-2)*COS((36.68+90)*PI()/180)</f>
        <v>3091772.8154640221</v>
      </c>
      <c r="I81" s="18"/>
      <c r="J81" s="18"/>
      <c r="K81" s="18"/>
      <c r="L81" s="18"/>
      <c r="M81" s="18"/>
      <c r="N81" s="19"/>
      <c r="O81" s="20"/>
      <c r="P81" s="20"/>
      <c r="Q81" s="20"/>
      <c r="R81" s="20"/>
      <c r="S81" s="20"/>
      <c r="T81" s="20"/>
      <c r="U81" s="21"/>
      <c r="V81" s="23">
        <f t="shared" ca="1" si="6"/>
        <v>3091772.8154640221</v>
      </c>
      <c r="W81" s="18"/>
      <c r="X81" s="18"/>
      <c r="Y81" s="18"/>
      <c r="Z81" s="19"/>
      <c r="AA81" s="24"/>
      <c r="AB81" s="25"/>
      <c r="AC81" s="26"/>
      <c r="AD81" s="8">
        <f t="shared" ca="1" si="7"/>
        <v>0</v>
      </c>
      <c r="AE81" s="8"/>
    </row>
    <row r="82" spans="1:31" ht="14.25" customHeight="1">
      <c r="A82" s="117"/>
      <c r="B82" s="79"/>
      <c r="C82" s="16"/>
      <c r="D82" s="17"/>
      <c r="E82" s="17"/>
      <c r="F82" s="17"/>
      <c r="G82" s="10" t="s">
        <v>13</v>
      </c>
      <c r="H82" s="18">
        <f>H$80-MID(C81,2,LEN(C81)-2)*SIN((36.68+90)*PI()/180)</f>
        <v>527873.31082510203</v>
      </c>
      <c r="I82" s="18"/>
      <c r="J82" s="18"/>
      <c r="K82" s="18"/>
      <c r="L82" s="18"/>
      <c r="M82" s="18"/>
      <c r="N82" s="19"/>
      <c r="O82" s="17"/>
      <c r="P82" s="17"/>
      <c r="Q82" s="17"/>
      <c r="R82" s="17"/>
      <c r="S82" s="17"/>
      <c r="T82" s="17"/>
      <c r="U82" s="22"/>
      <c r="V82" s="23">
        <f t="shared" ca="1" si="6"/>
        <v>527873.30782510201</v>
      </c>
      <c r="W82" s="18"/>
      <c r="X82" s="18"/>
      <c r="Y82" s="18"/>
      <c r="Z82" s="19"/>
      <c r="AA82" s="27"/>
      <c r="AB82" s="28"/>
      <c r="AC82" s="29"/>
      <c r="AD82" s="8">
        <f t="shared" ca="1" si="7"/>
        <v>-3.0000000000000001E-3</v>
      </c>
      <c r="AE82" s="8"/>
    </row>
    <row r="83" spans="1:31" ht="14.25" customHeight="1">
      <c r="A83" s="118"/>
      <c r="B83" s="119"/>
      <c r="C83" s="14" t="s">
        <v>38</v>
      </c>
      <c r="D83" s="15"/>
      <c r="E83" s="15"/>
      <c r="F83" s="15"/>
      <c r="G83" s="10" t="s">
        <v>12</v>
      </c>
      <c r="H83" s="18">
        <f>H$79+MID(C83,2,LEN(C83)-2)*COS((36.68+90)*PI()/180)</f>
        <v>3091768.0367021174</v>
      </c>
      <c r="I83" s="18"/>
      <c r="J83" s="18"/>
      <c r="K83" s="18"/>
      <c r="L83" s="18"/>
      <c r="M83" s="18"/>
      <c r="N83" s="19"/>
      <c r="O83" s="20"/>
      <c r="P83" s="20"/>
      <c r="Q83" s="20"/>
      <c r="R83" s="20"/>
      <c r="S83" s="20"/>
      <c r="T83" s="20"/>
      <c r="U83" s="21"/>
      <c r="V83" s="23">
        <f t="shared" ca="1" si="6"/>
        <v>3091768.0387021173</v>
      </c>
      <c r="W83" s="18"/>
      <c r="X83" s="18"/>
      <c r="Y83" s="18"/>
      <c r="Z83" s="19"/>
      <c r="AA83" s="24"/>
      <c r="AB83" s="25"/>
      <c r="AC83" s="26"/>
      <c r="AD83" s="8">
        <f t="shared" ca="1" si="7"/>
        <v>2E-3</v>
      </c>
      <c r="AE83" s="8"/>
    </row>
    <row r="84" spans="1:31" ht="14.25" customHeight="1">
      <c r="A84" s="118"/>
      <c r="B84" s="119"/>
      <c r="C84" s="16"/>
      <c r="D84" s="17"/>
      <c r="E84" s="17"/>
      <c r="F84" s="17"/>
      <c r="G84" s="10" t="s">
        <v>13</v>
      </c>
      <c r="H84" s="18">
        <f>H$80+MID(C83,2,LEN(C83)-2)*SIN((36.68+90)*PI()/180)</f>
        <v>527879.72669874947</v>
      </c>
      <c r="I84" s="18"/>
      <c r="J84" s="18"/>
      <c r="K84" s="18"/>
      <c r="L84" s="18"/>
      <c r="M84" s="18"/>
      <c r="N84" s="19"/>
      <c r="O84" s="17"/>
      <c r="P84" s="17"/>
      <c r="Q84" s="17"/>
      <c r="R84" s="17"/>
      <c r="S84" s="17"/>
      <c r="T84" s="17"/>
      <c r="U84" s="22"/>
      <c r="V84" s="23">
        <f t="shared" ca="1" si="6"/>
        <v>527879.72869874944</v>
      </c>
      <c r="W84" s="18"/>
      <c r="X84" s="18"/>
      <c r="Y84" s="18"/>
      <c r="Z84" s="19"/>
      <c r="AA84" s="27"/>
      <c r="AB84" s="28"/>
      <c r="AC84" s="29"/>
      <c r="AD84" s="8">
        <f t="shared" ca="1" si="7"/>
        <v>2E-3</v>
      </c>
      <c r="AE84" s="8"/>
    </row>
    <row r="85" spans="1:31" ht="14.25" customHeight="1">
      <c r="A85" s="118"/>
      <c r="B85" s="119"/>
      <c r="C85" s="14" t="s">
        <v>47</v>
      </c>
      <c r="D85" s="15"/>
      <c r="E85" s="15"/>
      <c r="F85" s="15"/>
      <c r="G85" s="10" t="s">
        <v>12</v>
      </c>
      <c r="H85" s="18">
        <f t="shared" ref="H85" si="8">H$79-MID(C85,2,LEN(C85)-2)*COS((36.68+90)*PI()/180)</f>
        <v>3091781.7756425934</v>
      </c>
      <c r="I85" s="18"/>
      <c r="J85" s="18"/>
      <c r="K85" s="18"/>
      <c r="L85" s="18"/>
      <c r="M85" s="18"/>
      <c r="N85" s="19"/>
      <c r="O85" s="20"/>
      <c r="P85" s="20"/>
      <c r="Q85" s="20"/>
      <c r="R85" s="20"/>
      <c r="S85" s="20"/>
      <c r="T85" s="20"/>
      <c r="U85" s="21"/>
      <c r="V85" s="23">
        <f t="shared" ca="1" si="6"/>
        <v>3091781.7766425936</v>
      </c>
      <c r="W85" s="18"/>
      <c r="X85" s="18"/>
      <c r="Y85" s="18"/>
      <c r="Z85" s="19"/>
      <c r="AA85" s="24"/>
      <c r="AB85" s="25"/>
      <c r="AC85" s="26"/>
      <c r="AD85" s="8">
        <f t="shared" ca="1" si="7"/>
        <v>1E-3</v>
      </c>
      <c r="AE85" s="8"/>
    </row>
    <row r="86" spans="1:31" ht="14.25" customHeight="1">
      <c r="A86" s="118"/>
      <c r="B86" s="119"/>
      <c r="C86" s="16"/>
      <c r="D86" s="17"/>
      <c r="E86" s="17"/>
      <c r="F86" s="17"/>
      <c r="G86" s="10" t="s">
        <v>13</v>
      </c>
      <c r="H86" s="18">
        <f t="shared" ref="H86" si="9">H$80-MID(C85,2,LEN(C85)-2)*SIN((36.68+90)*PI()/180)</f>
        <v>527861.28106201324</v>
      </c>
      <c r="I86" s="18"/>
      <c r="J86" s="18"/>
      <c r="K86" s="18"/>
      <c r="L86" s="18"/>
      <c r="M86" s="18"/>
      <c r="N86" s="19"/>
      <c r="O86" s="17"/>
      <c r="P86" s="17"/>
      <c r="Q86" s="17"/>
      <c r="R86" s="17"/>
      <c r="S86" s="17"/>
      <c r="T86" s="17"/>
      <c r="U86" s="22"/>
      <c r="V86" s="23">
        <f t="shared" ca="1" si="6"/>
        <v>527861.28106201324</v>
      </c>
      <c r="W86" s="18"/>
      <c r="X86" s="18"/>
      <c r="Y86" s="18"/>
      <c r="Z86" s="19"/>
      <c r="AA86" s="27"/>
      <c r="AB86" s="28"/>
      <c r="AC86" s="29"/>
      <c r="AD86" s="8">
        <f t="shared" ca="1" si="7"/>
        <v>0</v>
      </c>
      <c r="AE86" s="8"/>
    </row>
    <row r="87" spans="1:31" ht="14.25" customHeight="1">
      <c r="A87" s="118"/>
      <c r="B87" s="119"/>
      <c r="C87" s="14" t="s">
        <v>42</v>
      </c>
      <c r="D87" s="15"/>
      <c r="E87" s="15"/>
      <c r="F87" s="15"/>
      <c r="G87" s="10" t="s">
        <v>12</v>
      </c>
      <c r="H87" s="18">
        <f>H$79+MID(C87,2,LEN(C87)-2)*COS((36.68+90)*PI()/180)</f>
        <v>3091759.0765235461</v>
      </c>
      <c r="I87" s="18"/>
      <c r="J87" s="18"/>
      <c r="K87" s="18"/>
      <c r="L87" s="18"/>
      <c r="M87" s="18"/>
      <c r="N87" s="19"/>
      <c r="O87" s="20"/>
      <c r="P87" s="20"/>
      <c r="Q87" s="20"/>
      <c r="R87" s="20"/>
      <c r="S87" s="20"/>
      <c r="T87" s="20"/>
      <c r="U87" s="21"/>
      <c r="V87" s="23">
        <f t="shared" ca="1" si="6"/>
        <v>3091759.0775235463</v>
      </c>
      <c r="W87" s="18"/>
      <c r="X87" s="18"/>
      <c r="Y87" s="18"/>
      <c r="Z87" s="19"/>
      <c r="AA87" s="24"/>
      <c r="AB87" s="25"/>
      <c r="AC87" s="26"/>
      <c r="AD87" s="8">
        <f t="shared" ca="1" si="7"/>
        <v>1E-3</v>
      </c>
      <c r="AE87" s="8"/>
    </row>
    <row r="88" spans="1:31" ht="15" customHeight="1">
      <c r="A88" s="118"/>
      <c r="B88" s="119"/>
      <c r="C88" s="16"/>
      <c r="D88" s="17"/>
      <c r="E88" s="17"/>
      <c r="F88" s="17"/>
      <c r="G88" s="10" t="s">
        <v>13</v>
      </c>
      <c r="H88" s="18">
        <f>H$80+MID(C87,2,LEN(C87)-2)*SIN((36.68+90)*PI()/180)</f>
        <v>527891.75646183826</v>
      </c>
      <c r="I88" s="18"/>
      <c r="J88" s="18"/>
      <c r="K88" s="18"/>
      <c r="L88" s="18"/>
      <c r="M88" s="18"/>
      <c r="N88" s="19"/>
      <c r="O88" s="17"/>
      <c r="P88" s="17"/>
      <c r="Q88" s="17"/>
      <c r="R88" s="17"/>
      <c r="S88" s="17"/>
      <c r="T88" s="17"/>
      <c r="U88" s="22"/>
      <c r="V88" s="23">
        <f t="shared" ca="1" si="6"/>
        <v>527891.75746183831</v>
      </c>
      <c r="W88" s="18"/>
      <c r="X88" s="18"/>
      <c r="Y88" s="18"/>
      <c r="Z88" s="19"/>
      <c r="AA88" s="27"/>
      <c r="AB88" s="28"/>
      <c r="AC88" s="29"/>
      <c r="AD88" s="8">
        <f t="shared" ca="1" si="7"/>
        <v>1E-3</v>
      </c>
      <c r="AE88" s="8"/>
    </row>
    <row r="89" spans="1:31" ht="14.25" customHeight="1">
      <c r="A89" s="117"/>
      <c r="B89" s="79"/>
      <c r="C89" s="30">
        <v>700</v>
      </c>
      <c r="D89" s="31"/>
      <c r="E89" s="31"/>
      <c r="F89" s="31"/>
      <c r="G89" s="10" t="s">
        <v>12</v>
      </c>
      <c r="H89" s="34">
        <f>$AE$23+C89*COS(36.68055*PI()/180)</f>
        <v>3091850.6239302484</v>
      </c>
      <c r="I89" s="35"/>
      <c r="J89" s="35"/>
      <c r="K89" s="35"/>
      <c r="L89" s="35"/>
      <c r="M89" s="35"/>
      <c r="N89" s="36"/>
      <c r="O89" s="20"/>
      <c r="P89" s="20"/>
      <c r="Q89" s="20"/>
      <c r="R89" s="20"/>
      <c r="S89" s="20"/>
      <c r="T89" s="20"/>
      <c r="U89" s="21"/>
      <c r="V89" s="23">
        <f t="shared" ca="1" si="6"/>
        <v>3091850.6269302485</v>
      </c>
      <c r="W89" s="18"/>
      <c r="X89" s="18"/>
      <c r="Y89" s="18"/>
      <c r="Z89" s="19"/>
      <c r="AA89" s="24"/>
      <c r="AB89" s="25"/>
      <c r="AC89" s="26"/>
      <c r="AD89" s="8">
        <f t="shared" ca="1" si="7"/>
        <v>3.0000000000000001E-3</v>
      </c>
      <c r="AE89" s="8"/>
    </row>
    <row r="90" spans="1:31" ht="14.25" customHeight="1">
      <c r="A90" s="117"/>
      <c r="B90" s="79"/>
      <c r="C90" s="32"/>
      <c r="D90" s="33"/>
      <c r="E90" s="33"/>
      <c r="F90" s="33"/>
      <c r="G90" s="10" t="s">
        <v>13</v>
      </c>
      <c r="H90" s="18">
        <f>$AE$24+C89*SIN(36.68055*PI()/180)</f>
        <v>527936.25405558001</v>
      </c>
      <c r="I90" s="18"/>
      <c r="J90" s="18"/>
      <c r="K90" s="18"/>
      <c r="L90" s="18"/>
      <c r="M90" s="18"/>
      <c r="N90" s="19"/>
      <c r="O90" s="17"/>
      <c r="P90" s="17"/>
      <c r="Q90" s="17"/>
      <c r="R90" s="17"/>
      <c r="S90" s="17"/>
      <c r="T90" s="17"/>
      <c r="U90" s="22"/>
      <c r="V90" s="23">
        <f t="shared" ca="1" si="6"/>
        <v>527936.25205558003</v>
      </c>
      <c r="W90" s="18"/>
      <c r="X90" s="18"/>
      <c r="Y90" s="18"/>
      <c r="Z90" s="19"/>
      <c r="AA90" s="27"/>
      <c r="AB90" s="28"/>
      <c r="AC90" s="29"/>
      <c r="AD90" s="8">
        <f t="shared" ca="1" si="7"/>
        <v>-2E-3</v>
      </c>
      <c r="AE90" s="8"/>
    </row>
    <row r="91" spans="1:31" ht="14.25" customHeight="1">
      <c r="A91" s="117"/>
      <c r="B91" s="79"/>
      <c r="C91" s="14" t="s">
        <v>37</v>
      </c>
      <c r="D91" s="15"/>
      <c r="E91" s="15"/>
      <c r="F91" s="15"/>
      <c r="G91" s="10" t="s">
        <v>12</v>
      </c>
      <c r="H91" s="18">
        <f>H$89-MID(C91,2,LEN(C91)-2)*COS((36.68+90)*PI()/180)</f>
        <v>3091853.0133112008</v>
      </c>
      <c r="I91" s="18"/>
      <c r="J91" s="18"/>
      <c r="K91" s="18"/>
      <c r="L91" s="18"/>
      <c r="M91" s="18"/>
      <c r="N91" s="19"/>
      <c r="O91" s="20"/>
      <c r="P91" s="20"/>
      <c r="Q91" s="20"/>
      <c r="R91" s="20"/>
      <c r="S91" s="20"/>
      <c r="T91" s="20"/>
      <c r="U91" s="21"/>
      <c r="V91" s="23">
        <f t="shared" ca="1" si="6"/>
        <v>3091853.0143112009</v>
      </c>
      <c r="W91" s="18"/>
      <c r="X91" s="18"/>
      <c r="Y91" s="18"/>
      <c r="Z91" s="19"/>
      <c r="AA91" s="24"/>
      <c r="AB91" s="25"/>
      <c r="AC91" s="26"/>
      <c r="AD91" s="8">
        <f t="shared" ca="1" si="7"/>
        <v>1E-3</v>
      </c>
      <c r="AE91" s="8"/>
    </row>
    <row r="92" spans="1:31" ht="14.25" customHeight="1">
      <c r="A92" s="117"/>
      <c r="B92" s="79"/>
      <c r="C92" s="16"/>
      <c r="D92" s="17"/>
      <c r="E92" s="17"/>
      <c r="F92" s="17"/>
      <c r="G92" s="10" t="s">
        <v>13</v>
      </c>
      <c r="H92" s="18">
        <f>H$90-MID(C91,2,LEN(C91)-2)*SIN((36.68+90)*PI()/180)</f>
        <v>527933.04611875629</v>
      </c>
      <c r="I92" s="18"/>
      <c r="J92" s="18"/>
      <c r="K92" s="18"/>
      <c r="L92" s="18"/>
      <c r="M92" s="18"/>
      <c r="N92" s="19"/>
      <c r="O92" s="17"/>
      <c r="P92" s="17"/>
      <c r="Q92" s="17"/>
      <c r="R92" s="17"/>
      <c r="S92" s="17"/>
      <c r="T92" s="17"/>
      <c r="U92" s="22"/>
      <c r="V92" s="23">
        <f t="shared" ca="1" si="6"/>
        <v>527933.04611875629</v>
      </c>
      <c r="W92" s="18"/>
      <c r="X92" s="18"/>
      <c r="Y92" s="18"/>
      <c r="Z92" s="19"/>
      <c r="AA92" s="27"/>
      <c r="AB92" s="28"/>
      <c r="AC92" s="29"/>
      <c r="AD92" s="8">
        <f t="shared" ca="1" si="7"/>
        <v>0</v>
      </c>
      <c r="AE92" s="8"/>
    </row>
    <row r="93" spans="1:31" ht="14.25" customHeight="1">
      <c r="A93" s="117"/>
      <c r="B93" s="79"/>
      <c r="C93" s="14" t="s">
        <v>38</v>
      </c>
      <c r="D93" s="15"/>
      <c r="E93" s="15"/>
      <c r="F93" s="15"/>
      <c r="G93" s="10" t="s">
        <v>12</v>
      </c>
      <c r="H93" s="18">
        <f>H$89+MID(C93,2,LEN(C93)-2)*COS((36.68+90)*PI()/180)</f>
        <v>3091848.2345492961</v>
      </c>
      <c r="I93" s="18"/>
      <c r="J93" s="18"/>
      <c r="K93" s="18"/>
      <c r="L93" s="18"/>
      <c r="M93" s="18"/>
      <c r="N93" s="19"/>
      <c r="O93" s="20"/>
      <c r="P93" s="20"/>
      <c r="Q93" s="20"/>
      <c r="R93" s="20"/>
      <c r="S93" s="20"/>
      <c r="T93" s="20"/>
      <c r="U93" s="21"/>
      <c r="V93" s="23">
        <f t="shared" ca="1" si="6"/>
        <v>3091848.2345492961</v>
      </c>
      <c r="W93" s="18"/>
      <c r="X93" s="18"/>
      <c r="Y93" s="18"/>
      <c r="Z93" s="19"/>
      <c r="AA93" s="24"/>
      <c r="AB93" s="25"/>
      <c r="AC93" s="26"/>
      <c r="AD93" s="8">
        <f t="shared" ca="1" si="7"/>
        <v>0</v>
      </c>
      <c r="AE93" s="8"/>
    </row>
    <row r="94" spans="1:31" ht="15" customHeight="1">
      <c r="A94" s="117"/>
      <c r="B94" s="79"/>
      <c r="C94" s="16"/>
      <c r="D94" s="17"/>
      <c r="E94" s="17"/>
      <c r="F94" s="17"/>
      <c r="G94" s="10" t="s">
        <v>13</v>
      </c>
      <c r="H94" s="18">
        <f>H$90+MID(C93,2,LEN(C93)-2)*SIN((36.68+90)*PI()/180)</f>
        <v>527939.46199240373</v>
      </c>
      <c r="I94" s="18"/>
      <c r="J94" s="18"/>
      <c r="K94" s="18"/>
      <c r="L94" s="18"/>
      <c r="M94" s="18"/>
      <c r="N94" s="19"/>
      <c r="O94" s="17"/>
      <c r="P94" s="17"/>
      <c r="Q94" s="17"/>
      <c r="R94" s="17"/>
      <c r="S94" s="17"/>
      <c r="T94" s="17"/>
      <c r="U94" s="22"/>
      <c r="V94" s="23">
        <f t="shared" ca="1" si="6"/>
        <v>527939.4639924037</v>
      </c>
      <c r="W94" s="18"/>
      <c r="X94" s="18"/>
      <c r="Y94" s="18"/>
      <c r="Z94" s="19"/>
      <c r="AA94" s="27"/>
      <c r="AB94" s="28"/>
      <c r="AC94" s="29"/>
      <c r="AD94" s="8">
        <f t="shared" ca="1" si="7"/>
        <v>2E-3</v>
      </c>
      <c r="AE94" s="8"/>
    </row>
    <row r="95" spans="1:31" ht="10.5" customHeight="1">
      <c r="A95" s="37" t="s">
        <v>20</v>
      </c>
      <c r="B95" s="38"/>
      <c r="C95" s="39" t="s">
        <v>31</v>
      </c>
      <c r="D95" s="40"/>
      <c r="E95" s="40"/>
      <c r="F95" s="40"/>
      <c r="G95" s="41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2"/>
    </row>
    <row r="96" spans="1:31" ht="10.5" customHeight="1">
      <c r="A96" s="37"/>
      <c r="B96" s="38"/>
      <c r="C96" s="43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5"/>
    </row>
    <row r="97" spans="1:29" ht="21.75" customHeight="1">
      <c r="A97" s="37"/>
      <c r="B97" s="38"/>
      <c r="C97" s="43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5"/>
    </row>
    <row r="98" spans="1:29" ht="8.25" hidden="1" customHeight="1">
      <c r="A98" s="37"/>
      <c r="B98" s="38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2"/>
    </row>
    <row r="99" spans="1:29" ht="10.5" hidden="1" customHeight="1">
      <c r="A99" s="37"/>
      <c r="B99" s="38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2"/>
    </row>
    <row r="100" spans="1:29" ht="9" customHeight="1" thickBot="1">
      <c r="A100" s="46" t="s">
        <v>14</v>
      </c>
      <c r="B100" s="47"/>
      <c r="C100" s="52"/>
      <c r="D100" s="52"/>
      <c r="E100" s="52"/>
      <c r="F100" s="53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4"/>
    </row>
    <row r="101" spans="1:29" ht="9" customHeight="1">
      <c r="A101" s="48"/>
      <c r="B101" s="49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6"/>
    </row>
    <row r="102" spans="1:29" ht="9.75" customHeight="1">
      <c r="A102" s="48"/>
      <c r="B102" s="49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6"/>
    </row>
    <row r="103" spans="1:29" ht="9" hidden="1" customHeight="1">
      <c r="A103" s="48"/>
      <c r="B103" s="49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6"/>
    </row>
    <row r="104" spans="1:29" ht="2.1" customHeight="1" thickBot="1">
      <c r="A104" s="50"/>
      <c r="B104" s="51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8"/>
    </row>
    <row r="105" spans="1:29" ht="9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</row>
    <row r="106" spans="1:29">
      <c r="B106" s="5" t="s">
        <v>15</v>
      </c>
      <c r="H106" s="5" t="s">
        <v>19</v>
      </c>
      <c r="N106" s="5" t="s">
        <v>16</v>
      </c>
      <c r="P106" s="5"/>
      <c r="U106" s="7" t="s">
        <v>22</v>
      </c>
      <c r="Y106" s="5"/>
    </row>
    <row r="108" spans="1:29" ht="5.25" customHeight="1"/>
    <row r="109" spans="1:29" ht="5.25" customHeight="1"/>
    <row r="110" spans="1:29" ht="12" customHeight="1">
      <c r="A110" s="82"/>
      <c r="B110" s="83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1" t="s">
        <v>0</v>
      </c>
      <c r="AB110" s="81"/>
      <c r="AC110" s="81"/>
    </row>
    <row r="111" spans="1:29" ht="27">
      <c r="A111" s="85"/>
      <c r="B111" s="86"/>
      <c r="C111" s="86"/>
      <c r="D111" s="87" t="s">
        <v>24</v>
      </c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9"/>
      <c r="AB111" s="90"/>
      <c r="AC111" s="90"/>
    </row>
    <row r="112" spans="1:29" ht="27.75" thickBo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2"/>
      <c r="AB112" s="93"/>
      <c r="AC112" s="93"/>
    </row>
    <row r="113" spans="1:29" ht="45" customHeight="1">
      <c r="A113" s="94" t="s">
        <v>1</v>
      </c>
      <c r="B113" s="95"/>
      <c r="C113" s="95"/>
      <c r="D113" s="95"/>
      <c r="E113" s="96"/>
      <c r="F113" s="97" t="s">
        <v>32</v>
      </c>
      <c r="G113" s="98"/>
      <c r="H113" s="98"/>
      <c r="I113" s="98"/>
      <c r="J113" s="98"/>
      <c r="K113" s="98"/>
      <c r="L113" s="98"/>
      <c r="M113" s="98"/>
      <c r="N113" s="98"/>
      <c r="O113" s="98"/>
      <c r="P113" s="99"/>
      <c r="Q113" s="100" t="s">
        <v>2</v>
      </c>
      <c r="R113" s="100"/>
      <c r="S113" s="100"/>
      <c r="T113" s="100"/>
      <c r="U113" s="101" t="s">
        <v>3</v>
      </c>
      <c r="V113" s="101"/>
      <c r="W113" s="101"/>
      <c r="X113" s="101"/>
      <c r="Y113" s="101"/>
      <c r="Z113" s="101"/>
      <c r="AA113" s="101"/>
      <c r="AB113" s="101"/>
      <c r="AC113" s="102"/>
    </row>
    <row r="114" spans="1:29" ht="30" customHeight="1">
      <c r="A114" s="70" t="s">
        <v>17</v>
      </c>
      <c r="B114" s="71"/>
      <c r="C114" s="71"/>
      <c r="D114" s="71"/>
      <c r="E114" s="72"/>
      <c r="F114" s="73" t="s">
        <v>45</v>
      </c>
      <c r="G114" s="74"/>
      <c r="H114" s="74"/>
      <c r="I114" s="74"/>
      <c r="J114" s="74"/>
      <c r="K114" s="74"/>
      <c r="L114" s="74"/>
      <c r="M114" s="74"/>
      <c r="N114" s="74"/>
      <c r="O114" s="74"/>
      <c r="P114" s="73"/>
      <c r="Q114" s="75" t="s">
        <v>33</v>
      </c>
      <c r="R114" s="75"/>
      <c r="S114" s="75"/>
      <c r="T114" s="75"/>
      <c r="U114" s="76" t="s">
        <v>46</v>
      </c>
      <c r="V114" s="77"/>
      <c r="W114" s="77"/>
      <c r="X114" s="77"/>
      <c r="Y114" s="77"/>
      <c r="Z114" s="77"/>
      <c r="AA114" s="77"/>
      <c r="AB114" s="77"/>
      <c r="AC114" s="78"/>
    </row>
    <row r="115" spans="1:29" ht="30" customHeight="1">
      <c r="A115" s="103" t="s">
        <v>4</v>
      </c>
      <c r="B115" s="104"/>
      <c r="C115" s="104"/>
      <c r="D115" s="104"/>
      <c r="E115" s="105"/>
      <c r="F115" s="106" t="s">
        <v>36</v>
      </c>
      <c r="G115" s="107"/>
      <c r="H115" s="107"/>
      <c r="I115" s="107"/>
      <c r="J115" s="107"/>
      <c r="K115" s="107"/>
      <c r="L115" s="107"/>
      <c r="M115" s="107"/>
      <c r="N115" s="107"/>
      <c r="O115" s="107"/>
      <c r="P115" s="108"/>
      <c r="Q115" s="109" t="s">
        <v>23</v>
      </c>
      <c r="R115" s="110"/>
      <c r="S115" s="110"/>
      <c r="T115" s="110"/>
      <c r="U115" s="111" t="s">
        <v>30</v>
      </c>
      <c r="V115" s="112"/>
      <c r="W115" s="112"/>
      <c r="X115" s="112"/>
      <c r="Y115" s="112"/>
      <c r="Z115" s="112"/>
      <c r="AA115" s="112"/>
      <c r="AB115" s="112"/>
      <c r="AC115" s="113"/>
    </row>
    <row r="116" spans="1:29" ht="23.25" customHeight="1">
      <c r="A116" s="117" t="s">
        <v>18</v>
      </c>
      <c r="B116" s="79"/>
      <c r="C116" s="79" t="s">
        <v>5</v>
      </c>
      <c r="D116" s="79"/>
      <c r="E116" s="79"/>
      <c r="F116" s="79"/>
      <c r="G116" s="79"/>
      <c r="H116" s="79" t="s">
        <v>25</v>
      </c>
      <c r="I116" s="79"/>
      <c r="J116" s="79"/>
      <c r="K116" s="79"/>
      <c r="L116" s="79"/>
      <c r="M116" s="79"/>
      <c r="N116" s="79"/>
      <c r="O116" s="63" t="s">
        <v>6</v>
      </c>
      <c r="P116" s="63"/>
      <c r="Q116" s="63"/>
      <c r="R116" s="63"/>
      <c r="S116" s="63"/>
      <c r="T116" s="63" t="s">
        <v>34</v>
      </c>
      <c r="U116" s="63"/>
      <c r="V116" s="63"/>
      <c r="W116" s="63"/>
      <c r="X116" s="63"/>
      <c r="Y116" s="63"/>
      <c r="Z116" s="63"/>
      <c r="AA116" s="63"/>
      <c r="AB116" s="63"/>
      <c r="AC116" s="80"/>
    </row>
    <row r="117" spans="1:29" ht="18" customHeight="1">
      <c r="A117" s="117"/>
      <c r="B117" s="79"/>
      <c r="C117" s="120" t="s">
        <v>7</v>
      </c>
      <c r="D117" s="15"/>
      <c r="E117" s="15"/>
      <c r="F117" s="15"/>
      <c r="G117" s="121"/>
      <c r="H117" s="79" t="s">
        <v>26</v>
      </c>
      <c r="I117" s="79"/>
      <c r="J117" s="79"/>
      <c r="K117" s="79"/>
      <c r="L117" s="79"/>
      <c r="M117" s="79"/>
      <c r="N117" s="79"/>
      <c r="O117" s="24" t="s">
        <v>8</v>
      </c>
      <c r="P117" s="25"/>
      <c r="Q117" s="25"/>
      <c r="R117" s="25"/>
      <c r="S117" s="122"/>
      <c r="T117" s="63" t="s">
        <v>28</v>
      </c>
      <c r="U117" s="63"/>
      <c r="V117" s="63"/>
      <c r="W117" s="63"/>
      <c r="X117" s="63"/>
      <c r="Y117" s="63"/>
      <c r="Z117" s="63"/>
      <c r="AA117" s="63"/>
      <c r="AB117" s="63"/>
      <c r="AC117" s="80"/>
    </row>
    <row r="118" spans="1:29" ht="18" customHeight="1">
      <c r="A118" s="117"/>
      <c r="B118" s="79"/>
      <c r="C118" s="16"/>
      <c r="D118" s="17"/>
      <c r="E118" s="17"/>
      <c r="F118" s="17"/>
      <c r="G118" s="22"/>
      <c r="H118" s="79" t="s">
        <v>27</v>
      </c>
      <c r="I118" s="79"/>
      <c r="J118" s="79"/>
      <c r="K118" s="79"/>
      <c r="L118" s="79"/>
      <c r="M118" s="79"/>
      <c r="N118" s="79"/>
      <c r="O118" s="27"/>
      <c r="P118" s="28"/>
      <c r="Q118" s="28"/>
      <c r="R118" s="28"/>
      <c r="S118" s="123"/>
      <c r="T118" s="63" t="s">
        <v>29</v>
      </c>
      <c r="U118" s="63"/>
      <c r="V118" s="63"/>
      <c r="W118" s="63"/>
      <c r="X118" s="63"/>
      <c r="Y118" s="63"/>
      <c r="Z118" s="63"/>
      <c r="AA118" s="63"/>
      <c r="AB118" s="63"/>
      <c r="AC118" s="80"/>
    </row>
    <row r="119" spans="1:29">
      <c r="A119" s="117"/>
      <c r="B119" s="79"/>
      <c r="C119" s="124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6"/>
    </row>
    <row r="120" spans="1:29">
      <c r="A120" s="117"/>
      <c r="B120" s="79"/>
      <c r="C120" s="124"/>
      <c r="D120" s="125"/>
      <c r="E120" s="125"/>
      <c r="F120" s="125"/>
      <c r="G120" s="125"/>
      <c r="H120" s="125"/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  <c r="AA120" s="125"/>
      <c r="AB120" s="125"/>
      <c r="AC120" s="126"/>
    </row>
    <row r="121" spans="1:29">
      <c r="A121" s="117"/>
      <c r="B121" s="79"/>
      <c r="C121" s="124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  <c r="AA121" s="125"/>
      <c r="AB121" s="125"/>
      <c r="AC121" s="126"/>
    </row>
    <row r="122" spans="1:29">
      <c r="A122" s="117"/>
      <c r="B122" s="79"/>
      <c r="C122" s="124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6"/>
    </row>
    <row r="123" spans="1:29">
      <c r="A123" s="117"/>
      <c r="B123" s="79"/>
      <c r="C123" s="124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6"/>
    </row>
    <row r="124" spans="1:29">
      <c r="A124" s="117"/>
      <c r="B124" s="79"/>
      <c r="C124" s="124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  <c r="AA124" s="125"/>
      <c r="AB124" s="125"/>
      <c r="AC124" s="126"/>
    </row>
    <row r="125" spans="1:29">
      <c r="A125" s="117"/>
      <c r="B125" s="79"/>
      <c r="C125" s="124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6"/>
    </row>
    <row r="126" spans="1:29">
      <c r="A126" s="117"/>
      <c r="B126" s="79"/>
      <c r="C126" s="124"/>
      <c r="D126" s="125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  <c r="AA126" s="125"/>
      <c r="AB126" s="125"/>
      <c r="AC126" s="126"/>
    </row>
    <row r="127" spans="1:29">
      <c r="A127" s="117"/>
      <c r="B127" s="79"/>
      <c r="C127" s="124"/>
      <c r="D127" s="125"/>
      <c r="E127" s="125"/>
      <c r="F127" s="125"/>
      <c r="G127" s="125"/>
      <c r="H127" s="125"/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6"/>
    </row>
    <row r="128" spans="1:29" ht="29.25" customHeight="1">
      <c r="A128" s="117"/>
      <c r="B128" s="79"/>
      <c r="C128" s="124"/>
      <c r="D128" s="125"/>
      <c r="E128" s="125"/>
      <c r="F128" s="125"/>
      <c r="G128" s="125"/>
      <c r="H128" s="125"/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  <c r="AA128" s="125"/>
      <c r="AB128" s="125"/>
      <c r="AC128" s="126"/>
    </row>
    <row r="129" spans="1:32" ht="22.5" customHeight="1">
      <c r="A129" s="117"/>
      <c r="B129" s="79"/>
      <c r="C129" s="124"/>
      <c r="D129" s="125"/>
      <c r="E129" s="125"/>
      <c r="F129" s="125"/>
      <c r="G129" s="125"/>
      <c r="H129" s="125"/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6"/>
    </row>
    <row r="130" spans="1:32" ht="14.25" customHeight="1">
      <c r="A130" s="117"/>
      <c r="B130" s="60"/>
      <c r="C130" s="79" t="s">
        <v>9</v>
      </c>
      <c r="D130" s="79"/>
      <c r="E130" s="79"/>
      <c r="F130" s="79"/>
      <c r="G130" s="2"/>
      <c r="H130" s="60" t="s">
        <v>10</v>
      </c>
      <c r="I130" s="61"/>
      <c r="J130" s="61"/>
      <c r="K130" s="61"/>
      <c r="L130" s="61"/>
      <c r="M130" s="61"/>
      <c r="N130" s="62"/>
      <c r="O130" s="79" t="s">
        <v>11</v>
      </c>
      <c r="P130" s="79"/>
      <c r="Q130" s="79"/>
      <c r="R130" s="79"/>
      <c r="S130" s="79"/>
      <c r="T130" s="79"/>
      <c r="U130" s="79"/>
      <c r="V130" s="63" t="s">
        <v>21</v>
      </c>
      <c r="W130" s="63"/>
      <c r="X130" s="63"/>
      <c r="Y130" s="63"/>
      <c r="Z130" s="63"/>
      <c r="AA130" s="114" t="s">
        <v>35</v>
      </c>
      <c r="AB130" s="115"/>
      <c r="AC130" s="116"/>
    </row>
    <row r="131" spans="1:32" ht="14.25" customHeight="1">
      <c r="A131" s="117"/>
      <c r="B131" s="79"/>
      <c r="C131" s="14" t="s">
        <v>48</v>
      </c>
      <c r="D131" s="15"/>
      <c r="E131" s="15"/>
      <c r="F131" s="15"/>
      <c r="G131" s="10" t="s">
        <v>12</v>
      </c>
      <c r="H131" s="18">
        <f>H$89-MID(C131,2,LEN(C131)-2)*COS((36.68+90)*PI()/180)</f>
        <v>3091861.9734897721</v>
      </c>
      <c r="I131" s="18"/>
      <c r="J131" s="18"/>
      <c r="K131" s="18"/>
      <c r="L131" s="18"/>
      <c r="M131" s="18"/>
      <c r="N131" s="19"/>
      <c r="O131" s="20"/>
      <c r="P131" s="20"/>
      <c r="Q131" s="20"/>
      <c r="R131" s="20"/>
      <c r="S131" s="20"/>
      <c r="T131" s="20"/>
      <c r="U131" s="21"/>
      <c r="V131" s="23">
        <f ca="1">H131+AD131</f>
        <v>3091861.970489772</v>
      </c>
      <c r="W131" s="18"/>
      <c r="X131" s="18"/>
      <c r="Y131" s="18"/>
      <c r="Z131" s="19"/>
      <c r="AA131" s="64"/>
      <c r="AB131" s="65"/>
      <c r="AC131" s="66"/>
      <c r="AD131" s="8">
        <f ca="1">RANDBETWEEN(-3,3)*0.001</f>
        <v>-3.0000000000000001E-3</v>
      </c>
      <c r="AE131" s="8">
        <v>3091826.855</v>
      </c>
    </row>
    <row r="132" spans="1:32" ht="14.25" customHeight="1">
      <c r="A132" s="117"/>
      <c r="B132" s="79"/>
      <c r="C132" s="16"/>
      <c r="D132" s="17"/>
      <c r="E132" s="17"/>
      <c r="F132" s="17"/>
      <c r="G132" s="10" t="s">
        <v>13</v>
      </c>
      <c r="H132" s="18">
        <f>H$90-MID(C131,2,LEN(C131)-2)*SIN((36.68+90)*PI()/180)</f>
        <v>527921.0163556675</v>
      </c>
      <c r="I132" s="18"/>
      <c r="J132" s="18"/>
      <c r="K132" s="18"/>
      <c r="L132" s="18"/>
      <c r="M132" s="18"/>
      <c r="N132" s="19"/>
      <c r="O132" s="17"/>
      <c r="P132" s="17"/>
      <c r="Q132" s="17"/>
      <c r="R132" s="17"/>
      <c r="S132" s="17"/>
      <c r="T132" s="17"/>
      <c r="U132" s="22"/>
      <c r="V132" s="23">
        <f t="shared" ref="V132:V144" ca="1" si="10">H132+AD132</f>
        <v>527921.01835566747</v>
      </c>
      <c r="W132" s="18"/>
      <c r="X132" s="18"/>
      <c r="Y132" s="18"/>
      <c r="Z132" s="19"/>
      <c r="AA132" s="67"/>
      <c r="AB132" s="68"/>
      <c r="AC132" s="69"/>
      <c r="AD132" s="8">
        <f t="shared" ref="AD132:AD148" ca="1" si="11">RANDBETWEEN(-3,3)*0.001</f>
        <v>2E-3</v>
      </c>
      <c r="AE132" s="8">
        <v>526796.32499999995</v>
      </c>
    </row>
    <row r="133" spans="1:32" ht="14.25" customHeight="1">
      <c r="A133" s="117"/>
      <c r="B133" s="79"/>
      <c r="C133" s="14" t="s">
        <v>49</v>
      </c>
      <c r="D133" s="15"/>
      <c r="E133" s="15"/>
      <c r="F133" s="15"/>
      <c r="G133" s="10" t="s">
        <v>12</v>
      </c>
      <c r="H133" s="18">
        <f>H$89+MID(C133,2,LEN(C133)-2)*COS((36.68+90)*PI()/180)</f>
        <v>3091839.2743707248</v>
      </c>
      <c r="I133" s="18"/>
      <c r="J133" s="18"/>
      <c r="K133" s="18"/>
      <c r="L133" s="18"/>
      <c r="M133" s="18"/>
      <c r="N133" s="19"/>
      <c r="O133" s="20"/>
      <c r="P133" s="20"/>
      <c r="Q133" s="20"/>
      <c r="R133" s="20"/>
      <c r="S133" s="20"/>
      <c r="T133" s="20"/>
      <c r="U133" s="21"/>
      <c r="V133" s="23">
        <f t="shared" ca="1" si="10"/>
        <v>3091839.2733707246</v>
      </c>
      <c r="W133" s="18"/>
      <c r="X133" s="18"/>
      <c r="Y133" s="18"/>
      <c r="Z133" s="19"/>
      <c r="AA133" s="24"/>
      <c r="AB133" s="25"/>
      <c r="AC133" s="26"/>
      <c r="AD133" s="8">
        <f t="shared" ca="1" si="11"/>
        <v>-1E-3</v>
      </c>
      <c r="AE133" s="8"/>
    </row>
    <row r="134" spans="1:32" ht="14.25" customHeight="1">
      <c r="A134" s="117"/>
      <c r="B134" s="79"/>
      <c r="C134" s="16"/>
      <c r="D134" s="17"/>
      <c r="E134" s="17"/>
      <c r="F134" s="17"/>
      <c r="G134" s="10" t="s">
        <v>13</v>
      </c>
      <c r="H134" s="18">
        <f>H$90+MID(C133,2,LEN(C133)-2)*SIN((36.68+90)*PI()/180)</f>
        <v>527951.49175549252</v>
      </c>
      <c r="I134" s="18"/>
      <c r="J134" s="18"/>
      <c r="K134" s="18"/>
      <c r="L134" s="18"/>
      <c r="M134" s="18"/>
      <c r="N134" s="19"/>
      <c r="O134" s="17"/>
      <c r="P134" s="17"/>
      <c r="Q134" s="17"/>
      <c r="R134" s="17"/>
      <c r="S134" s="17"/>
      <c r="T134" s="17"/>
      <c r="U134" s="22"/>
      <c r="V134" s="23">
        <f t="shared" ca="1" si="10"/>
        <v>527951.4937554925</v>
      </c>
      <c r="W134" s="18"/>
      <c r="X134" s="18"/>
      <c r="Y134" s="18"/>
      <c r="Z134" s="19"/>
      <c r="AA134" s="27"/>
      <c r="AB134" s="28"/>
      <c r="AC134" s="29"/>
      <c r="AD134" s="8">
        <f t="shared" ca="1" si="11"/>
        <v>2E-3</v>
      </c>
      <c r="AE134" s="8"/>
      <c r="AF134" s="13"/>
    </row>
    <row r="135" spans="1:32" ht="14.25" customHeight="1">
      <c r="A135" s="117"/>
      <c r="B135" s="79"/>
      <c r="C135" s="30">
        <v>857.5</v>
      </c>
      <c r="D135" s="31"/>
      <c r="E135" s="31"/>
      <c r="F135" s="31"/>
      <c r="G135" s="10" t="s">
        <v>12</v>
      </c>
      <c r="H135" s="34">
        <f>$AE$23+C135*COS(36.68055*PI()/180)</f>
        <v>3091976.9355395539</v>
      </c>
      <c r="I135" s="35"/>
      <c r="J135" s="35"/>
      <c r="K135" s="35"/>
      <c r="L135" s="35"/>
      <c r="M135" s="35"/>
      <c r="N135" s="36"/>
      <c r="O135" s="20"/>
      <c r="P135" s="20"/>
      <c r="Q135" s="20"/>
      <c r="R135" s="20"/>
      <c r="S135" s="20"/>
      <c r="T135" s="20"/>
      <c r="U135" s="21"/>
      <c r="V135" s="23">
        <f t="shared" ca="1" si="10"/>
        <v>3091976.933539554</v>
      </c>
      <c r="W135" s="18"/>
      <c r="X135" s="18"/>
      <c r="Y135" s="18"/>
      <c r="Z135" s="19"/>
      <c r="AA135" s="24"/>
      <c r="AB135" s="25"/>
      <c r="AC135" s="26"/>
      <c r="AD135" s="8">
        <f t="shared" ca="1" si="11"/>
        <v>-2E-3</v>
      </c>
      <c r="AE135" s="8"/>
    </row>
    <row r="136" spans="1:32" ht="14.25" customHeight="1">
      <c r="A136" s="117"/>
      <c r="B136" s="79"/>
      <c r="C136" s="32"/>
      <c r="D136" s="33"/>
      <c r="E136" s="33"/>
      <c r="F136" s="33"/>
      <c r="G136" s="10" t="s">
        <v>13</v>
      </c>
      <c r="H136" s="18">
        <f>$AE$24+C135*SIN(36.68055*PI()/180)</f>
        <v>528030.33714308555</v>
      </c>
      <c r="I136" s="18"/>
      <c r="J136" s="18"/>
      <c r="K136" s="18"/>
      <c r="L136" s="18"/>
      <c r="M136" s="18"/>
      <c r="N136" s="19"/>
      <c r="O136" s="17"/>
      <c r="P136" s="17"/>
      <c r="Q136" s="17"/>
      <c r="R136" s="17"/>
      <c r="S136" s="17"/>
      <c r="T136" s="17"/>
      <c r="U136" s="22"/>
      <c r="V136" s="23">
        <f t="shared" ca="1" si="10"/>
        <v>528030.3361430855</v>
      </c>
      <c r="W136" s="18"/>
      <c r="X136" s="18"/>
      <c r="Y136" s="18"/>
      <c r="Z136" s="19"/>
      <c r="AA136" s="27"/>
      <c r="AB136" s="28"/>
      <c r="AC136" s="29"/>
      <c r="AD136" s="8">
        <f t="shared" ca="1" si="11"/>
        <v>-1E-3</v>
      </c>
      <c r="AE136" s="8"/>
    </row>
    <row r="137" spans="1:32" ht="14.25" customHeight="1">
      <c r="A137" s="118"/>
      <c r="B137" s="119"/>
      <c r="C137" s="14" t="s">
        <v>37</v>
      </c>
      <c r="D137" s="15"/>
      <c r="E137" s="15"/>
      <c r="F137" s="15"/>
      <c r="G137" s="10" t="s">
        <v>12</v>
      </c>
      <c r="H137" s="18">
        <f>H$135-MID(C137,2,LEN(C137)-2)*COS((36.68+90)*PI()/180)</f>
        <v>3091979.3249205062</v>
      </c>
      <c r="I137" s="18"/>
      <c r="J137" s="18"/>
      <c r="K137" s="18"/>
      <c r="L137" s="18"/>
      <c r="M137" s="18"/>
      <c r="N137" s="19"/>
      <c r="O137" s="20"/>
      <c r="P137" s="20"/>
      <c r="Q137" s="20"/>
      <c r="R137" s="20"/>
      <c r="S137" s="20"/>
      <c r="T137" s="20"/>
      <c r="U137" s="21"/>
      <c r="V137" s="23">
        <f t="shared" ca="1" si="10"/>
        <v>3091979.3249205062</v>
      </c>
      <c r="W137" s="18"/>
      <c r="X137" s="18"/>
      <c r="Y137" s="18"/>
      <c r="Z137" s="19"/>
      <c r="AA137" s="24"/>
      <c r="AB137" s="25"/>
      <c r="AC137" s="26"/>
      <c r="AD137" s="8">
        <f t="shared" ca="1" si="11"/>
        <v>0</v>
      </c>
      <c r="AE137" s="8"/>
    </row>
    <row r="138" spans="1:32" ht="14.25" customHeight="1">
      <c r="A138" s="118"/>
      <c r="B138" s="119"/>
      <c r="C138" s="16"/>
      <c r="D138" s="17"/>
      <c r="E138" s="17"/>
      <c r="F138" s="17"/>
      <c r="G138" s="10" t="s">
        <v>13</v>
      </c>
      <c r="H138" s="18">
        <f>H$136-MID(C137,2,LEN(C137)-2)*SIN((36.68+90)*PI()/180)</f>
        <v>528027.12920626183</v>
      </c>
      <c r="I138" s="18"/>
      <c r="J138" s="18"/>
      <c r="K138" s="18"/>
      <c r="L138" s="18"/>
      <c r="M138" s="18"/>
      <c r="N138" s="19"/>
      <c r="O138" s="17"/>
      <c r="P138" s="17"/>
      <c r="Q138" s="17"/>
      <c r="R138" s="17"/>
      <c r="S138" s="17"/>
      <c r="T138" s="17"/>
      <c r="U138" s="22"/>
      <c r="V138" s="23">
        <f t="shared" ca="1" si="10"/>
        <v>528027.13220626186</v>
      </c>
      <c r="W138" s="18"/>
      <c r="X138" s="18"/>
      <c r="Y138" s="18"/>
      <c r="Z138" s="19"/>
      <c r="AA138" s="27"/>
      <c r="AB138" s="28"/>
      <c r="AC138" s="29"/>
      <c r="AD138" s="8">
        <f t="shared" ca="1" si="11"/>
        <v>3.0000000000000001E-3</v>
      </c>
      <c r="AE138" s="8"/>
    </row>
    <row r="139" spans="1:32" ht="14.25" customHeight="1">
      <c r="A139" s="118"/>
      <c r="B139" s="119"/>
      <c r="C139" s="14" t="s">
        <v>38</v>
      </c>
      <c r="D139" s="15"/>
      <c r="E139" s="15"/>
      <c r="F139" s="15"/>
      <c r="G139" s="10" t="s">
        <v>12</v>
      </c>
      <c r="H139" s="18">
        <f>H$135+MID(C139,2,LEN(C139)-2)*COS((36.68+90)*PI()/180)</f>
        <v>3091974.5461586015</v>
      </c>
      <c r="I139" s="18"/>
      <c r="J139" s="18"/>
      <c r="K139" s="18"/>
      <c r="L139" s="18"/>
      <c r="M139" s="18"/>
      <c r="N139" s="19"/>
      <c r="O139" s="20"/>
      <c r="P139" s="20"/>
      <c r="Q139" s="20"/>
      <c r="R139" s="20"/>
      <c r="S139" s="20"/>
      <c r="T139" s="20"/>
      <c r="U139" s="21"/>
      <c r="V139" s="23">
        <f t="shared" ca="1" si="10"/>
        <v>3091974.5431586015</v>
      </c>
      <c r="W139" s="18"/>
      <c r="X139" s="18"/>
      <c r="Y139" s="18"/>
      <c r="Z139" s="19"/>
      <c r="AA139" s="24"/>
      <c r="AB139" s="25"/>
      <c r="AC139" s="26"/>
      <c r="AD139" s="8">
        <f t="shared" ca="1" si="11"/>
        <v>-3.0000000000000001E-3</v>
      </c>
      <c r="AE139" s="8"/>
    </row>
    <row r="140" spans="1:32" ht="14.25" customHeight="1">
      <c r="A140" s="118"/>
      <c r="B140" s="119"/>
      <c r="C140" s="16"/>
      <c r="D140" s="17"/>
      <c r="E140" s="17"/>
      <c r="F140" s="17"/>
      <c r="G140" s="10" t="s">
        <v>13</v>
      </c>
      <c r="H140" s="18">
        <f>H$136+MID(C139,2,LEN(C139)-2)*SIN((36.68+90)*PI()/180)</f>
        <v>528033.54507990927</v>
      </c>
      <c r="I140" s="18"/>
      <c r="J140" s="18"/>
      <c r="K140" s="18"/>
      <c r="L140" s="18"/>
      <c r="M140" s="18"/>
      <c r="N140" s="19"/>
      <c r="O140" s="17"/>
      <c r="P140" s="17"/>
      <c r="Q140" s="17"/>
      <c r="R140" s="17"/>
      <c r="S140" s="17"/>
      <c r="T140" s="17"/>
      <c r="U140" s="22"/>
      <c r="V140" s="23">
        <f t="shared" ca="1" si="10"/>
        <v>528033.54307990929</v>
      </c>
      <c r="W140" s="18"/>
      <c r="X140" s="18"/>
      <c r="Y140" s="18"/>
      <c r="Z140" s="19"/>
      <c r="AA140" s="27"/>
      <c r="AB140" s="28"/>
      <c r="AC140" s="29"/>
      <c r="AD140" s="8">
        <f t="shared" ca="1" si="11"/>
        <v>-2E-3</v>
      </c>
      <c r="AE140" s="8"/>
    </row>
    <row r="141" spans="1:32" ht="14.25" customHeight="1">
      <c r="A141" s="118"/>
      <c r="B141" s="119"/>
      <c r="C141" s="14" t="s">
        <v>44</v>
      </c>
      <c r="D141" s="15"/>
      <c r="E141" s="15"/>
      <c r="F141" s="15"/>
      <c r="G141" s="10" t="s">
        <v>12</v>
      </c>
      <c r="H141" s="18">
        <f>H$135-MID(C141,2,LEN(C141)-2)*COS((36.68+90)*PI()/180)</f>
        <v>3091990.3758074106</v>
      </c>
      <c r="I141" s="18"/>
      <c r="J141" s="18"/>
      <c r="K141" s="18"/>
      <c r="L141" s="18"/>
      <c r="M141" s="18"/>
      <c r="N141" s="19"/>
      <c r="O141" s="20"/>
      <c r="P141" s="20"/>
      <c r="Q141" s="20"/>
      <c r="R141" s="20"/>
      <c r="S141" s="20"/>
      <c r="T141" s="20"/>
      <c r="U141" s="21"/>
      <c r="V141" s="23">
        <f t="shared" ca="1" si="10"/>
        <v>3091990.3768074107</v>
      </c>
      <c r="W141" s="18"/>
      <c r="X141" s="18"/>
      <c r="Y141" s="18"/>
      <c r="Z141" s="19"/>
      <c r="AA141" s="24"/>
      <c r="AB141" s="25"/>
      <c r="AC141" s="26"/>
      <c r="AD141" s="8">
        <f t="shared" ca="1" si="11"/>
        <v>1E-3</v>
      </c>
      <c r="AE141" s="8"/>
    </row>
    <row r="142" spans="1:32" ht="15" customHeight="1">
      <c r="A142" s="118"/>
      <c r="B142" s="119"/>
      <c r="C142" s="16"/>
      <c r="D142" s="17"/>
      <c r="E142" s="17"/>
      <c r="F142" s="17"/>
      <c r="G142" s="10" t="s">
        <v>13</v>
      </c>
      <c r="H142" s="18">
        <f>H$136-MID(C141,2,LEN(C141)-2)*SIN((36.68+90)*PI()/180)</f>
        <v>528012.29249845224</v>
      </c>
      <c r="I142" s="18"/>
      <c r="J142" s="18"/>
      <c r="K142" s="18"/>
      <c r="L142" s="18"/>
      <c r="M142" s="18"/>
      <c r="N142" s="19"/>
      <c r="O142" s="17"/>
      <c r="P142" s="17"/>
      <c r="Q142" s="17"/>
      <c r="R142" s="17"/>
      <c r="S142" s="17"/>
      <c r="T142" s="17"/>
      <c r="U142" s="22"/>
      <c r="V142" s="23">
        <f t="shared" ca="1" si="10"/>
        <v>528012.29449845222</v>
      </c>
      <c r="W142" s="18"/>
      <c r="X142" s="18"/>
      <c r="Y142" s="18"/>
      <c r="Z142" s="19"/>
      <c r="AA142" s="27"/>
      <c r="AB142" s="28"/>
      <c r="AC142" s="29"/>
      <c r="AD142" s="8">
        <f t="shared" ca="1" si="11"/>
        <v>2E-3</v>
      </c>
      <c r="AE142" s="8"/>
    </row>
    <row r="143" spans="1:32" ht="14.25" customHeight="1">
      <c r="A143" s="117"/>
      <c r="B143" s="79"/>
      <c r="C143" s="14" t="s">
        <v>50</v>
      </c>
      <c r="D143" s="15"/>
      <c r="E143" s="15"/>
      <c r="F143" s="15"/>
      <c r="G143" s="10" t="s">
        <v>12</v>
      </c>
      <c r="H143" s="18">
        <f>H$135+MID(C143,2,LEN(C143)-2)*COS((36.68+90)*PI()/180)</f>
        <v>3091963.4952716972</v>
      </c>
      <c r="I143" s="18"/>
      <c r="J143" s="18"/>
      <c r="K143" s="18"/>
      <c r="L143" s="18"/>
      <c r="M143" s="18"/>
      <c r="N143" s="19"/>
      <c r="O143" s="20"/>
      <c r="P143" s="20"/>
      <c r="Q143" s="20"/>
      <c r="R143" s="20"/>
      <c r="S143" s="20"/>
      <c r="T143" s="20"/>
      <c r="U143" s="21"/>
      <c r="V143" s="23">
        <f t="shared" ca="1" si="10"/>
        <v>3091963.4982716972</v>
      </c>
      <c r="W143" s="18"/>
      <c r="X143" s="18"/>
      <c r="Y143" s="18"/>
      <c r="Z143" s="19"/>
      <c r="AA143" s="24"/>
      <c r="AB143" s="25"/>
      <c r="AC143" s="26"/>
      <c r="AD143" s="8">
        <f t="shared" ca="1" si="11"/>
        <v>3.0000000000000001E-3</v>
      </c>
      <c r="AE143" s="8"/>
    </row>
    <row r="144" spans="1:32" ht="14.25" customHeight="1">
      <c r="A144" s="117"/>
      <c r="B144" s="79"/>
      <c r="C144" s="16"/>
      <c r="D144" s="17"/>
      <c r="E144" s="17"/>
      <c r="F144" s="17"/>
      <c r="G144" s="10" t="s">
        <v>13</v>
      </c>
      <c r="H144" s="18">
        <f>H$136+MID(C143,2,LEN(C143)-2)*SIN((36.68+90)*PI()/180)</f>
        <v>528048.38178771886</v>
      </c>
      <c r="I144" s="18"/>
      <c r="J144" s="18"/>
      <c r="K144" s="18"/>
      <c r="L144" s="18"/>
      <c r="M144" s="18"/>
      <c r="N144" s="19"/>
      <c r="O144" s="17"/>
      <c r="P144" s="17"/>
      <c r="Q144" s="17"/>
      <c r="R144" s="17"/>
      <c r="S144" s="17"/>
      <c r="T144" s="17"/>
      <c r="U144" s="22"/>
      <c r="V144" s="23">
        <f t="shared" ca="1" si="10"/>
        <v>528048.3827877189</v>
      </c>
      <c r="W144" s="18"/>
      <c r="X144" s="18"/>
      <c r="Y144" s="18"/>
      <c r="Z144" s="19"/>
      <c r="AA144" s="27"/>
      <c r="AB144" s="28"/>
      <c r="AC144" s="29"/>
      <c r="AD144" s="8">
        <f t="shared" ca="1" si="11"/>
        <v>1E-3</v>
      </c>
      <c r="AE144" s="8"/>
    </row>
    <row r="145" spans="1:31" ht="14.25" customHeight="1">
      <c r="A145" s="117"/>
      <c r="B145" s="79"/>
      <c r="C145" s="30"/>
      <c r="D145" s="31"/>
      <c r="E145" s="31"/>
      <c r="F145" s="31"/>
      <c r="G145" s="10"/>
      <c r="H145" s="34"/>
      <c r="I145" s="35"/>
      <c r="J145" s="35"/>
      <c r="K145" s="35"/>
      <c r="L145" s="35"/>
      <c r="M145" s="35"/>
      <c r="N145" s="36"/>
      <c r="O145" s="20"/>
      <c r="P145" s="20"/>
      <c r="Q145" s="20"/>
      <c r="R145" s="20"/>
      <c r="S145" s="20"/>
      <c r="T145" s="20"/>
      <c r="U145" s="21"/>
      <c r="V145" s="23"/>
      <c r="W145" s="18"/>
      <c r="X145" s="18"/>
      <c r="Y145" s="18"/>
      <c r="Z145" s="19"/>
      <c r="AA145" s="24"/>
      <c r="AB145" s="25"/>
      <c r="AC145" s="26"/>
      <c r="AD145" s="8">
        <f t="shared" ca="1" si="11"/>
        <v>0</v>
      </c>
      <c r="AE145" s="8"/>
    </row>
    <row r="146" spans="1:31" ht="14.25" customHeight="1">
      <c r="A146" s="117"/>
      <c r="B146" s="79"/>
      <c r="C146" s="32"/>
      <c r="D146" s="33"/>
      <c r="E146" s="33"/>
      <c r="F146" s="33"/>
      <c r="G146" s="10"/>
      <c r="H146" s="18"/>
      <c r="I146" s="18"/>
      <c r="J146" s="18"/>
      <c r="K146" s="18"/>
      <c r="L146" s="18"/>
      <c r="M146" s="18"/>
      <c r="N146" s="19"/>
      <c r="O146" s="17"/>
      <c r="P146" s="17"/>
      <c r="Q146" s="17"/>
      <c r="R146" s="17"/>
      <c r="S146" s="17"/>
      <c r="T146" s="17"/>
      <c r="U146" s="22"/>
      <c r="V146" s="23"/>
      <c r="W146" s="18"/>
      <c r="X146" s="18"/>
      <c r="Y146" s="18"/>
      <c r="Z146" s="19"/>
      <c r="AA146" s="27"/>
      <c r="AB146" s="28"/>
      <c r="AC146" s="29"/>
      <c r="AD146" s="8">
        <f t="shared" ca="1" si="11"/>
        <v>-2E-3</v>
      </c>
      <c r="AE146" s="8"/>
    </row>
    <row r="147" spans="1:31" ht="14.25" customHeight="1">
      <c r="A147" s="117"/>
      <c r="B147" s="79"/>
      <c r="C147" s="14"/>
      <c r="D147" s="15"/>
      <c r="E147" s="15"/>
      <c r="F147" s="15"/>
      <c r="G147" s="10"/>
      <c r="H147" s="18"/>
      <c r="I147" s="18"/>
      <c r="J147" s="18"/>
      <c r="K147" s="18"/>
      <c r="L147" s="18"/>
      <c r="M147" s="18"/>
      <c r="N147" s="19"/>
      <c r="O147" s="20"/>
      <c r="P147" s="20"/>
      <c r="Q147" s="20"/>
      <c r="R147" s="20"/>
      <c r="S147" s="20"/>
      <c r="T147" s="20"/>
      <c r="U147" s="21"/>
      <c r="V147" s="23"/>
      <c r="W147" s="18"/>
      <c r="X147" s="18"/>
      <c r="Y147" s="18"/>
      <c r="Z147" s="19"/>
      <c r="AA147" s="24"/>
      <c r="AB147" s="25"/>
      <c r="AC147" s="26"/>
      <c r="AD147" s="8">
        <f t="shared" ca="1" si="11"/>
        <v>0</v>
      </c>
      <c r="AE147" s="8"/>
    </row>
    <row r="148" spans="1:31" ht="15" customHeight="1">
      <c r="A148" s="117"/>
      <c r="B148" s="79"/>
      <c r="C148" s="16"/>
      <c r="D148" s="17"/>
      <c r="E148" s="17"/>
      <c r="F148" s="17"/>
      <c r="G148" s="10"/>
      <c r="H148" s="18"/>
      <c r="I148" s="18"/>
      <c r="J148" s="18"/>
      <c r="K148" s="18"/>
      <c r="L148" s="18"/>
      <c r="M148" s="18"/>
      <c r="N148" s="19"/>
      <c r="O148" s="17"/>
      <c r="P148" s="17"/>
      <c r="Q148" s="17"/>
      <c r="R148" s="17"/>
      <c r="S148" s="17"/>
      <c r="T148" s="17"/>
      <c r="U148" s="22"/>
      <c r="V148" s="23"/>
      <c r="W148" s="18"/>
      <c r="X148" s="18"/>
      <c r="Y148" s="18"/>
      <c r="Z148" s="19"/>
      <c r="AA148" s="27"/>
      <c r="AB148" s="28"/>
      <c r="AC148" s="29"/>
      <c r="AD148" s="8">
        <f t="shared" ca="1" si="11"/>
        <v>-2E-3</v>
      </c>
      <c r="AE148" s="8"/>
    </row>
    <row r="149" spans="1:31" ht="10.5" customHeight="1">
      <c r="A149" s="37" t="s">
        <v>20</v>
      </c>
      <c r="B149" s="38"/>
      <c r="C149" s="39" t="s">
        <v>31</v>
      </c>
      <c r="D149" s="40"/>
      <c r="E149" s="40"/>
      <c r="F149" s="40"/>
      <c r="G149" s="41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2"/>
    </row>
    <row r="150" spans="1:31" ht="10.5" customHeight="1">
      <c r="A150" s="37"/>
      <c r="B150" s="38"/>
      <c r="C150" s="43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5"/>
    </row>
    <row r="151" spans="1:31" ht="21.75" customHeight="1">
      <c r="A151" s="37"/>
      <c r="B151" s="38"/>
      <c r="C151" s="43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5"/>
    </row>
    <row r="152" spans="1:31" ht="8.25" hidden="1" customHeight="1">
      <c r="A152" s="37"/>
      <c r="B152" s="38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2"/>
    </row>
    <row r="153" spans="1:31" ht="10.5" hidden="1" customHeight="1">
      <c r="A153" s="37"/>
      <c r="B153" s="38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2"/>
    </row>
    <row r="154" spans="1:31" ht="9" customHeight="1" thickBot="1">
      <c r="A154" s="46" t="s">
        <v>14</v>
      </c>
      <c r="B154" s="47"/>
      <c r="C154" s="52"/>
      <c r="D154" s="52"/>
      <c r="E154" s="52"/>
      <c r="F154" s="53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4"/>
    </row>
    <row r="155" spans="1:31" ht="9" customHeight="1">
      <c r="A155" s="48"/>
      <c r="B155" s="49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6"/>
    </row>
    <row r="156" spans="1:31" ht="9.75" customHeight="1">
      <c r="A156" s="48"/>
      <c r="B156" s="49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6"/>
    </row>
    <row r="157" spans="1:31" ht="9" hidden="1" customHeight="1">
      <c r="A157" s="48"/>
      <c r="B157" s="49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6"/>
    </row>
    <row r="158" spans="1:31" ht="2.1" customHeight="1" thickBot="1">
      <c r="A158" s="50"/>
      <c r="B158" s="51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8"/>
    </row>
    <row r="159" spans="1:31" ht="9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</row>
    <row r="160" spans="1:31">
      <c r="B160" s="5" t="s">
        <v>15</v>
      </c>
      <c r="H160" s="5" t="s">
        <v>19</v>
      </c>
      <c r="N160" s="5" t="s">
        <v>16</v>
      </c>
      <c r="P160" s="5"/>
      <c r="U160" s="7" t="s">
        <v>22</v>
      </c>
      <c r="Y160" s="5"/>
    </row>
    <row r="162" spans="1:29" ht="5.25" customHeight="1"/>
    <row r="163" spans="1:29" ht="5.25" customHeight="1"/>
    <row r="164" spans="1:29" ht="12" customHeight="1">
      <c r="A164" s="82"/>
      <c r="B164" s="83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1" t="s">
        <v>0</v>
      </c>
      <c r="AB164" s="81"/>
      <c r="AC164" s="81"/>
    </row>
    <row r="165" spans="1:29" ht="27">
      <c r="A165" s="85"/>
      <c r="B165" s="86"/>
      <c r="C165" s="86"/>
      <c r="D165" s="87" t="s">
        <v>24</v>
      </c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89"/>
      <c r="AB165" s="90"/>
      <c r="AC165" s="90"/>
    </row>
    <row r="166" spans="1:29" ht="27.75" thickBo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2"/>
      <c r="AB166" s="93"/>
      <c r="AC166" s="93"/>
    </row>
    <row r="167" spans="1:29" ht="45" customHeight="1">
      <c r="A167" s="94" t="s">
        <v>1</v>
      </c>
      <c r="B167" s="95"/>
      <c r="C167" s="95"/>
      <c r="D167" s="95"/>
      <c r="E167" s="96"/>
      <c r="F167" s="97" t="s">
        <v>32</v>
      </c>
      <c r="G167" s="98"/>
      <c r="H167" s="98"/>
      <c r="I167" s="98"/>
      <c r="J167" s="98"/>
      <c r="K167" s="98"/>
      <c r="L167" s="98"/>
      <c r="M167" s="98"/>
      <c r="N167" s="98"/>
      <c r="O167" s="98"/>
      <c r="P167" s="99"/>
      <c r="Q167" s="100" t="s">
        <v>2</v>
      </c>
      <c r="R167" s="100"/>
      <c r="S167" s="100"/>
      <c r="T167" s="100"/>
      <c r="U167" s="101" t="s">
        <v>3</v>
      </c>
      <c r="V167" s="101"/>
      <c r="W167" s="101"/>
      <c r="X167" s="101"/>
      <c r="Y167" s="101"/>
      <c r="Z167" s="101"/>
      <c r="AA167" s="101"/>
      <c r="AB167" s="101"/>
      <c r="AC167" s="102"/>
    </row>
    <row r="168" spans="1:29" ht="30" customHeight="1">
      <c r="A168" s="70" t="s">
        <v>17</v>
      </c>
      <c r="B168" s="71"/>
      <c r="C168" s="71"/>
      <c r="D168" s="71"/>
      <c r="E168" s="72"/>
      <c r="F168" s="73" t="s">
        <v>39</v>
      </c>
      <c r="G168" s="74"/>
      <c r="H168" s="74"/>
      <c r="I168" s="74"/>
      <c r="J168" s="74"/>
      <c r="K168" s="74"/>
      <c r="L168" s="74"/>
      <c r="M168" s="74"/>
      <c r="N168" s="74"/>
      <c r="O168" s="74"/>
      <c r="P168" s="73"/>
      <c r="Q168" s="75" t="s">
        <v>33</v>
      </c>
      <c r="R168" s="75"/>
      <c r="S168" s="75"/>
      <c r="T168" s="75"/>
      <c r="U168" s="76" t="s">
        <v>40</v>
      </c>
      <c r="V168" s="77"/>
      <c r="W168" s="77"/>
      <c r="X168" s="77"/>
      <c r="Y168" s="77"/>
      <c r="Z168" s="77"/>
      <c r="AA168" s="77"/>
      <c r="AB168" s="77"/>
      <c r="AC168" s="78"/>
    </row>
    <row r="169" spans="1:29" ht="30" customHeight="1">
      <c r="A169" s="103" t="s">
        <v>4</v>
      </c>
      <c r="B169" s="104"/>
      <c r="C169" s="104"/>
      <c r="D169" s="104"/>
      <c r="E169" s="105"/>
      <c r="F169" s="106" t="s">
        <v>36</v>
      </c>
      <c r="G169" s="107"/>
      <c r="H169" s="107"/>
      <c r="I169" s="107"/>
      <c r="J169" s="107"/>
      <c r="K169" s="107"/>
      <c r="L169" s="107"/>
      <c r="M169" s="107"/>
      <c r="N169" s="107"/>
      <c r="O169" s="107"/>
      <c r="P169" s="108"/>
      <c r="Q169" s="109" t="s">
        <v>23</v>
      </c>
      <c r="R169" s="110"/>
      <c r="S169" s="110"/>
      <c r="T169" s="110"/>
      <c r="U169" s="111" t="s">
        <v>30</v>
      </c>
      <c r="V169" s="112"/>
      <c r="W169" s="112"/>
      <c r="X169" s="112"/>
      <c r="Y169" s="112"/>
      <c r="Z169" s="112"/>
      <c r="AA169" s="112"/>
      <c r="AB169" s="112"/>
      <c r="AC169" s="113"/>
    </row>
    <row r="170" spans="1:29" ht="23.25" customHeight="1">
      <c r="A170" s="117" t="s">
        <v>18</v>
      </c>
      <c r="B170" s="79"/>
      <c r="C170" s="79" t="s">
        <v>5</v>
      </c>
      <c r="D170" s="79"/>
      <c r="E170" s="79"/>
      <c r="F170" s="79"/>
      <c r="G170" s="79"/>
      <c r="H170" s="79" t="s">
        <v>25</v>
      </c>
      <c r="I170" s="79"/>
      <c r="J170" s="79"/>
      <c r="K170" s="79"/>
      <c r="L170" s="79"/>
      <c r="M170" s="79"/>
      <c r="N170" s="79"/>
      <c r="O170" s="63" t="s">
        <v>6</v>
      </c>
      <c r="P170" s="63"/>
      <c r="Q170" s="63"/>
      <c r="R170" s="63"/>
      <c r="S170" s="63"/>
      <c r="T170" s="63" t="s">
        <v>34</v>
      </c>
      <c r="U170" s="63"/>
      <c r="V170" s="63"/>
      <c r="W170" s="63"/>
      <c r="X170" s="63"/>
      <c r="Y170" s="63"/>
      <c r="Z170" s="63"/>
      <c r="AA170" s="63"/>
      <c r="AB170" s="63"/>
      <c r="AC170" s="80"/>
    </row>
    <row r="171" spans="1:29" ht="18" customHeight="1">
      <c r="A171" s="117"/>
      <c r="B171" s="79"/>
      <c r="C171" s="120" t="s">
        <v>7</v>
      </c>
      <c r="D171" s="15"/>
      <c r="E171" s="15"/>
      <c r="F171" s="15"/>
      <c r="G171" s="121"/>
      <c r="H171" s="79" t="s">
        <v>26</v>
      </c>
      <c r="I171" s="79"/>
      <c r="J171" s="79"/>
      <c r="K171" s="79"/>
      <c r="L171" s="79"/>
      <c r="M171" s="79"/>
      <c r="N171" s="79"/>
      <c r="O171" s="24" t="s">
        <v>8</v>
      </c>
      <c r="P171" s="25"/>
      <c r="Q171" s="25"/>
      <c r="R171" s="25"/>
      <c r="S171" s="122"/>
      <c r="T171" s="63" t="s">
        <v>28</v>
      </c>
      <c r="U171" s="63"/>
      <c r="V171" s="63"/>
      <c r="W171" s="63"/>
      <c r="X171" s="63"/>
      <c r="Y171" s="63"/>
      <c r="Z171" s="63"/>
      <c r="AA171" s="63"/>
      <c r="AB171" s="63"/>
      <c r="AC171" s="80"/>
    </row>
    <row r="172" spans="1:29" ht="18" customHeight="1">
      <c r="A172" s="117"/>
      <c r="B172" s="79"/>
      <c r="C172" s="16"/>
      <c r="D172" s="17"/>
      <c r="E172" s="17"/>
      <c r="F172" s="17"/>
      <c r="G172" s="22"/>
      <c r="H172" s="79" t="s">
        <v>27</v>
      </c>
      <c r="I172" s="79"/>
      <c r="J172" s="79"/>
      <c r="K172" s="79"/>
      <c r="L172" s="79"/>
      <c r="M172" s="79"/>
      <c r="N172" s="79"/>
      <c r="O172" s="27"/>
      <c r="P172" s="28"/>
      <c r="Q172" s="28"/>
      <c r="R172" s="28"/>
      <c r="S172" s="123"/>
      <c r="T172" s="63" t="s">
        <v>29</v>
      </c>
      <c r="U172" s="63"/>
      <c r="V172" s="63"/>
      <c r="W172" s="63"/>
      <c r="X172" s="63"/>
      <c r="Y172" s="63"/>
      <c r="Z172" s="63"/>
      <c r="AA172" s="63"/>
      <c r="AB172" s="63"/>
      <c r="AC172" s="80"/>
    </row>
    <row r="173" spans="1:29">
      <c r="A173" s="117"/>
      <c r="B173" s="79"/>
      <c r="C173" s="124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6"/>
    </row>
    <row r="174" spans="1:29">
      <c r="A174" s="117"/>
      <c r="B174" s="79"/>
      <c r="C174" s="124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6"/>
    </row>
    <row r="175" spans="1:29">
      <c r="A175" s="117"/>
      <c r="B175" s="79"/>
      <c r="C175" s="124"/>
      <c r="D175" s="125"/>
      <c r="E175" s="125"/>
      <c r="F175" s="125"/>
      <c r="G175" s="125"/>
      <c r="H175" s="125"/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6"/>
    </row>
    <row r="176" spans="1:29">
      <c r="A176" s="117"/>
      <c r="B176" s="79"/>
      <c r="C176" s="124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6"/>
    </row>
    <row r="177" spans="1:32">
      <c r="A177" s="117"/>
      <c r="B177" s="79"/>
      <c r="C177" s="124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6"/>
    </row>
    <row r="178" spans="1:32">
      <c r="A178" s="117"/>
      <c r="B178" s="79"/>
      <c r="C178" s="124"/>
      <c r="D178" s="125"/>
      <c r="E178" s="125"/>
      <c r="F178" s="125"/>
      <c r="G178" s="125"/>
      <c r="H178" s="125"/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6"/>
    </row>
    <row r="179" spans="1:32">
      <c r="A179" s="117"/>
      <c r="B179" s="79"/>
      <c r="C179" s="124"/>
      <c r="D179" s="125"/>
      <c r="E179" s="125"/>
      <c r="F179" s="125"/>
      <c r="G179" s="125"/>
      <c r="H179" s="125"/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6"/>
    </row>
    <row r="180" spans="1:32">
      <c r="A180" s="117"/>
      <c r="B180" s="79"/>
      <c r="C180" s="124"/>
      <c r="D180" s="125"/>
      <c r="E180" s="125"/>
      <c r="F180" s="125"/>
      <c r="G180" s="125"/>
      <c r="H180" s="125"/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6"/>
    </row>
    <row r="181" spans="1:32">
      <c r="A181" s="117"/>
      <c r="B181" s="79"/>
      <c r="C181" s="124"/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  <c r="AA181" s="125"/>
      <c r="AB181" s="125"/>
      <c r="AC181" s="126"/>
    </row>
    <row r="182" spans="1:32" ht="29.25" customHeight="1">
      <c r="A182" s="117"/>
      <c r="B182" s="79"/>
      <c r="C182" s="124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6"/>
    </row>
    <row r="183" spans="1:32" ht="22.5" customHeight="1">
      <c r="A183" s="117"/>
      <c r="B183" s="79"/>
      <c r="C183" s="124"/>
      <c r="D183" s="125"/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6"/>
    </row>
    <row r="184" spans="1:32" ht="14.25" customHeight="1">
      <c r="A184" s="117"/>
      <c r="B184" s="60"/>
      <c r="C184" s="79" t="s">
        <v>9</v>
      </c>
      <c r="D184" s="79"/>
      <c r="E184" s="79"/>
      <c r="F184" s="79"/>
      <c r="G184" s="2"/>
      <c r="H184" s="60" t="s">
        <v>10</v>
      </c>
      <c r="I184" s="61"/>
      <c r="J184" s="61"/>
      <c r="K184" s="61"/>
      <c r="L184" s="61"/>
      <c r="M184" s="61"/>
      <c r="N184" s="62"/>
      <c r="O184" s="79" t="s">
        <v>11</v>
      </c>
      <c r="P184" s="79"/>
      <c r="Q184" s="79"/>
      <c r="R184" s="79"/>
      <c r="S184" s="79"/>
      <c r="T184" s="79"/>
      <c r="U184" s="79"/>
      <c r="V184" s="63" t="s">
        <v>21</v>
      </c>
      <c r="W184" s="63"/>
      <c r="X184" s="63"/>
      <c r="Y184" s="63"/>
      <c r="Z184" s="63"/>
      <c r="AA184" s="114" t="s">
        <v>35</v>
      </c>
      <c r="AB184" s="115"/>
      <c r="AC184" s="116"/>
    </row>
    <row r="185" spans="1:32" ht="14.25" customHeight="1">
      <c r="A185" s="117"/>
      <c r="B185" s="79"/>
      <c r="C185" s="14" t="s">
        <v>38</v>
      </c>
      <c r="D185" s="15"/>
      <c r="E185" s="15"/>
      <c r="F185" s="15"/>
      <c r="G185" s="10" t="s">
        <v>12</v>
      </c>
      <c r="H185" s="18">
        <f>H$145+MID(C185,2,LEN(C185)-2)*COS((36.68+90)*PI()/180)</f>
        <v>-2.3893809522988483</v>
      </c>
      <c r="I185" s="18"/>
      <c r="J185" s="18"/>
      <c r="K185" s="18"/>
      <c r="L185" s="18"/>
      <c r="M185" s="18"/>
      <c r="N185" s="19"/>
      <c r="O185" s="20"/>
      <c r="P185" s="20"/>
      <c r="Q185" s="20"/>
      <c r="R185" s="20"/>
      <c r="S185" s="20"/>
      <c r="T185" s="20"/>
      <c r="U185" s="21"/>
      <c r="V185" s="23">
        <f ca="1">H185+AD185</f>
        <v>-2.3903809522988482</v>
      </c>
      <c r="W185" s="18"/>
      <c r="X185" s="18"/>
      <c r="Y185" s="18"/>
      <c r="Z185" s="19"/>
      <c r="AA185" s="64"/>
      <c r="AB185" s="65"/>
      <c r="AC185" s="66"/>
      <c r="AD185" s="8">
        <f ca="1">RANDBETWEEN(-3,3)*0.001</f>
        <v>-1E-3</v>
      </c>
      <c r="AE185" s="8">
        <v>3091826.855</v>
      </c>
    </row>
    <row r="186" spans="1:32" ht="14.25" customHeight="1">
      <c r="A186" s="117"/>
      <c r="B186" s="79"/>
      <c r="C186" s="16"/>
      <c r="D186" s="17"/>
      <c r="E186" s="17"/>
      <c r="F186" s="17"/>
      <c r="G186" s="10" t="s">
        <v>13</v>
      </c>
      <c r="H186" s="18">
        <f>H$146+MID(C185,2,LEN(C185)-2)*SIN((36.68+90)*PI()/180)</f>
        <v>3.2079368236908046</v>
      </c>
      <c r="I186" s="18"/>
      <c r="J186" s="18"/>
      <c r="K186" s="18"/>
      <c r="L186" s="18"/>
      <c r="M186" s="18"/>
      <c r="N186" s="19"/>
      <c r="O186" s="17"/>
      <c r="P186" s="17"/>
      <c r="Q186" s="17"/>
      <c r="R186" s="17"/>
      <c r="S186" s="17"/>
      <c r="T186" s="17"/>
      <c r="U186" s="22"/>
      <c r="V186" s="23">
        <f t="shared" ref="V186:V202" ca="1" si="12">H186+AD186</f>
        <v>3.2079368236908046</v>
      </c>
      <c r="W186" s="18"/>
      <c r="X186" s="18"/>
      <c r="Y186" s="18"/>
      <c r="Z186" s="19"/>
      <c r="AA186" s="67"/>
      <c r="AB186" s="68"/>
      <c r="AC186" s="69"/>
      <c r="AD186" s="8">
        <f t="shared" ref="AD186:AD202" ca="1" si="13">RANDBETWEEN(-3,3)*0.001</f>
        <v>0</v>
      </c>
      <c r="AE186" s="8">
        <v>526796.32499999995</v>
      </c>
    </row>
    <row r="187" spans="1:32" ht="14.25" customHeight="1">
      <c r="A187" s="117"/>
      <c r="B187" s="79"/>
      <c r="C187" s="14" t="s">
        <v>41</v>
      </c>
      <c r="D187" s="15"/>
      <c r="E187" s="15"/>
      <c r="F187" s="15"/>
      <c r="G187" s="10" t="s">
        <v>12</v>
      </c>
      <c r="H187" s="18">
        <f t="shared" ref="H187" si="14">H$145-MID(C187,2,LEN(C187)-2)*COS((36.68+90)*PI()/180)</f>
        <v>11.349559523419529</v>
      </c>
      <c r="I187" s="18"/>
      <c r="J187" s="18"/>
      <c r="K187" s="18"/>
      <c r="L187" s="18"/>
      <c r="M187" s="18"/>
      <c r="N187" s="19"/>
      <c r="O187" s="20"/>
      <c r="P187" s="20"/>
      <c r="Q187" s="20"/>
      <c r="R187" s="20"/>
      <c r="S187" s="20"/>
      <c r="T187" s="20"/>
      <c r="U187" s="21"/>
      <c r="V187" s="23">
        <f t="shared" ca="1" si="12"/>
        <v>11.34855952341953</v>
      </c>
      <c r="W187" s="18"/>
      <c r="X187" s="18"/>
      <c r="Y187" s="18"/>
      <c r="Z187" s="19"/>
      <c r="AA187" s="24"/>
      <c r="AB187" s="25"/>
      <c r="AC187" s="26"/>
      <c r="AD187" s="8">
        <f t="shared" ca="1" si="13"/>
        <v>-1E-3</v>
      </c>
      <c r="AE187" s="8"/>
    </row>
    <row r="188" spans="1:32" ht="14.25" customHeight="1">
      <c r="A188" s="117"/>
      <c r="B188" s="79"/>
      <c r="C188" s="16"/>
      <c r="D188" s="17"/>
      <c r="E188" s="17"/>
      <c r="F188" s="17"/>
      <c r="G188" s="10" t="s">
        <v>13</v>
      </c>
      <c r="H188" s="18">
        <f t="shared" ref="H188" si="15">H$146-MID(C187,2,LEN(C187)-2)*SIN((36.68+90)*PI()/180)</f>
        <v>-15.237699912531323</v>
      </c>
      <c r="I188" s="18"/>
      <c r="J188" s="18"/>
      <c r="K188" s="18"/>
      <c r="L188" s="18"/>
      <c r="M188" s="18"/>
      <c r="N188" s="19"/>
      <c r="O188" s="17"/>
      <c r="P188" s="17"/>
      <c r="Q188" s="17"/>
      <c r="R188" s="17"/>
      <c r="S188" s="17"/>
      <c r="T188" s="17"/>
      <c r="U188" s="22"/>
      <c r="V188" s="23">
        <f t="shared" ca="1" si="12"/>
        <v>-15.237699912531323</v>
      </c>
      <c r="W188" s="18"/>
      <c r="X188" s="18"/>
      <c r="Y188" s="18"/>
      <c r="Z188" s="19"/>
      <c r="AA188" s="27"/>
      <c r="AB188" s="28"/>
      <c r="AC188" s="29"/>
      <c r="AD188" s="8">
        <f t="shared" ca="1" si="13"/>
        <v>0</v>
      </c>
      <c r="AE188" s="8"/>
      <c r="AF188" s="13"/>
    </row>
    <row r="189" spans="1:32" ht="14.25" customHeight="1">
      <c r="A189" s="117"/>
      <c r="B189" s="79"/>
      <c r="C189" s="14" t="s">
        <v>42</v>
      </c>
      <c r="D189" s="15"/>
      <c r="E189" s="15"/>
      <c r="F189" s="15"/>
      <c r="G189" s="10" t="s">
        <v>12</v>
      </c>
      <c r="H189" s="18">
        <f>H$145+MID(C189,2,LEN(C189)-2)*COS((36.68+90)*PI()/180)</f>
        <v>-11.349559523419529</v>
      </c>
      <c r="I189" s="18"/>
      <c r="J189" s="18"/>
      <c r="K189" s="18"/>
      <c r="L189" s="18"/>
      <c r="M189" s="18"/>
      <c r="N189" s="19"/>
      <c r="O189" s="20"/>
      <c r="P189" s="20"/>
      <c r="Q189" s="20"/>
      <c r="R189" s="20"/>
      <c r="S189" s="20"/>
      <c r="T189" s="20"/>
      <c r="U189" s="21"/>
      <c r="V189" s="23">
        <f t="shared" ca="1" si="12"/>
        <v>-11.347559523419529</v>
      </c>
      <c r="W189" s="18"/>
      <c r="X189" s="18"/>
      <c r="Y189" s="18"/>
      <c r="Z189" s="19"/>
      <c r="AA189" s="24"/>
      <c r="AB189" s="25"/>
      <c r="AC189" s="26"/>
      <c r="AD189" s="8">
        <f t="shared" ca="1" si="13"/>
        <v>2E-3</v>
      </c>
      <c r="AE189" s="8"/>
    </row>
    <row r="190" spans="1:32" ht="14.25" customHeight="1">
      <c r="A190" s="117"/>
      <c r="B190" s="79"/>
      <c r="C190" s="16"/>
      <c r="D190" s="17"/>
      <c r="E190" s="17"/>
      <c r="F190" s="17"/>
      <c r="G190" s="10" t="s">
        <v>13</v>
      </c>
      <c r="H190" s="18">
        <f>H$146+MID(C189,2,LEN(C189)-2)*SIN((36.68+90)*PI()/180)</f>
        <v>15.237699912531323</v>
      </c>
      <c r="I190" s="18"/>
      <c r="J190" s="18"/>
      <c r="K190" s="18"/>
      <c r="L190" s="18"/>
      <c r="M190" s="18"/>
      <c r="N190" s="19"/>
      <c r="O190" s="17"/>
      <c r="P190" s="17"/>
      <c r="Q190" s="17"/>
      <c r="R190" s="17"/>
      <c r="S190" s="17"/>
      <c r="T190" s="17"/>
      <c r="U190" s="22"/>
      <c r="V190" s="23">
        <f t="shared" ca="1" si="12"/>
        <v>15.236699912531323</v>
      </c>
      <c r="W190" s="18"/>
      <c r="X190" s="18"/>
      <c r="Y190" s="18"/>
      <c r="Z190" s="19"/>
      <c r="AA190" s="27"/>
      <c r="AB190" s="28"/>
      <c r="AC190" s="29"/>
      <c r="AD190" s="8">
        <f t="shared" ca="1" si="13"/>
        <v>-1E-3</v>
      </c>
      <c r="AE190" s="8"/>
    </row>
    <row r="191" spans="1:32" ht="14.25" customHeight="1">
      <c r="A191" s="118"/>
      <c r="B191" s="119"/>
      <c r="C191" s="30">
        <v>4100</v>
      </c>
      <c r="D191" s="31"/>
      <c r="E191" s="31"/>
      <c r="F191" s="31"/>
      <c r="G191" s="10" t="s">
        <v>12</v>
      </c>
      <c r="H191" s="34">
        <f>3089188.904+C191*COS(36.68055*PI()/180)</f>
        <v>3092477.0157343107</v>
      </c>
      <c r="I191" s="35"/>
      <c r="J191" s="35"/>
      <c r="K191" s="35"/>
      <c r="L191" s="35"/>
      <c r="M191" s="35"/>
      <c r="N191" s="36"/>
      <c r="O191" s="20"/>
      <c r="P191" s="20"/>
      <c r="Q191" s="20"/>
      <c r="R191" s="20"/>
      <c r="S191" s="20"/>
      <c r="T191" s="20"/>
      <c r="U191" s="21"/>
      <c r="V191" s="23">
        <f t="shared" ca="1" si="12"/>
        <v>3092477.0177343106</v>
      </c>
      <c r="W191" s="18"/>
      <c r="X191" s="18"/>
      <c r="Y191" s="18"/>
      <c r="Z191" s="19"/>
      <c r="AA191" s="24"/>
      <c r="AB191" s="25"/>
      <c r="AC191" s="26"/>
      <c r="AD191" s="8">
        <f t="shared" ca="1" si="13"/>
        <v>2E-3</v>
      </c>
      <c r="AE191" s="8"/>
    </row>
    <row r="192" spans="1:32" ht="14.25" customHeight="1">
      <c r="A192" s="118"/>
      <c r="B192" s="119"/>
      <c r="C192" s="32"/>
      <c r="D192" s="33"/>
      <c r="E192" s="33"/>
      <c r="F192" s="33"/>
      <c r="G192" s="10" t="s">
        <v>13</v>
      </c>
      <c r="H192" s="18">
        <f>525953.681+C191*SIN(36.68055*PI()/180)</f>
        <v>528402.82803982589</v>
      </c>
      <c r="I192" s="18"/>
      <c r="J192" s="18"/>
      <c r="K192" s="18"/>
      <c r="L192" s="18"/>
      <c r="M192" s="18"/>
      <c r="N192" s="19"/>
      <c r="O192" s="17"/>
      <c r="P192" s="17"/>
      <c r="Q192" s="17"/>
      <c r="R192" s="17"/>
      <c r="S192" s="17"/>
      <c r="T192" s="17"/>
      <c r="U192" s="22"/>
      <c r="V192" s="23">
        <f t="shared" ca="1" si="12"/>
        <v>528402.82703982585</v>
      </c>
      <c r="W192" s="18"/>
      <c r="X192" s="18"/>
      <c r="Y192" s="18"/>
      <c r="Z192" s="19"/>
      <c r="AA192" s="27"/>
      <c r="AB192" s="28"/>
      <c r="AC192" s="29"/>
      <c r="AD192" s="8">
        <f t="shared" ca="1" si="13"/>
        <v>-1E-3</v>
      </c>
      <c r="AE192" s="8"/>
    </row>
    <row r="193" spans="1:31" ht="14.25" customHeight="1">
      <c r="A193" s="118"/>
      <c r="B193" s="119"/>
      <c r="C193" s="14" t="s">
        <v>37</v>
      </c>
      <c r="D193" s="15"/>
      <c r="E193" s="15"/>
      <c r="F193" s="15"/>
      <c r="G193" s="10" t="s">
        <v>12</v>
      </c>
      <c r="H193" s="18">
        <f>H$191-MID(C193,2,LEN(C193)-2)*COS((36.68+90)*PI()/180)</f>
        <v>3092479.4051152631</v>
      </c>
      <c r="I193" s="18"/>
      <c r="J193" s="18"/>
      <c r="K193" s="18"/>
      <c r="L193" s="18"/>
      <c r="M193" s="18"/>
      <c r="N193" s="19"/>
      <c r="O193" s="20"/>
      <c r="P193" s="20"/>
      <c r="Q193" s="20"/>
      <c r="R193" s="20"/>
      <c r="S193" s="20"/>
      <c r="T193" s="20"/>
      <c r="U193" s="21"/>
      <c r="V193" s="23">
        <f t="shared" ca="1" si="12"/>
        <v>3092479.4031152632</v>
      </c>
      <c r="W193" s="18"/>
      <c r="X193" s="18"/>
      <c r="Y193" s="18"/>
      <c r="Z193" s="19"/>
      <c r="AA193" s="24"/>
      <c r="AB193" s="25"/>
      <c r="AC193" s="26"/>
      <c r="AD193" s="8">
        <f t="shared" ca="1" si="13"/>
        <v>-2E-3</v>
      </c>
      <c r="AE193" s="8"/>
    </row>
    <row r="194" spans="1:31" ht="14.25" customHeight="1">
      <c r="A194" s="118"/>
      <c r="B194" s="119"/>
      <c r="C194" s="16"/>
      <c r="D194" s="17"/>
      <c r="E194" s="17"/>
      <c r="F194" s="17"/>
      <c r="G194" s="10" t="s">
        <v>13</v>
      </c>
      <c r="H194" s="18">
        <f>H$192-MID(C193,2,LEN(C193)-2)*SIN((36.68+90)*PI()/180)</f>
        <v>528399.62010300218</v>
      </c>
      <c r="I194" s="18"/>
      <c r="J194" s="18"/>
      <c r="K194" s="18"/>
      <c r="L194" s="18"/>
      <c r="M194" s="18"/>
      <c r="N194" s="19"/>
      <c r="O194" s="17"/>
      <c r="P194" s="17"/>
      <c r="Q194" s="17"/>
      <c r="R194" s="17"/>
      <c r="S194" s="17"/>
      <c r="T194" s="17"/>
      <c r="U194" s="22"/>
      <c r="V194" s="23">
        <f t="shared" ca="1" si="12"/>
        <v>528399.6231030022</v>
      </c>
      <c r="W194" s="18"/>
      <c r="X194" s="18"/>
      <c r="Y194" s="18"/>
      <c r="Z194" s="19"/>
      <c r="AA194" s="27"/>
      <c r="AB194" s="28"/>
      <c r="AC194" s="29"/>
      <c r="AD194" s="8">
        <f t="shared" ca="1" si="13"/>
        <v>3.0000000000000001E-3</v>
      </c>
      <c r="AE194" s="8"/>
    </row>
    <row r="195" spans="1:31" ht="14.25" customHeight="1">
      <c r="A195" s="118"/>
      <c r="B195" s="119"/>
      <c r="C195" s="14" t="s">
        <v>38</v>
      </c>
      <c r="D195" s="15"/>
      <c r="E195" s="15"/>
      <c r="F195" s="15"/>
      <c r="G195" s="10" t="s">
        <v>12</v>
      </c>
      <c r="H195" s="18">
        <f>H$191+MID(C195,2,LEN(C195)-2)*COS((36.68+90)*PI()/180)</f>
        <v>3092474.6263533584</v>
      </c>
      <c r="I195" s="18"/>
      <c r="J195" s="18"/>
      <c r="K195" s="18"/>
      <c r="L195" s="18"/>
      <c r="M195" s="18"/>
      <c r="N195" s="19"/>
      <c r="O195" s="20"/>
      <c r="P195" s="20"/>
      <c r="Q195" s="20"/>
      <c r="R195" s="20"/>
      <c r="S195" s="20"/>
      <c r="T195" s="20"/>
      <c r="U195" s="21"/>
      <c r="V195" s="23">
        <f t="shared" ca="1" si="12"/>
        <v>3092474.6243533585</v>
      </c>
      <c r="W195" s="18"/>
      <c r="X195" s="18"/>
      <c r="Y195" s="18"/>
      <c r="Z195" s="19"/>
      <c r="AA195" s="24"/>
      <c r="AB195" s="25"/>
      <c r="AC195" s="26"/>
      <c r="AD195" s="8">
        <f t="shared" ca="1" si="13"/>
        <v>-2E-3</v>
      </c>
      <c r="AE195" s="8"/>
    </row>
    <row r="196" spans="1:31" ht="15" customHeight="1">
      <c r="A196" s="118"/>
      <c r="B196" s="119"/>
      <c r="C196" s="16"/>
      <c r="D196" s="17"/>
      <c r="E196" s="17"/>
      <c r="F196" s="17"/>
      <c r="G196" s="10" t="s">
        <v>13</v>
      </c>
      <c r="H196" s="18">
        <f>H$192+MID(C195,2,LEN(C195)-2)*SIN((36.68+90)*PI()/180)</f>
        <v>528406.03597664961</v>
      </c>
      <c r="I196" s="18"/>
      <c r="J196" s="18"/>
      <c r="K196" s="18"/>
      <c r="L196" s="18"/>
      <c r="M196" s="18"/>
      <c r="N196" s="19"/>
      <c r="O196" s="17"/>
      <c r="P196" s="17"/>
      <c r="Q196" s="17"/>
      <c r="R196" s="17"/>
      <c r="S196" s="17"/>
      <c r="T196" s="17"/>
      <c r="U196" s="22"/>
      <c r="V196" s="23">
        <f t="shared" ca="1" si="12"/>
        <v>528406.03497664956</v>
      </c>
      <c r="W196" s="18"/>
      <c r="X196" s="18"/>
      <c r="Y196" s="18"/>
      <c r="Z196" s="19"/>
      <c r="AA196" s="27"/>
      <c r="AB196" s="28"/>
      <c r="AC196" s="29"/>
      <c r="AD196" s="8">
        <f t="shared" ca="1" si="13"/>
        <v>-1E-3</v>
      </c>
      <c r="AE196" s="8"/>
    </row>
    <row r="197" spans="1:31" ht="14.25" customHeight="1">
      <c r="A197" s="117"/>
      <c r="B197" s="79"/>
      <c r="C197" s="14" t="s">
        <v>41</v>
      </c>
      <c r="D197" s="15"/>
      <c r="E197" s="15"/>
      <c r="F197" s="15"/>
      <c r="G197" s="10" t="s">
        <v>12</v>
      </c>
      <c r="H197" s="18">
        <f t="shared" ref="H197" si="16">H$191-MID(C197,2,LEN(C197)-2)*COS((36.68+90)*PI()/180)</f>
        <v>3092488.3652938344</v>
      </c>
      <c r="I197" s="18"/>
      <c r="J197" s="18"/>
      <c r="K197" s="18"/>
      <c r="L197" s="18"/>
      <c r="M197" s="18"/>
      <c r="N197" s="19"/>
      <c r="O197" s="20"/>
      <c r="P197" s="20"/>
      <c r="Q197" s="20"/>
      <c r="R197" s="20"/>
      <c r="S197" s="20"/>
      <c r="T197" s="20"/>
      <c r="U197" s="21"/>
      <c r="V197" s="23">
        <f t="shared" ca="1" si="12"/>
        <v>3092488.3622938343</v>
      </c>
      <c r="W197" s="18"/>
      <c r="X197" s="18"/>
      <c r="Y197" s="18"/>
      <c r="Z197" s="19"/>
      <c r="AA197" s="24"/>
      <c r="AB197" s="25"/>
      <c r="AC197" s="26"/>
      <c r="AD197" s="8">
        <f t="shared" ca="1" si="13"/>
        <v>-3.0000000000000001E-3</v>
      </c>
      <c r="AE197" s="8"/>
    </row>
    <row r="198" spans="1:31" ht="14.25" customHeight="1">
      <c r="A198" s="117"/>
      <c r="B198" s="79"/>
      <c r="C198" s="16"/>
      <c r="D198" s="17"/>
      <c r="E198" s="17"/>
      <c r="F198" s="17"/>
      <c r="G198" s="10" t="s">
        <v>13</v>
      </c>
      <c r="H198" s="18">
        <f t="shared" ref="H198" si="17">H$192-MID(C197,2,LEN(C197)-2)*SIN((36.68+90)*PI()/180)</f>
        <v>528387.59033991338</v>
      </c>
      <c r="I198" s="18"/>
      <c r="J198" s="18"/>
      <c r="K198" s="18"/>
      <c r="L198" s="18"/>
      <c r="M198" s="18"/>
      <c r="N198" s="19"/>
      <c r="O198" s="17"/>
      <c r="P198" s="17"/>
      <c r="Q198" s="17"/>
      <c r="R198" s="17"/>
      <c r="S198" s="17"/>
      <c r="T198" s="17"/>
      <c r="U198" s="22"/>
      <c r="V198" s="23">
        <f t="shared" ca="1" si="12"/>
        <v>528387.5883399134</v>
      </c>
      <c r="W198" s="18"/>
      <c r="X198" s="18"/>
      <c r="Y198" s="18"/>
      <c r="Z198" s="19"/>
      <c r="AA198" s="27"/>
      <c r="AB198" s="28"/>
      <c r="AC198" s="29"/>
      <c r="AD198" s="8">
        <f t="shared" ca="1" si="13"/>
        <v>-2E-3</v>
      </c>
      <c r="AE198" s="8"/>
    </row>
    <row r="199" spans="1:31" ht="14.25" customHeight="1">
      <c r="A199" s="117"/>
      <c r="B199" s="79"/>
      <c r="C199" s="14" t="s">
        <v>42</v>
      </c>
      <c r="D199" s="15"/>
      <c r="E199" s="15"/>
      <c r="F199" s="15"/>
      <c r="G199" s="10" t="s">
        <v>12</v>
      </c>
      <c r="H199" s="18">
        <f>H$191+MID(C199,2,LEN(C199)-2)*COS((36.68+90)*PI()/180)</f>
        <v>3092465.6661747871</v>
      </c>
      <c r="I199" s="18"/>
      <c r="J199" s="18"/>
      <c r="K199" s="18"/>
      <c r="L199" s="18"/>
      <c r="M199" s="18"/>
      <c r="N199" s="19"/>
      <c r="O199" s="20"/>
      <c r="P199" s="20"/>
      <c r="Q199" s="20"/>
      <c r="R199" s="20"/>
      <c r="S199" s="20"/>
      <c r="T199" s="20"/>
      <c r="U199" s="21"/>
      <c r="V199" s="23">
        <f t="shared" ca="1" si="12"/>
        <v>3092465.6691747871</v>
      </c>
      <c r="W199" s="18"/>
      <c r="X199" s="18"/>
      <c r="Y199" s="18"/>
      <c r="Z199" s="19"/>
      <c r="AA199" s="24"/>
      <c r="AB199" s="25"/>
      <c r="AC199" s="26"/>
      <c r="AD199" s="8">
        <f t="shared" ca="1" si="13"/>
        <v>3.0000000000000001E-3</v>
      </c>
      <c r="AE199" s="8"/>
    </row>
    <row r="200" spans="1:31" ht="14.25" customHeight="1">
      <c r="A200" s="117"/>
      <c r="B200" s="79"/>
      <c r="C200" s="16"/>
      <c r="D200" s="17"/>
      <c r="E200" s="17"/>
      <c r="F200" s="17"/>
      <c r="G200" s="10" t="s">
        <v>13</v>
      </c>
      <c r="H200" s="18">
        <f>H$192+MID(C199,2,LEN(C199)-2)*SIN((36.68+90)*PI()/180)</f>
        <v>528418.06573973841</v>
      </c>
      <c r="I200" s="18"/>
      <c r="J200" s="18"/>
      <c r="K200" s="18"/>
      <c r="L200" s="18"/>
      <c r="M200" s="18"/>
      <c r="N200" s="19"/>
      <c r="O200" s="17"/>
      <c r="P200" s="17"/>
      <c r="Q200" s="17"/>
      <c r="R200" s="17"/>
      <c r="S200" s="17"/>
      <c r="T200" s="17"/>
      <c r="U200" s="22"/>
      <c r="V200" s="23">
        <f t="shared" ca="1" si="12"/>
        <v>528418.06573973841</v>
      </c>
      <c r="W200" s="18"/>
      <c r="X200" s="18"/>
      <c r="Y200" s="18"/>
      <c r="Z200" s="19"/>
      <c r="AA200" s="27"/>
      <c r="AB200" s="28"/>
      <c r="AC200" s="29"/>
      <c r="AD200" s="8">
        <f t="shared" ca="1" si="13"/>
        <v>0</v>
      </c>
      <c r="AE200" s="8"/>
    </row>
    <row r="201" spans="1:31" ht="14.25" customHeight="1">
      <c r="A201" s="117"/>
      <c r="B201" s="79"/>
      <c r="C201" s="30">
        <v>4270</v>
      </c>
      <c r="D201" s="31"/>
      <c r="E201" s="31"/>
      <c r="F201" s="31"/>
      <c r="G201" s="10" t="s">
        <v>12</v>
      </c>
      <c r="H201" s="34">
        <f>3089188.904+C201*COS(36.68055*PI()/180)</f>
        <v>3092613.3520745141</v>
      </c>
      <c r="I201" s="35"/>
      <c r="J201" s="35"/>
      <c r="K201" s="35"/>
      <c r="L201" s="35"/>
      <c r="M201" s="35"/>
      <c r="N201" s="36"/>
      <c r="O201" s="20"/>
      <c r="P201" s="20"/>
      <c r="Q201" s="20"/>
      <c r="R201" s="20"/>
      <c r="S201" s="20"/>
      <c r="T201" s="20"/>
      <c r="U201" s="21"/>
      <c r="V201" s="23">
        <f t="shared" ca="1" si="12"/>
        <v>3092613.3490745141</v>
      </c>
      <c r="W201" s="18"/>
      <c r="X201" s="18"/>
      <c r="Y201" s="18"/>
      <c r="Z201" s="19"/>
      <c r="AA201" s="24"/>
      <c r="AB201" s="25"/>
      <c r="AC201" s="26"/>
      <c r="AD201" s="8">
        <f t="shared" ca="1" si="13"/>
        <v>-3.0000000000000001E-3</v>
      </c>
      <c r="AE201" s="8"/>
    </row>
    <row r="202" spans="1:31" ht="15" customHeight="1">
      <c r="A202" s="117"/>
      <c r="B202" s="79"/>
      <c r="C202" s="32"/>
      <c r="D202" s="33"/>
      <c r="E202" s="33"/>
      <c r="F202" s="33"/>
      <c r="G202" s="10" t="s">
        <v>13</v>
      </c>
      <c r="H202" s="18">
        <f>525953.681+C201*SIN(36.68055*PI()/180)</f>
        <v>528504.37803903816</v>
      </c>
      <c r="I202" s="18"/>
      <c r="J202" s="18"/>
      <c r="K202" s="18"/>
      <c r="L202" s="18"/>
      <c r="M202" s="18"/>
      <c r="N202" s="19"/>
      <c r="O202" s="17"/>
      <c r="P202" s="17"/>
      <c r="Q202" s="17"/>
      <c r="R202" s="17"/>
      <c r="S202" s="17"/>
      <c r="T202" s="17"/>
      <c r="U202" s="22"/>
      <c r="V202" s="23">
        <f t="shared" ca="1" si="12"/>
        <v>528504.37503903813</v>
      </c>
      <c r="W202" s="18"/>
      <c r="X202" s="18"/>
      <c r="Y202" s="18"/>
      <c r="Z202" s="19"/>
      <c r="AA202" s="27"/>
      <c r="AB202" s="28"/>
      <c r="AC202" s="29"/>
      <c r="AD202" s="8">
        <f t="shared" ca="1" si="13"/>
        <v>-3.0000000000000001E-3</v>
      </c>
      <c r="AE202" s="8"/>
    </row>
    <row r="203" spans="1:31" ht="10.5" customHeight="1">
      <c r="A203" s="37" t="s">
        <v>20</v>
      </c>
      <c r="B203" s="38"/>
      <c r="C203" s="39" t="s">
        <v>31</v>
      </c>
      <c r="D203" s="40"/>
      <c r="E203" s="40"/>
      <c r="F203" s="40"/>
      <c r="G203" s="41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2"/>
    </row>
    <row r="204" spans="1:31" ht="10.5" customHeight="1">
      <c r="A204" s="37"/>
      <c r="B204" s="38"/>
      <c r="C204" s="43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5"/>
    </row>
    <row r="205" spans="1:31" ht="21.75" customHeight="1">
      <c r="A205" s="37"/>
      <c r="B205" s="38"/>
      <c r="C205" s="43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5"/>
    </row>
    <row r="206" spans="1:31" ht="8.25" hidden="1" customHeight="1">
      <c r="A206" s="37"/>
      <c r="B206" s="3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2"/>
    </row>
    <row r="207" spans="1:31" ht="10.5" hidden="1" customHeight="1">
      <c r="A207" s="37"/>
      <c r="B207" s="3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2"/>
    </row>
    <row r="208" spans="1:31" ht="9" customHeight="1" thickBot="1">
      <c r="A208" s="46" t="s">
        <v>14</v>
      </c>
      <c r="B208" s="47"/>
      <c r="C208" s="52"/>
      <c r="D208" s="52"/>
      <c r="E208" s="52"/>
      <c r="F208" s="53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4"/>
    </row>
    <row r="209" spans="1:29" ht="9" customHeight="1">
      <c r="A209" s="48"/>
      <c r="B209" s="49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6"/>
    </row>
    <row r="210" spans="1:29" ht="9.75" customHeight="1">
      <c r="A210" s="48"/>
      <c r="B210" s="49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6"/>
    </row>
    <row r="211" spans="1:29" ht="9" hidden="1" customHeight="1">
      <c r="A211" s="48"/>
      <c r="B211" s="49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6"/>
    </row>
    <row r="212" spans="1:29" ht="2.1" customHeight="1" thickBot="1">
      <c r="A212" s="50"/>
      <c r="B212" s="51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8"/>
    </row>
    <row r="213" spans="1:29" ht="9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</row>
    <row r="214" spans="1:29">
      <c r="B214" s="5" t="s">
        <v>15</v>
      </c>
      <c r="H214" s="5" t="s">
        <v>19</v>
      </c>
      <c r="N214" s="5" t="s">
        <v>16</v>
      </c>
      <c r="P214" s="5"/>
      <c r="U214" s="7" t="s">
        <v>22</v>
      </c>
      <c r="Y214" s="5"/>
    </row>
    <row r="216" spans="1:29" ht="5.25" customHeight="1"/>
    <row r="217" spans="1:29" ht="5.25" customHeight="1"/>
    <row r="218" spans="1:29" ht="12" customHeight="1">
      <c r="A218" s="82"/>
      <c r="B218" s="83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1" t="s">
        <v>0</v>
      </c>
      <c r="AB218" s="81"/>
      <c r="AC218" s="81"/>
    </row>
    <row r="219" spans="1:29" ht="27">
      <c r="A219" s="85"/>
      <c r="B219" s="86"/>
      <c r="C219" s="86"/>
      <c r="D219" s="87" t="s">
        <v>24</v>
      </c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9"/>
      <c r="AB219" s="90"/>
      <c r="AC219" s="90"/>
    </row>
    <row r="220" spans="1:29" ht="27.75" thickBo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2"/>
      <c r="AB220" s="93"/>
      <c r="AC220" s="93"/>
    </row>
    <row r="221" spans="1:29" ht="45" customHeight="1">
      <c r="A221" s="94" t="s">
        <v>1</v>
      </c>
      <c r="B221" s="95"/>
      <c r="C221" s="95"/>
      <c r="D221" s="95"/>
      <c r="E221" s="96"/>
      <c r="F221" s="97" t="s">
        <v>32</v>
      </c>
      <c r="G221" s="98"/>
      <c r="H221" s="98"/>
      <c r="I221" s="98"/>
      <c r="J221" s="98"/>
      <c r="K221" s="98"/>
      <c r="L221" s="98"/>
      <c r="M221" s="98"/>
      <c r="N221" s="98"/>
      <c r="O221" s="98"/>
      <c r="P221" s="99"/>
      <c r="Q221" s="100" t="s">
        <v>2</v>
      </c>
      <c r="R221" s="100"/>
      <c r="S221" s="100"/>
      <c r="T221" s="100"/>
      <c r="U221" s="101" t="s">
        <v>3</v>
      </c>
      <c r="V221" s="101"/>
      <c r="W221" s="101"/>
      <c r="X221" s="101"/>
      <c r="Y221" s="101"/>
      <c r="Z221" s="101"/>
      <c r="AA221" s="101"/>
      <c r="AB221" s="101"/>
      <c r="AC221" s="102"/>
    </row>
    <row r="222" spans="1:29" ht="30" customHeight="1">
      <c r="A222" s="70" t="s">
        <v>17</v>
      </c>
      <c r="B222" s="71"/>
      <c r="C222" s="71"/>
      <c r="D222" s="71"/>
      <c r="E222" s="72"/>
      <c r="F222" s="73" t="s">
        <v>39</v>
      </c>
      <c r="G222" s="74"/>
      <c r="H222" s="74"/>
      <c r="I222" s="74"/>
      <c r="J222" s="74"/>
      <c r="K222" s="74"/>
      <c r="L222" s="74"/>
      <c r="M222" s="74"/>
      <c r="N222" s="74"/>
      <c r="O222" s="74"/>
      <c r="P222" s="73"/>
      <c r="Q222" s="75" t="s">
        <v>33</v>
      </c>
      <c r="R222" s="75"/>
      <c r="S222" s="75"/>
      <c r="T222" s="75"/>
      <c r="U222" s="76" t="s">
        <v>40</v>
      </c>
      <c r="V222" s="77"/>
      <c r="W222" s="77"/>
      <c r="X222" s="77"/>
      <c r="Y222" s="77"/>
      <c r="Z222" s="77"/>
      <c r="AA222" s="77"/>
      <c r="AB222" s="77"/>
      <c r="AC222" s="78"/>
    </row>
    <row r="223" spans="1:29" ht="30" customHeight="1">
      <c r="A223" s="103" t="s">
        <v>4</v>
      </c>
      <c r="B223" s="104"/>
      <c r="C223" s="104"/>
      <c r="D223" s="104"/>
      <c r="E223" s="105"/>
      <c r="F223" s="106" t="s">
        <v>36</v>
      </c>
      <c r="G223" s="107"/>
      <c r="H223" s="107"/>
      <c r="I223" s="107"/>
      <c r="J223" s="107"/>
      <c r="K223" s="107"/>
      <c r="L223" s="107"/>
      <c r="M223" s="107"/>
      <c r="N223" s="107"/>
      <c r="O223" s="107"/>
      <c r="P223" s="108"/>
      <c r="Q223" s="109" t="s">
        <v>23</v>
      </c>
      <c r="R223" s="110"/>
      <c r="S223" s="110"/>
      <c r="T223" s="110"/>
      <c r="U223" s="111" t="s">
        <v>30</v>
      </c>
      <c r="V223" s="112"/>
      <c r="W223" s="112"/>
      <c r="X223" s="112"/>
      <c r="Y223" s="112"/>
      <c r="Z223" s="112"/>
      <c r="AA223" s="112"/>
      <c r="AB223" s="112"/>
      <c r="AC223" s="113"/>
    </row>
    <row r="224" spans="1:29" ht="23.25" customHeight="1">
      <c r="A224" s="117" t="s">
        <v>18</v>
      </c>
      <c r="B224" s="79"/>
      <c r="C224" s="79" t="s">
        <v>5</v>
      </c>
      <c r="D224" s="79"/>
      <c r="E224" s="79"/>
      <c r="F224" s="79"/>
      <c r="G224" s="79"/>
      <c r="H224" s="79" t="s">
        <v>25</v>
      </c>
      <c r="I224" s="79"/>
      <c r="J224" s="79"/>
      <c r="K224" s="79"/>
      <c r="L224" s="79"/>
      <c r="M224" s="79"/>
      <c r="N224" s="79"/>
      <c r="O224" s="63" t="s">
        <v>6</v>
      </c>
      <c r="P224" s="63"/>
      <c r="Q224" s="63"/>
      <c r="R224" s="63"/>
      <c r="S224" s="63"/>
      <c r="T224" s="63" t="s">
        <v>34</v>
      </c>
      <c r="U224" s="63"/>
      <c r="V224" s="63"/>
      <c r="W224" s="63"/>
      <c r="X224" s="63"/>
      <c r="Y224" s="63"/>
      <c r="Z224" s="63"/>
      <c r="AA224" s="63"/>
      <c r="AB224" s="63"/>
      <c r="AC224" s="80"/>
    </row>
    <row r="225" spans="1:31" ht="18" customHeight="1">
      <c r="A225" s="117"/>
      <c r="B225" s="79"/>
      <c r="C225" s="120" t="s">
        <v>7</v>
      </c>
      <c r="D225" s="15"/>
      <c r="E225" s="15"/>
      <c r="F225" s="15"/>
      <c r="G225" s="121"/>
      <c r="H225" s="79" t="s">
        <v>26</v>
      </c>
      <c r="I225" s="79"/>
      <c r="J225" s="79"/>
      <c r="K225" s="79"/>
      <c r="L225" s="79"/>
      <c r="M225" s="79"/>
      <c r="N225" s="79"/>
      <c r="O225" s="24" t="s">
        <v>8</v>
      </c>
      <c r="P225" s="25"/>
      <c r="Q225" s="25"/>
      <c r="R225" s="25"/>
      <c r="S225" s="122"/>
      <c r="T225" s="63" t="s">
        <v>28</v>
      </c>
      <c r="U225" s="63"/>
      <c r="V225" s="63"/>
      <c r="W225" s="63"/>
      <c r="X225" s="63"/>
      <c r="Y225" s="63"/>
      <c r="Z225" s="63"/>
      <c r="AA225" s="63"/>
      <c r="AB225" s="63"/>
      <c r="AC225" s="80"/>
    </row>
    <row r="226" spans="1:31" ht="18" customHeight="1">
      <c r="A226" s="117"/>
      <c r="B226" s="79"/>
      <c r="C226" s="16"/>
      <c r="D226" s="17"/>
      <c r="E226" s="17"/>
      <c r="F226" s="17"/>
      <c r="G226" s="22"/>
      <c r="H226" s="79" t="s">
        <v>27</v>
      </c>
      <c r="I226" s="79"/>
      <c r="J226" s="79"/>
      <c r="K226" s="79"/>
      <c r="L226" s="79"/>
      <c r="M226" s="79"/>
      <c r="N226" s="79"/>
      <c r="O226" s="27"/>
      <c r="P226" s="28"/>
      <c r="Q226" s="28"/>
      <c r="R226" s="28"/>
      <c r="S226" s="123"/>
      <c r="T226" s="63" t="s">
        <v>29</v>
      </c>
      <c r="U226" s="63"/>
      <c r="V226" s="63"/>
      <c r="W226" s="63"/>
      <c r="X226" s="63"/>
      <c r="Y226" s="63"/>
      <c r="Z226" s="63"/>
      <c r="AA226" s="63"/>
      <c r="AB226" s="63"/>
      <c r="AC226" s="80"/>
    </row>
    <row r="227" spans="1:31">
      <c r="A227" s="117"/>
      <c r="B227" s="79"/>
      <c r="C227" s="124"/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  <c r="AC227" s="126"/>
    </row>
    <row r="228" spans="1:31">
      <c r="A228" s="117"/>
      <c r="B228" s="79"/>
      <c r="C228" s="124"/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  <c r="AC228" s="126"/>
    </row>
    <row r="229" spans="1:31">
      <c r="A229" s="117"/>
      <c r="B229" s="79"/>
      <c r="C229" s="124"/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  <c r="AC229" s="126"/>
    </row>
    <row r="230" spans="1:31">
      <c r="A230" s="117"/>
      <c r="B230" s="79"/>
      <c r="C230" s="124"/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  <c r="AC230" s="126"/>
    </row>
    <row r="231" spans="1:31">
      <c r="A231" s="117"/>
      <c r="B231" s="79"/>
      <c r="C231" s="124"/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  <c r="AC231" s="126"/>
    </row>
    <row r="232" spans="1:31">
      <c r="A232" s="117"/>
      <c r="B232" s="79"/>
      <c r="C232" s="124"/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  <c r="AC232" s="126"/>
    </row>
    <row r="233" spans="1:31">
      <c r="A233" s="117"/>
      <c r="B233" s="79"/>
      <c r="C233" s="124"/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  <c r="AC233" s="126"/>
    </row>
    <row r="234" spans="1:31">
      <c r="A234" s="117"/>
      <c r="B234" s="79"/>
      <c r="C234" s="124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6"/>
    </row>
    <row r="235" spans="1:31">
      <c r="A235" s="117"/>
      <c r="B235" s="79"/>
      <c r="C235" s="124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6"/>
    </row>
    <row r="236" spans="1:31" ht="29.25" customHeight="1">
      <c r="A236" s="117"/>
      <c r="B236" s="79"/>
      <c r="C236" s="124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6"/>
    </row>
    <row r="237" spans="1:31" ht="22.5" customHeight="1">
      <c r="A237" s="117"/>
      <c r="B237" s="79"/>
      <c r="C237" s="124"/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  <c r="AC237" s="126"/>
    </row>
    <row r="238" spans="1:31" ht="14.25" customHeight="1">
      <c r="A238" s="117"/>
      <c r="B238" s="60"/>
      <c r="C238" s="79" t="s">
        <v>9</v>
      </c>
      <c r="D238" s="79"/>
      <c r="E238" s="79"/>
      <c r="F238" s="79"/>
      <c r="G238" s="2"/>
      <c r="H238" s="60" t="s">
        <v>10</v>
      </c>
      <c r="I238" s="61"/>
      <c r="J238" s="61"/>
      <c r="K238" s="61"/>
      <c r="L238" s="61"/>
      <c r="M238" s="61"/>
      <c r="N238" s="62"/>
      <c r="O238" s="79" t="s">
        <v>11</v>
      </c>
      <c r="P238" s="79"/>
      <c r="Q238" s="79"/>
      <c r="R238" s="79"/>
      <c r="S238" s="79"/>
      <c r="T238" s="79"/>
      <c r="U238" s="79"/>
      <c r="V238" s="63" t="s">
        <v>21</v>
      </c>
      <c r="W238" s="63"/>
      <c r="X238" s="63"/>
      <c r="Y238" s="63"/>
      <c r="Z238" s="63"/>
      <c r="AA238" s="114" t="s">
        <v>35</v>
      </c>
      <c r="AB238" s="115"/>
      <c r="AC238" s="116"/>
    </row>
    <row r="239" spans="1:31" ht="14.25" customHeight="1">
      <c r="A239" s="117"/>
      <c r="B239" s="79"/>
      <c r="C239" s="14" t="s">
        <v>37</v>
      </c>
      <c r="D239" s="15"/>
      <c r="E239" s="15"/>
      <c r="F239" s="15"/>
      <c r="G239" s="10" t="s">
        <v>12</v>
      </c>
      <c r="H239" s="18">
        <f>H$201-MID(C239,2,LEN(C239)-2)*COS((36.68+90)*PI()/180)</f>
        <v>3092615.7414554665</v>
      </c>
      <c r="I239" s="18"/>
      <c r="J239" s="18"/>
      <c r="K239" s="18"/>
      <c r="L239" s="18"/>
      <c r="M239" s="18"/>
      <c r="N239" s="19"/>
      <c r="O239" s="20"/>
      <c r="P239" s="20"/>
      <c r="Q239" s="20"/>
      <c r="R239" s="20"/>
      <c r="S239" s="20"/>
      <c r="T239" s="20"/>
      <c r="U239" s="21"/>
      <c r="V239" s="23">
        <f ca="1">H239+AD239</f>
        <v>3092615.7444554665</v>
      </c>
      <c r="W239" s="18"/>
      <c r="X239" s="18"/>
      <c r="Y239" s="18"/>
      <c r="Z239" s="19"/>
      <c r="AA239" s="64"/>
      <c r="AB239" s="65"/>
      <c r="AC239" s="66"/>
      <c r="AD239" s="8">
        <f ca="1">RANDBETWEEN(-3,3)*0.001</f>
        <v>3.0000000000000001E-3</v>
      </c>
      <c r="AE239" s="8">
        <v>3091826.855</v>
      </c>
    </row>
    <row r="240" spans="1:31" ht="14.25" customHeight="1">
      <c r="A240" s="117"/>
      <c r="B240" s="79"/>
      <c r="C240" s="16"/>
      <c r="D240" s="17"/>
      <c r="E240" s="17"/>
      <c r="F240" s="17"/>
      <c r="G240" s="10" t="s">
        <v>13</v>
      </c>
      <c r="H240" s="18">
        <f>H$202-MID(C239,2,LEN(C239)-2)*SIN((36.68+90)*PI()/180)</f>
        <v>528501.17010221444</v>
      </c>
      <c r="I240" s="18"/>
      <c r="J240" s="18"/>
      <c r="K240" s="18"/>
      <c r="L240" s="18"/>
      <c r="M240" s="18"/>
      <c r="N240" s="19"/>
      <c r="O240" s="17"/>
      <c r="P240" s="17"/>
      <c r="Q240" s="17"/>
      <c r="R240" s="17"/>
      <c r="S240" s="17"/>
      <c r="T240" s="17"/>
      <c r="U240" s="22"/>
      <c r="V240" s="23">
        <f t="shared" ref="V240:V246" ca="1" si="18">H240+AD240</f>
        <v>528501.16710221441</v>
      </c>
      <c r="W240" s="18"/>
      <c r="X240" s="18"/>
      <c r="Y240" s="18"/>
      <c r="Z240" s="19"/>
      <c r="AA240" s="67"/>
      <c r="AB240" s="68"/>
      <c r="AC240" s="69"/>
      <c r="AD240" s="8">
        <f t="shared" ref="AD240:AD256" ca="1" si="19">RANDBETWEEN(-3,3)*0.001</f>
        <v>-3.0000000000000001E-3</v>
      </c>
      <c r="AE240" s="8">
        <v>526796.32499999995</v>
      </c>
    </row>
    <row r="241" spans="1:32" ht="14.25" customHeight="1">
      <c r="A241" s="117"/>
      <c r="B241" s="79"/>
      <c r="C241" s="14" t="s">
        <v>38</v>
      </c>
      <c r="D241" s="15"/>
      <c r="E241" s="15"/>
      <c r="F241" s="15"/>
      <c r="G241" s="10" t="s">
        <v>12</v>
      </c>
      <c r="H241" s="18">
        <f>H$201+MID(C241,2,LEN(C241)-2)*COS((36.68+90)*PI()/180)</f>
        <v>3092610.9626935618</v>
      </c>
      <c r="I241" s="18"/>
      <c r="J241" s="18"/>
      <c r="K241" s="18"/>
      <c r="L241" s="18"/>
      <c r="M241" s="18"/>
      <c r="N241" s="19"/>
      <c r="O241" s="20"/>
      <c r="P241" s="20"/>
      <c r="Q241" s="20"/>
      <c r="R241" s="20"/>
      <c r="S241" s="20"/>
      <c r="T241" s="20"/>
      <c r="U241" s="21"/>
      <c r="V241" s="23">
        <f t="shared" ca="1" si="18"/>
        <v>3092610.963693562</v>
      </c>
      <c r="W241" s="18"/>
      <c r="X241" s="18"/>
      <c r="Y241" s="18"/>
      <c r="Z241" s="19"/>
      <c r="AA241" s="24"/>
      <c r="AB241" s="25"/>
      <c r="AC241" s="26"/>
      <c r="AD241" s="8">
        <f t="shared" ca="1" si="19"/>
        <v>1E-3</v>
      </c>
      <c r="AE241" s="8"/>
    </row>
    <row r="242" spans="1:32" ht="14.25" customHeight="1">
      <c r="A242" s="117"/>
      <c r="B242" s="79"/>
      <c r="C242" s="16"/>
      <c r="D242" s="17"/>
      <c r="E242" s="17"/>
      <c r="F242" s="17"/>
      <c r="G242" s="10" t="s">
        <v>13</v>
      </c>
      <c r="H242" s="18">
        <f>H$202+MID(C241,2,LEN(C241)-2)*SIN((36.68+90)*PI()/180)</f>
        <v>528507.58597586188</v>
      </c>
      <c r="I242" s="18"/>
      <c r="J242" s="18"/>
      <c r="K242" s="18"/>
      <c r="L242" s="18"/>
      <c r="M242" s="18"/>
      <c r="N242" s="19"/>
      <c r="O242" s="17"/>
      <c r="P242" s="17"/>
      <c r="Q242" s="17"/>
      <c r="R242" s="17"/>
      <c r="S242" s="17"/>
      <c r="T242" s="17"/>
      <c r="U242" s="22"/>
      <c r="V242" s="23">
        <f t="shared" ca="1" si="18"/>
        <v>528507.5889758619</v>
      </c>
      <c r="W242" s="18"/>
      <c r="X242" s="18"/>
      <c r="Y242" s="18"/>
      <c r="Z242" s="19"/>
      <c r="AA242" s="27"/>
      <c r="AB242" s="28"/>
      <c r="AC242" s="29"/>
      <c r="AD242" s="8">
        <f t="shared" ca="1" si="19"/>
        <v>3.0000000000000001E-3</v>
      </c>
      <c r="AE242" s="8"/>
      <c r="AF242" s="13"/>
    </row>
    <row r="243" spans="1:32" ht="14.25" customHeight="1">
      <c r="A243" s="117"/>
      <c r="B243" s="79"/>
      <c r="C243" s="14" t="s">
        <v>41</v>
      </c>
      <c r="D243" s="15"/>
      <c r="E243" s="15"/>
      <c r="F243" s="15"/>
      <c r="G243" s="10" t="s">
        <v>12</v>
      </c>
      <c r="H243" s="18">
        <f t="shared" ref="H243" si="20">H$201-MID(C243,2,LEN(C243)-2)*COS((36.68+90)*PI()/180)</f>
        <v>3092624.7016340378</v>
      </c>
      <c r="I243" s="18"/>
      <c r="J243" s="18"/>
      <c r="K243" s="18"/>
      <c r="L243" s="18"/>
      <c r="M243" s="18"/>
      <c r="N243" s="19"/>
      <c r="O243" s="20"/>
      <c r="P243" s="20"/>
      <c r="Q243" s="20"/>
      <c r="R243" s="20"/>
      <c r="S243" s="20"/>
      <c r="T243" s="20"/>
      <c r="U243" s="21"/>
      <c r="V243" s="23">
        <f t="shared" ca="1" si="18"/>
        <v>3092624.7006340376</v>
      </c>
      <c r="W243" s="18"/>
      <c r="X243" s="18"/>
      <c r="Y243" s="18"/>
      <c r="Z243" s="19"/>
      <c r="AA243" s="24"/>
      <c r="AB243" s="25"/>
      <c r="AC243" s="26"/>
      <c r="AD243" s="8">
        <f t="shared" ca="1" si="19"/>
        <v>-1E-3</v>
      </c>
      <c r="AE243" s="8"/>
    </row>
    <row r="244" spans="1:32" ht="14.25" customHeight="1">
      <c r="A244" s="117"/>
      <c r="B244" s="79"/>
      <c r="C244" s="16"/>
      <c r="D244" s="17"/>
      <c r="E244" s="17"/>
      <c r="F244" s="17"/>
      <c r="G244" s="10" t="s">
        <v>13</v>
      </c>
      <c r="H244" s="18">
        <f t="shared" ref="H244" si="21">H$202-MID(C243,2,LEN(C243)-2)*SIN((36.68+90)*PI()/180)</f>
        <v>528489.14033912565</v>
      </c>
      <c r="I244" s="18"/>
      <c r="J244" s="18"/>
      <c r="K244" s="18"/>
      <c r="L244" s="18"/>
      <c r="M244" s="18"/>
      <c r="N244" s="19"/>
      <c r="O244" s="17"/>
      <c r="P244" s="17"/>
      <c r="Q244" s="17"/>
      <c r="R244" s="17"/>
      <c r="S244" s="17"/>
      <c r="T244" s="17"/>
      <c r="U244" s="22"/>
      <c r="V244" s="23">
        <f t="shared" ca="1" si="18"/>
        <v>528489.1393391256</v>
      </c>
      <c r="W244" s="18"/>
      <c r="X244" s="18"/>
      <c r="Y244" s="18"/>
      <c r="Z244" s="19"/>
      <c r="AA244" s="27"/>
      <c r="AB244" s="28"/>
      <c r="AC244" s="29"/>
      <c r="AD244" s="8">
        <f t="shared" ca="1" si="19"/>
        <v>-1E-3</v>
      </c>
      <c r="AE244" s="8"/>
    </row>
    <row r="245" spans="1:32" ht="14.25" customHeight="1">
      <c r="A245" s="118"/>
      <c r="B245" s="119"/>
      <c r="C245" s="14" t="s">
        <v>42</v>
      </c>
      <c r="D245" s="15"/>
      <c r="E245" s="15"/>
      <c r="F245" s="15"/>
      <c r="G245" s="10" t="s">
        <v>12</v>
      </c>
      <c r="H245" s="18">
        <f>H$201+MID(C245,2,LEN(C245)-2)*COS((36.68+90)*PI()/180)</f>
        <v>3092602.0025149905</v>
      </c>
      <c r="I245" s="18"/>
      <c r="J245" s="18"/>
      <c r="K245" s="18"/>
      <c r="L245" s="18"/>
      <c r="M245" s="18"/>
      <c r="N245" s="19"/>
      <c r="O245" s="20"/>
      <c r="P245" s="20"/>
      <c r="Q245" s="20"/>
      <c r="R245" s="20"/>
      <c r="S245" s="20"/>
      <c r="T245" s="20"/>
      <c r="U245" s="21"/>
      <c r="V245" s="23">
        <f t="shared" ca="1" si="18"/>
        <v>3092602.0005149907</v>
      </c>
      <c r="W245" s="18"/>
      <c r="X245" s="18"/>
      <c r="Y245" s="18"/>
      <c r="Z245" s="19"/>
      <c r="AA245" s="24"/>
      <c r="AB245" s="25"/>
      <c r="AC245" s="26"/>
      <c r="AD245" s="8">
        <f t="shared" ca="1" si="19"/>
        <v>-2E-3</v>
      </c>
      <c r="AE245" s="8"/>
    </row>
    <row r="246" spans="1:32" ht="14.25" customHeight="1">
      <c r="A246" s="118"/>
      <c r="B246" s="119"/>
      <c r="C246" s="16"/>
      <c r="D246" s="17"/>
      <c r="E246" s="17"/>
      <c r="F246" s="17"/>
      <c r="G246" s="10" t="s">
        <v>13</v>
      </c>
      <c r="H246" s="18">
        <f>H$202+MID(C245,2,LEN(C245)-2)*SIN((36.68+90)*PI()/180)</f>
        <v>528519.61573895067</v>
      </c>
      <c r="I246" s="18"/>
      <c r="J246" s="18"/>
      <c r="K246" s="18"/>
      <c r="L246" s="18"/>
      <c r="M246" s="18"/>
      <c r="N246" s="19"/>
      <c r="O246" s="17"/>
      <c r="P246" s="17"/>
      <c r="Q246" s="17"/>
      <c r="R246" s="17"/>
      <c r="S246" s="17"/>
      <c r="T246" s="17"/>
      <c r="U246" s="22"/>
      <c r="V246" s="23">
        <f t="shared" ca="1" si="18"/>
        <v>528519.61573895067</v>
      </c>
      <c r="W246" s="18"/>
      <c r="X246" s="18"/>
      <c r="Y246" s="18"/>
      <c r="Z246" s="19"/>
      <c r="AA246" s="27"/>
      <c r="AB246" s="28"/>
      <c r="AC246" s="29"/>
      <c r="AD246" s="8">
        <f t="shared" ca="1" si="19"/>
        <v>0</v>
      </c>
      <c r="AE246" s="8"/>
    </row>
    <row r="247" spans="1:32" ht="14.25" customHeight="1">
      <c r="A247" s="118"/>
      <c r="B247" s="119"/>
      <c r="C247" s="14"/>
      <c r="D247" s="15"/>
      <c r="E247" s="15"/>
      <c r="F247" s="15"/>
      <c r="G247" s="10"/>
      <c r="H247" s="18"/>
      <c r="I247" s="18"/>
      <c r="J247" s="18"/>
      <c r="K247" s="18"/>
      <c r="L247" s="18"/>
      <c r="M247" s="18"/>
      <c r="N247" s="19"/>
      <c r="O247" s="20"/>
      <c r="P247" s="20"/>
      <c r="Q247" s="20"/>
      <c r="R247" s="20"/>
      <c r="S247" s="20"/>
      <c r="T247" s="20"/>
      <c r="U247" s="21"/>
      <c r="V247" s="23"/>
      <c r="W247" s="18"/>
      <c r="X247" s="18"/>
      <c r="Y247" s="18"/>
      <c r="Z247" s="19"/>
      <c r="AA247" s="24"/>
      <c r="AB247" s="25"/>
      <c r="AC247" s="26"/>
      <c r="AD247" s="8">
        <f t="shared" ca="1" si="19"/>
        <v>-2E-3</v>
      </c>
      <c r="AE247" s="8"/>
    </row>
    <row r="248" spans="1:32" ht="14.25" customHeight="1">
      <c r="A248" s="118"/>
      <c r="B248" s="119"/>
      <c r="C248" s="16"/>
      <c r="D248" s="17"/>
      <c r="E248" s="17"/>
      <c r="F248" s="17"/>
      <c r="G248" s="10"/>
      <c r="H248" s="18"/>
      <c r="I248" s="18"/>
      <c r="J248" s="18"/>
      <c r="K248" s="18"/>
      <c r="L248" s="18"/>
      <c r="M248" s="18"/>
      <c r="N248" s="19"/>
      <c r="O248" s="17"/>
      <c r="P248" s="17"/>
      <c r="Q248" s="17"/>
      <c r="R248" s="17"/>
      <c r="S248" s="17"/>
      <c r="T248" s="17"/>
      <c r="U248" s="22"/>
      <c r="V248" s="23"/>
      <c r="W248" s="18"/>
      <c r="X248" s="18"/>
      <c r="Y248" s="18"/>
      <c r="Z248" s="19"/>
      <c r="AA248" s="27"/>
      <c r="AB248" s="28"/>
      <c r="AC248" s="29"/>
      <c r="AD248" s="8">
        <f t="shared" ca="1" si="19"/>
        <v>-3.0000000000000001E-3</v>
      </c>
      <c r="AE248" s="8"/>
    </row>
    <row r="249" spans="1:32" ht="14.25" customHeight="1">
      <c r="A249" s="118"/>
      <c r="B249" s="119"/>
      <c r="C249" s="14"/>
      <c r="D249" s="15"/>
      <c r="E249" s="15"/>
      <c r="F249" s="15"/>
      <c r="G249" s="10"/>
      <c r="H249" s="18"/>
      <c r="I249" s="18"/>
      <c r="J249" s="18"/>
      <c r="K249" s="18"/>
      <c r="L249" s="18"/>
      <c r="M249" s="18"/>
      <c r="N249" s="19"/>
      <c r="O249" s="20"/>
      <c r="P249" s="20"/>
      <c r="Q249" s="20"/>
      <c r="R249" s="20"/>
      <c r="S249" s="20"/>
      <c r="T249" s="20"/>
      <c r="U249" s="21"/>
      <c r="V249" s="23"/>
      <c r="W249" s="18"/>
      <c r="X249" s="18"/>
      <c r="Y249" s="18"/>
      <c r="Z249" s="19"/>
      <c r="AA249" s="24"/>
      <c r="AB249" s="25"/>
      <c r="AC249" s="26"/>
      <c r="AD249" s="8">
        <f t="shared" ca="1" si="19"/>
        <v>-2E-3</v>
      </c>
      <c r="AE249" s="8"/>
    </row>
    <row r="250" spans="1:32" ht="15" customHeight="1">
      <c r="A250" s="118"/>
      <c r="B250" s="119"/>
      <c r="C250" s="16"/>
      <c r="D250" s="17"/>
      <c r="E250" s="17"/>
      <c r="F250" s="17"/>
      <c r="G250" s="10"/>
      <c r="H250" s="18"/>
      <c r="I250" s="18"/>
      <c r="J250" s="18"/>
      <c r="K250" s="18"/>
      <c r="L250" s="18"/>
      <c r="M250" s="18"/>
      <c r="N250" s="19"/>
      <c r="O250" s="17"/>
      <c r="P250" s="17"/>
      <c r="Q250" s="17"/>
      <c r="R250" s="17"/>
      <c r="S250" s="17"/>
      <c r="T250" s="17"/>
      <c r="U250" s="22"/>
      <c r="V250" s="23"/>
      <c r="W250" s="18"/>
      <c r="X250" s="18"/>
      <c r="Y250" s="18"/>
      <c r="Z250" s="19"/>
      <c r="AA250" s="27"/>
      <c r="AB250" s="28"/>
      <c r="AC250" s="29"/>
      <c r="AD250" s="8">
        <f t="shared" ca="1" si="19"/>
        <v>-3.0000000000000001E-3</v>
      </c>
      <c r="AE250" s="8"/>
    </row>
    <row r="251" spans="1:32" ht="14.25" customHeight="1">
      <c r="A251" s="117"/>
      <c r="B251" s="79"/>
      <c r="C251" s="14"/>
      <c r="D251" s="15"/>
      <c r="E251" s="15"/>
      <c r="F251" s="15"/>
      <c r="G251" s="10"/>
      <c r="H251" s="18"/>
      <c r="I251" s="18"/>
      <c r="J251" s="18"/>
      <c r="K251" s="18"/>
      <c r="L251" s="18"/>
      <c r="M251" s="18"/>
      <c r="N251" s="19"/>
      <c r="O251" s="20"/>
      <c r="P251" s="20"/>
      <c r="Q251" s="20"/>
      <c r="R251" s="20"/>
      <c r="S251" s="20"/>
      <c r="T251" s="20"/>
      <c r="U251" s="21"/>
      <c r="V251" s="23"/>
      <c r="W251" s="18"/>
      <c r="X251" s="18"/>
      <c r="Y251" s="18"/>
      <c r="Z251" s="19"/>
      <c r="AA251" s="24"/>
      <c r="AB251" s="25"/>
      <c r="AC251" s="26"/>
      <c r="AD251" s="8">
        <f t="shared" ca="1" si="19"/>
        <v>0</v>
      </c>
      <c r="AE251" s="8"/>
    </row>
    <row r="252" spans="1:32" ht="14.25" customHeight="1">
      <c r="A252" s="117"/>
      <c r="B252" s="79"/>
      <c r="C252" s="16"/>
      <c r="D252" s="17"/>
      <c r="E252" s="17"/>
      <c r="F252" s="17"/>
      <c r="G252" s="10"/>
      <c r="H252" s="18"/>
      <c r="I252" s="18"/>
      <c r="J252" s="18"/>
      <c r="K252" s="18"/>
      <c r="L252" s="18"/>
      <c r="M252" s="18"/>
      <c r="N252" s="19"/>
      <c r="O252" s="17"/>
      <c r="P252" s="17"/>
      <c r="Q252" s="17"/>
      <c r="R252" s="17"/>
      <c r="S252" s="17"/>
      <c r="T252" s="17"/>
      <c r="U252" s="22"/>
      <c r="V252" s="23"/>
      <c r="W252" s="18"/>
      <c r="X252" s="18"/>
      <c r="Y252" s="18"/>
      <c r="Z252" s="19"/>
      <c r="AA252" s="27"/>
      <c r="AB252" s="28"/>
      <c r="AC252" s="29"/>
      <c r="AD252" s="8">
        <f t="shared" ca="1" si="19"/>
        <v>2E-3</v>
      </c>
      <c r="AE252" s="8"/>
    </row>
    <row r="253" spans="1:32" ht="14.25" customHeight="1">
      <c r="A253" s="117"/>
      <c r="B253" s="79"/>
      <c r="C253" s="14"/>
      <c r="D253" s="15"/>
      <c r="E253" s="15"/>
      <c r="F253" s="15"/>
      <c r="G253" s="10"/>
      <c r="H253" s="18"/>
      <c r="I253" s="18"/>
      <c r="J253" s="18"/>
      <c r="K253" s="18"/>
      <c r="L253" s="18"/>
      <c r="M253" s="18"/>
      <c r="N253" s="19"/>
      <c r="O253" s="20"/>
      <c r="P253" s="20"/>
      <c r="Q253" s="20"/>
      <c r="R253" s="20"/>
      <c r="S253" s="20"/>
      <c r="T253" s="20"/>
      <c r="U253" s="21"/>
      <c r="V253" s="23"/>
      <c r="W253" s="18"/>
      <c r="X253" s="18"/>
      <c r="Y253" s="18"/>
      <c r="Z253" s="19"/>
      <c r="AA253" s="24"/>
      <c r="AB253" s="25"/>
      <c r="AC253" s="26"/>
      <c r="AD253" s="8">
        <f t="shared" ca="1" si="19"/>
        <v>-3.0000000000000001E-3</v>
      </c>
      <c r="AE253" s="8"/>
    </row>
    <row r="254" spans="1:32" ht="14.25" customHeight="1">
      <c r="A254" s="117"/>
      <c r="B254" s="79"/>
      <c r="C254" s="16"/>
      <c r="D254" s="17"/>
      <c r="E254" s="17"/>
      <c r="F254" s="17"/>
      <c r="G254" s="10"/>
      <c r="H254" s="18"/>
      <c r="I254" s="18"/>
      <c r="J254" s="18"/>
      <c r="K254" s="18"/>
      <c r="L254" s="18"/>
      <c r="M254" s="18"/>
      <c r="N254" s="19"/>
      <c r="O254" s="17"/>
      <c r="P254" s="17"/>
      <c r="Q254" s="17"/>
      <c r="R254" s="17"/>
      <c r="S254" s="17"/>
      <c r="T254" s="17"/>
      <c r="U254" s="22"/>
      <c r="V254" s="23"/>
      <c r="W254" s="18"/>
      <c r="X254" s="18"/>
      <c r="Y254" s="18"/>
      <c r="Z254" s="19"/>
      <c r="AA254" s="27"/>
      <c r="AB254" s="28"/>
      <c r="AC254" s="29"/>
      <c r="AD254" s="8">
        <f t="shared" ca="1" si="19"/>
        <v>-3.0000000000000001E-3</v>
      </c>
      <c r="AE254" s="8"/>
    </row>
    <row r="255" spans="1:32" ht="14.25" customHeight="1">
      <c r="A255" s="117"/>
      <c r="B255" s="79"/>
      <c r="C255" s="30"/>
      <c r="D255" s="31"/>
      <c r="E255" s="31"/>
      <c r="F255" s="31"/>
      <c r="G255" s="10"/>
      <c r="H255" s="34"/>
      <c r="I255" s="35"/>
      <c r="J255" s="35"/>
      <c r="K255" s="35"/>
      <c r="L255" s="35"/>
      <c r="M255" s="35"/>
      <c r="N255" s="36"/>
      <c r="O255" s="20"/>
      <c r="P255" s="20"/>
      <c r="Q255" s="20"/>
      <c r="R255" s="20"/>
      <c r="S255" s="20"/>
      <c r="T255" s="20"/>
      <c r="U255" s="21"/>
      <c r="V255" s="23"/>
      <c r="W255" s="18"/>
      <c r="X255" s="18"/>
      <c r="Y255" s="18"/>
      <c r="Z255" s="19"/>
      <c r="AA255" s="24"/>
      <c r="AB255" s="25"/>
      <c r="AC255" s="26"/>
      <c r="AD255" s="8">
        <f t="shared" ca="1" si="19"/>
        <v>-3.0000000000000001E-3</v>
      </c>
      <c r="AE255" s="8"/>
    </row>
    <row r="256" spans="1:32" ht="15" customHeight="1">
      <c r="A256" s="117"/>
      <c r="B256" s="79"/>
      <c r="C256" s="32"/>
      <c r="D256" s="33"/>
      <c r="E256" s="33"/>
      <c r="F256" s="33"/>
      <c r="G256" s="10"/>
      <c r="H256" s="18"/>
      <c r="I256" s="18"/>
      <c r="J256" s="18"/>
      <c r="K256" s="18"/>
      <c r="L256" s="18"/>
      <c r="M256" s="18"/>
      <c r="N256" s="19"/>
      <c r="O256" s="17"/>
      <c r="P256" s="17"/>
      <c r="Q256" s="17"/>
      <c r="R256" s="17"/>
      <c r="S256" s="17"/>
      <c r="T256" s="17"/>
      <c r="U256" s="22"/>
      <c r="V256" s="23"/>
      <c r="W256" s="18"/>
      <c r="X256" s="18"/>
      <c r="Y256" s="18"/>
      <c r="Z256" s="19"/>
      <c r="AA256" s="27"/>
      <c r="AB256" s="28"/>
      <c r="AC256" s="29"/>
      <c r="AD256" s="8">
        <f t="shared" ca="1" si="19"/>
        <v>2E-3</v>
      </c>
      <c r="AE256" s="8"/>
    </row>
    <row r="257" spans="1:29" ht="10.5" customHeight="1">
      <c r="A257" s="37" t="s">
        <v>20</v>
      </c>
      <c r="B257" s="38"/>
      <c r="C257" s="39" t="s">
        <v>31</v>
      </c>
      <c r="D257" s="40"/>
      <c r="E257" s="40"/>
      <c r="F257" s="40"/>
      <c r="G257" s="41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2"/>
    </row>
    <row r="258" spans="1:29" ht="10.5" customHeight="1">
      <c r="A258" s="37"/>
      <c r="B258" s="38"/>
      <c r="C258" s="43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5"/>
    </row>
    <row r="259" spans="1:29" ht="21.75" customHeight="1">
      <c r="A259" s="37"/>
      <c r="B259" s="38"/>
      <c r="C259" s="43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5"/>
    </row>
    <row r="260" spans="1:29" ht="8.25" hidden="1" customHeight="1">
      <c r="A260" s="37"/>
      <c r="B260" s="3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2"/>
    </row>
    <row r="261" spans="1:29" ht="10.5" hidden="1" customHeight="1">
      <c r="A261" s="37"/>
      <c r="B261" s="3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2"/>
    </row>
    <row r="262" spans="1:29" ht="9" customHeight="1" thickBot="1">
      <c r="A262" s="46" t="s">
        <v>14</v>
      </c>
      <c r="B262" s="47"/>
      <c r="C262" s="52"/>
      <c r="D262" s="52"/>
      <c r="E262" s="52"/>
      <c r="F262" s="53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4"/>
    </row>
    <row r="263" spans="1:29" ht="9" customHeight="1">
      <c r="A263" s="48"/>
      <c r="B263" s="49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6"/>
    </row>
    <row r="264" spans="1:29" ht="9.75" customHeight="1">
      <c r="A264" s="48"/>
      <c r="B264" s="49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6"/>
    </row>
    <row r="265" spans="1:29" ht="9" hidden="1" customHeight="1">
      <c r="A265" s="48"/>
      <c r="B265" s="49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6"/>
    </row>
    <row r="266" spans="1:29" ht="2.1" customHeight="1" thickBot="1">
      <c r="A266" s="50"/>
      <c r="B266" s="51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8"/>
    </row>
    <row r="267" spans="1:29" ht="9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</row>
    <row r="268" spans="1:29">
      <c r="B268" s="5" t="s">
        <v>15</v>
      </c>
      <c r="H268" s="5" t="s">
        <v>19</v>
      </c>
      <c r="N268" s="5" t="s">
        <v>16</v>
      </c>
      <c r="P268" s="5"/>
      <c r="U268" s="7" t="s">
        <v>22</v>
      </c>
      <c r="Y268" s="5"/>
    </row>
    <row r="270" spans="1:29" ht="5.25" customHeight="1"/>
  </sheetData>
  <mergeCells count="515">
    <mergeCell ref="A262:B266"/>
    <mergeCell ref="C262:AC266"/>
    <mergeCell ref="A267:AC267"/>
    <mergeCell ref="C253:F254"/>
    <mergeCell ref="H253:N253"/>
    <mergeCell ref="O253:U254"/>
    <mergeCell ref="V253:Z253"/>
    <mergeCell ref="AA253:AC254"/>
    <mergeCell ref="H254:N254"/>
    <mergeCell ref="V254:Z254"/>
    <mergeCell ref="C255:F256"/>
    <mergeCell ref="H255:N255"/>
    <mergeCell ref="O255:U256"/>
    <mergeCell ref="V255:Z255"/>
    <mergeCell ref="AA255:AC256"/>
    <mergeCell ref="H256:N256"/>
    <mergeCell ref="V256:Z256"/>
    <mergeCell ref="A224:B256"/>
    <mergeCell ref="C224:G224"/>
    <mergeCell ref="H224:N224"/>
    <mergeCell ref="O224:S224"/>
    <mergeCell ref="T224:AC224"/>
    <mergeCell ref="C251:F252"/>
    <mergeCell ref="H251:N251"/>
    <mergeCell ref="O251:U252"/>
    <mergeCell ref="V251:Z251"/>
    <mergeCell ref="AA251:AC252"/>
    <mergeCell ref="H252:N252"/>
    <mergeCell ref="V252:Z252"/>
    <mergeCell ref="A257:B261"/>
    <mergeCell ref="C257:AC259"/>
    <mergeCell ref="C247:F248"/>
    <mergeCell ref="H247:N247"/>
    <mergeCell ref="O247:U248"/>
    <mergeCell ref="V247:Z247"/>
    <mergeCell ref="AA247:AC248"/>
    <mergeCell ref="H248:N248"/>
    <mergeCell ref="V248:Z248"/>
    <mergeCell ref="C249:F250"/>
    <mergeCell ref="H249:N249"/>
    <mergeCell ref="O249:U250"/>
    <mergeCell ref="V249:Z249"/>
    <mergeCell ref="AA249:AC250"/>
    <mergeCell ref="H250:N250"/>
    <mergeCell ref="V250:Z250"/>
    <mergeCell ref="C243:F244"/>
    <mergeCell ref="H243:N243"/>
    <mergeCell ref="O243:U244"/>
    <mergeCell ref="V243:Z243"/>
    <mergeCell ref="AA243:AC244"/>
    <mergeCell ref="H244:N244"/>
    <mergeCell ref="V244:Z244"/>
    <mergeCell ref="C245:F246"/>
    <mergeCell ref="H245:N245"/>
    <mergeCell ref="O245:U246"/>
    <mergeCell ref="V245:Z245"/>
    <mergeCell ref="AA245:AC246"/>
    <mergeCell ref="H246:N246"/>
    <mergeCell ref="V246:Z246"/>
    <mergeCell ref="T226:AC226"/>
    <mergeCell ref="C227:AC237"/>
    <mergeCell ref="C238:F238"/>
    <mergeCell ref="H238:N238"/>
    <mergeCell ref="O238:U238"/>
    <mergeCell ref="V238:Z238"/>
    <mergeCell ref="AA238:AC238"/>
    <mergeCell ref="C241:F242"/>
    <mergeCell ref="H241:N241"/>
    <mergeCell ref="O241:U242"/>
    <mergeCell ref="V241:Z241"/>
    <mergeCell ref="AA241:AC242"/>
    <mergeCell ref="H242:N242"/>
    <mergeCell ref="V242:Z242"/>
    <mergeCell ref="C239:F240"/>
    <mergeCell ref="H239:N239"/>
    <mergeCell ref="O239:U240"/>
    <mergeCell ref="V239:Z239"/>
    <mergeCell ref="AA239:AC240"/>
    <mergeCell ref="H240:N240"/>
    <mergeCell ref="V240:Z240"/>
    <mergeCell ref="A221:E221"/>
    <mergeCell ref="F221:P221"/>
    <mergeCell ref="Q221:T221"/>
    <mergeCell ref="U221:AC221"/>
    <mergeCell ref="A222:E222"/>
    <mergeCell ref="F222:P222"/>
    <mergeCell ref="Q222:T222"/>
    <mergeCell ref="U222:AC222"/>
    <mergeCell ref="A223:E223"/>
    <mergeCell ref="F223:P223"/>
    <mergeCell ref="Q223:T223"/>
    <mergeCell ref="U223:AC223"/>
    <mergeCell ref="C225:G226"/>
    <mergeCell ref="H225:N225"/>
    <mergeCell ref="O225:S226"/>
    <mergeCell ref="T225:AC225"/>
    <mergeCell ref="H226:N226"/>
    <mergeCell ref="A208:B212"/>
    <mergeCell ref="C208:AC212"/>
    <mergeCell ref="A213:AC213"/>
    <mergeCell ref="A218:Z218"/>
    <mergeCell ref="AA218:AC218"/>
    <mergeCell ref="A219:C219"/>
    <mergeCell ref="D219:Z219"/>
    <mergeCell ref="AA219:AC219"/>
    <mergeCell ref="A220:AC220"/>
    <mergeCell ref="V200:Z200"/>
    <mergeCell ref="C201:F202"/>
    <mergeCell ref="H201:N201"/>
    <mergeCell ref="O201:U202"/>
    <mergeCell ref="V201:Z201"/>
    <mergeCell ref="AA201:AC202"/>
    <mergeCell ref="H202:N202"/>
    <mergeCell ref="V202:Z202"/>
    <mergeCell ref="A203:B207"/>
    <mergeCell ref="C203:AC205"/>
    <mergeCell ref="C199:F200"/>
    <mergeCell ref="H199:N199"/>
    <mergeCell ref="O199:U200"/>
    <mergeCell ref="V199:Z199"/>
    <mergeCell ref="AA199:AC200"/>
    <mergeCell ref="H200:N200"/>
    <mergeCell ref="A168:E168"/>
    <mergeCell ref="F168:P168"/>
    <mergeCell ref="Q168:T168"/>
    <mergeCell ref="U168:AC168"/>
    <mergeCell ref="A169:E169"/>
    <mergeCell ref="F169:P169"/>
    <mergeCell ref="Q169:T169"/>
    <mergeCell ref="U169:AC169"/>
    <mergeCell ref="A170:B202"/>
    <mergeCell ref="C170:G170"/>
    <mergeCell ref="H170:N170"/>
    <mergeCell ref="O170:S170"/>
    <mergeCell ref="T170:AC170"/>
    <mergeCell ref="C171:G172"/>
    <mergeCell ref="H171:N171"/>
    <mergeCell ref="O171:S172"/>
    <mergeCell ref="T171:AC171"/>
    <mergeCell ref="H172:N172"/>
    <mergeCell ref="T172:AC172"/>
    <mergeCell ref="C173:AC183"/>
    <mergeCell ref="C184:F184"/>
    <mergeCell ref="O184:U184"/>
    <mergeCell ref="AA184:AC184"/>
    <mergeCell ref="C197:F198"/>
    <mergeCell ref="U114:AC114"/>
    <mergeCell ref="A115:E115"/>
    <mergeCell ref="F115:P115"/>
    <mergeCell ref="Q115:T115"/>
    <mergeCell ref="U115:AC115"/>
    <mergeCell ref="A116:B148"/>
    <mergeCell ref="C116:G116"/>
    <mergeCell ref="H116:N116"/>
    <mergeCell ref="O116:S116"/>
    <mergeCell ref="T116:AC116"/>
    <mergeCell ref="C117:G118"/>
    <mergeCell ref="H117:N117"/>
    <mergeCell ref="O117:S118"/>
    <mergeCell ref="T117:AC117"/>
    <mergeCell ref="H118:N118"/>
    <mergeCell ref="T118:AC118"/>
    <mergeCell ref="C119:AC129"/>
    <mergeCell ref="C130:F130"/>
    <mergeCell ref="O130:U130"/>
    <mergeCell ref="AA130:AC130"/>
    <mergeCell ref="C131:F132"/>
    <mergeCell ref="AA76:AC76"/>
    <mergeCell ref="C77:F78"/>
    <mergeCell ref="O77:U78"/>
    <mergeCell ref="AA77:AC78"/>
    <mergeCell ref="C79:F80"/>
    <mergeCell ref="O79:U80"/>
    <mergeCell ref="AA79:AC80"/>
    <mergeCell ref="C81:F82"/>
    <mergeCell ref="O81:U82"/>
    <mergeCell ref="AA81:AC82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AA56:AC56"/>
    <mergeCell ref="A56:Z56"/>
    <mergeCell ref="A57:C57"/>
    <mergeCell ref="D57:Z57"/>
    <mergeCell ref="AA57:AC57"/>
    <mergeCell ref="A58:AC58"/>
    <mergeCell ref="A59:E59"/>
    <mergeCell ref="F59:P59"/>
    <mergeCell ref="Q59:T59"/>
    <mergeCell ref="U59:AC59"/>
    <mergeCell ref="A60:E60"/>
    <mergeCell ref="F60:P60"/>
    <mergeCell ref="Q60:T60"/>
    <mergeCell ref="U60:AC60"/>
    <mergeCell ref="H62:N62"/>
    <mergeCell ref="T62:AC62"/>
    <mergeCell ref="H63:N63"/>
    <mergeCell ref="T63:AC63"/>
    <mergeCell ref="H76:N76"/>
    <mergeCell ref="V76:Z76"/>
    <mergeCell ref="A61:E61"/>
    <mergeCell ref="F61:P61"/>
    <mergeCell ref="Q61:T61"/>
    <mergeCell ref="U61:AC61"/>
    <mergeCell ref="A62:B94"/>
    <mergeCell ref="C62:G62"/>
    <mergeCell ref="O62:S62"/>
    <mergeCell ref="C63:G64"/>
    <mergeCell ref="O63:S64"/>
    <mergeCell ref="H64:N64"/>
    <mergeCell ref="T64:AC64"/>
    <mergeCell ref="C65:AC75"/>
    <mergeCell ref="C76:F76"/>
    <mergeCell ref="O76:U76"/>
    <mergeCell ref="H77:N77"/>
    <mergeCell ref="V77:Z77"/>
    <mergeCell ref="H78:N78"/>
    <mergeCell ref="V78:Z78"/>
    <mergeCell ref="H79:N79"/>
    <mergeCell ref="V79:Z79"/>
    <mergeCell ref="H80:N80"/>
    <mergeCell ref="V80:Z80"/>
    <mergeCell ref="H81:N81"/>
    <mergeCell ref="V81:Z81"/>
    <mergeCell ref="H82:N82"/>
    <mergeCell ref="V82:Z82"/>
    <mergeCell ref="H83:N83"/>
    <mergeCell ref="V83:Z83"/>
    <mergeCell ref="C83:F84"/>
    <mergeCell ref="O83:U84"/>
    <mergeCell ref="AA83:AC84"/>
    <mergeCell ref="H84:N84"/>
    <mergeCell ref="V84:Z84"/>
    <mergeCell ref="H85:N85"/>
    <mergeCell ref="V85:Z85"/>
    <mergeCell ref="H86:N86"/>
    <mergeCell ref="V86:Z86"/>
    <mergeCell ref="H87:N87"/>
    <mergeCell ref="V87:Z87"/>
    <mergeCell ref="C85:F86"/>
    <mergeCell ref="O85:U86"/>
    <mergeCell ref="AA85:AC86"/>
    <mergeCell ref="C87:F88"/>
    <mergeCell ref="O87:U88"/>
    <mergeCell ref="AA87:AC88"/>
    <mergeCell ref="H88:N88"/>
    <mergeCell ref="V88:Z88"/>
    <mergeCell ref="H89:N89"/>
    <mergeCell ref="V89:Z89"/>
    <mergeCell ref="H90:N90"/>
    <mergeCell ref="V90:Z90"/>
    <mergeCell ref="H91:N91"/>
    <mergeCell ref="V91:Z91"/>
    <mergeCell ref="C89:F90"/>
    <mergeCell ref="O89:U90"/>
    <mergeCell ref="AA89:AC90"/>
    <mergeCell ref="C91:F92"/>
    <mergeCell ref="O91:U92"/>
    <mergeCell ref="AA91:AC92"/>
    <mergeCell ref="H92:N92"/>
    <mergeCell ref="V92:Z92"/>
    <mergeCell ref="H93:N93"/>
    <mergeCell ref="V93:Z93"/>
    <mergeCell ref="C93:F94"/>
    <mergeCell ref="O93:U94"/>
    <mergeCell ref="AA93:AC94"/>
    <mergeCell ref="H94:N94"/>
    <mergeCell ref="V94:Z94"/>
    <mergeCell ref="A95:B99"/>
    <mergeCell ref="C95:AC97"/>
    <mergeCell ref="A100:B104"/>
    <mergeCell ref="C100:AC104"/>
    <mergeCell ref="H130:N130"/>
    <mergeCell ref="V130:Z130"/>
    <mergeCell ref="H131:N131"/>
    <mergeCell ref="V131:Z131"/>
    <mergeCell ref="O131:U132"/>
    <mergeCell ref="AA131:AC132"/>
    <mergeCell ref="H132:N132"/>
    <mergeCell ref="V132:Z132"/>
    <mergeCell ref="A105:AC105"/>
    <mergeCell ref="A110:Z110"/>
    <mergeCell ref="AA110:AC110"/>
    <mergeCell ref="A111:C111"/>
    <mergeCell ref="D111:Z111"/>
    <mergeCell ref="AA111:AC111"/>
    <mergeCell ref="A112:AC112"/>
    <mergeCell ref="A113:E113"/>
    <mergeCell ref="F113:P113"/>
    <mergeCell ref="Q113:T113"/>
    <mergeCell ref="U113:AC113"/>
    <mergeCell ref="A114:E114"/>
    <mergeCell ref="F114:P114"/>
    <mergeCell ref="Q114:T114"/>
    <mergeCell ref="H133:N133"/>
    <mergeCell ref="V133:Z133"/>
    <mergeCell ref="H134:N134"/>
    <mergeCell ref="V134:Z134"/>
    <mergeCell ref="H135:N135"/>
    <mergeCell ref="V135:Z135"/>
    <mergeCell ref="C133:F134"/>
    <mergeCell ref="O133:U134"/>
    <mergeCell ref="AA133:AC134"/>
    <mergeCell ref="C135:F136"/>
    <mergeCell ref="O135:U136"/>
    <mergeCell ref="AA135:AC136"/>
    <mergeCell ref="H136:N136"/>
    <mergeCell ref="V136:Z136"/>
    <mergeCell ref="H137:N137"/>
    <mergeCell ref="V137:Z137"/>
    <mergeCell ref="H138:N138"/>
    <mergeCell ref="V138:Z138"/>
    <mergeCell ref="H139:N139"/>
    <mergeCell ref="V139:Z139"/>
    <mergeCell ref="C137:F138"/>
    <mergeCell ref="O137:U138"/>
    <mergeCell ref="AA137:AC138"/>
    <mergeCell ref="C139:F140"/>
    <mergeCell ref="O139:U140"/>
    <mergeCell ref="AA139:AC140"/>
    <mergeCell ref="H140:N140"/>
    <mergeCell ref="V140:Z140"/>
    <mergeCell ref="H141:N141"/>
    <mergeCell ref="V141:Z141"/>
    <mergeCell ref="H142:N142"/>
    <mergeCell ref="V142:Z142"/>
    <mergeCell ref="H143:N143"/>
    <mergeCell ref="V143:Z143"/>
    <mergeCell ref="C141:F142"/>
    <mergeCell ref="O141:U142"/>
    <mergeCell ref="AA141:AC142"/>
    <mergeCell ref="C143:F144"/>
    <mergeCell ref="O143:U144"/>
    <mergeCell ref="AA143:AC144"/>
    <mergeCell ref="H144:N144"/>
    <mergeCell ref="V144:Z144"/>
    <mergeCell ref="H145:N145"/>
    <mergeCell ref="V145:Z145"/>
    <mergeCell ref="C145:F146"/>
    <mergeCell ref="O145:U146"/>
    <mergeCell ref="AA145:AC146"/>
    <mergeCell ref="H146:N146"/>
    <mergeCell ref="V146:Z146"/>
    <mergeCell ref="C147:F148"/>
    <mergeCell ref="H147:N147"/>
    <mergeCell ref="O147:U148"/>
    <mergeCell ref="V147:Z147"/>
    <mergeCell ref="AA147:AC148"/>
    <mergeCell ref="H148:N148"/>
    <mergeCell ref="V148:Z148"/>
    <mergeCell ref="A149:B153"/>
    <mergeCell ref="C149:AC151"/>
    <mergeCell ref="A154:B158"/>
    <mergeCell ref="C154:AC158"/>
    <mergeCell ref="A159:AC159"/>
    <mergeCell ref="H184:N184"/>
    <mergeCell ref="V184:Z184"/>
    <mergeCell ref="C185:F186"/>
    <mergeCell ref="H185:N185"/>
    <mergeCell ref="O185:U186"/>
    <mergeCell ref="V185:Z185"/>
    <mergeCell ref="AA185:AC186"/>
    <mergeCell ref="H186:N186"/>
    <mergeCell ref="V186:Z186"/>
    <mergeCell ref="A164:Z164"/>
    <mergeCell ref="AA164:AC164"/>
    <mergeCell ref="A165:C165"/>
    <mergeCell ref="D165:Z165"/>
    <mergeCell ref="AA165:AC165"/>
    <mergeCell ref="A166:AC166"/>
    <mergeCell ref="A167:E167"/>
    <mergeCell ref="F167:P167"/>
    <mergeCell ref="Q167:T167"/>
    <mergeCell ref="U167:AC167"/>
    <mergeCell ref="C187:F188"/>
    <mergeCell ref="H187:N187"/>
    <mergeCell ref="O187:U188"/>
    <mergeCell ref="V187:Z187"/>
    <mergeCell ref="AA187:AC188"/>
    <mergeCell ref="H188:N188"/>
    <mergeCell ref="V188:Z188"/>
    <mergeCell ref="C189:F190"/>
    <mergeCell ref="H189:N189"/>
    <mergeCell ref="O189:U190"/>
    <mergeCell ref="V189:Z189"/>
    <mergeCell ref="AA189:AC190"/>
    <mergeCell ref="H190:N190"/>
    <mergeCell ref="V190:Z190"/>
    <mergeCell ref="C191:F192"/>
    <mergeCell ref="H191:N191"/>
    <mergeCell ref="O191:U192"/>
    <mergeCell ref="V191:Z191"/>
    <mergeCell ref="AA191:AC192"/>
    <mergeCell ref="H192:N192"/>
    <mergeCell ref="V192:Z192"/>
    <mergeCell ref="C193:F194"/>
    <mergeCell ref="H193:N193"/>
    <mergeCell ref="O193:U194"/>
    <mergeCell ref="V193:Z193"/>
    <mergeCell ref="AA193:AC194"/>
    <mergeCell ref="H194:N194"/>
    <mergeCell ref="V194:Z194"/>
    <mergeCell ref="C195:F196"/>
    <mergeCell ref="H195:N195"/>
    <mergeCell ref="O195:U196"/>
    <mergeCell ref="V195:Z195"/>
    <mergeCell ref="AA195:AC196"/>
    <mergeCell ref="H196:N196"/>
    <mergeCell ref="V196:Z196"/>
    <mergeCell ref="H197:N197"/>
    <mergeCell ref="O197:U198"/>
    <mergeCell ref="V197:Z197"/>
    <mergeCell ref="AA197:AC198"/>
    <mergeCell ref="H198:N198"/>
    <mergeCell ref="V198:Z198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2018-04-08T07:41:23Z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