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Sheet1!$A$1:$AC$101</definedName>
  </definedNames>
  <calcPr calcId="125725"/>
</workbook>
</file>

<file path=xl/calcChain.xml><?xml version="1.0" encoding="utf-8"?>
<calcChain xmlns="http://schemas.openxmlformats.org/spreadsheetml/2006/main">
  <c r="H85" i="1"/>
  <c r="H86"/>
  <c r="H84"/>
  <c r="H83"/>
  <c r="H80"/>
  <c r="H79"/>
  <c r="H78"/>
  <c r="H77"/>
  <c r="H40"/>
  <c r="H39"/>
  <c r="H38"/>
  <c r="H37"/>
  <c r="H34"/>
  <c r="H33"/>
  <c r="H26"/>
  <c r="H25"/>
  <c r="H32"/>
  <c r="H31"/>
  <c r="H28"/>
  <c r="H27"/>
  <c r="AD86"/>
  <c r="V86" s="1"/>
  <c r="AD85"/>
  <c r="V85" s="1"/>
  <c r="AD84"/>
  <c r="AD83"/>
  <c r="AD82"/>
  <c r="V82" s="1"/>
  <c r="AD81"/>
  <c r="V81" s="1"/>
  <c r="AD34"/>
  <c r="AD33"/>
  <c r="AD32"/>
  <c r="AD31"/>
  <c r="AD30"/>
  <c r="V30" s="1"/>
  <c r="AD29"/>
  <c r="V29" s="1"/>
  <c r="AD75"/>
  <c r="AD76"/>
  <c r="AD77"/>
  <c r="AD78"/>
  <c r="AD79"/>
  <c r="AD80"/>
  <c r="AD87"/>
  <c r="AD88"/>
  <c r="AD89"/>
  <c r="AD90"/>
  <c r="AD91"/>
  <c r="AD92"/>
  <c r="V75"/>
  <c r="AD24"/>
  <c r="AD25"/>
  <c r="AD26"/>
  <c r="AD27"/>
  <c r="AD28"/>
  <c r="AD35"/>
  <c r="V35" s="1"/>
  <c r="AD36"/>
  <c r="V36" s="1"/>
  <c r="AD37"/>
  <c r="AD38"/>
  <c r="AD39"/>
  <c r="AD40"/>
  <c r="AD23"/>
  <c r="V84" l="1"/>
  <c r="V83"/>
  <c r="V76"/>
  <c r="V25"/>
  <c r="V32"/>
  <c r="V34"/>
  <c r="V31"/>
  <c r="V33"/>
  <c r="V26"/>
  <c r="V24"/>
  <c r="V23"/>
  <c r="V27"/>
  <c r="V78"/>
  <c r="V80"/>
  <c r="V38"/>
  <c r="V40"/>
  <c r="V37"/>
  <c r="V28"/>
  <c r="V39"/>
  <c r="V79"/>
  <c r="V77"/>
</calcChain>
</file>

<file path=xl/sharedStrings.xml><?xml version="1.0" encoding="utf-8"?>
<sst xmlns="http://schemas.openxmlformats.org/spreadsheetml/2006/main" count="119" uniqueCount="51">
  <si>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</si>
  <si>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</si>
  <si>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</si>
  <si>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</si>
  <si>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</si>
  <si>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</si>
  <si>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</si>
  <si>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</si>
  <si>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</si>
  <si>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</si>
  <si>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</si>
  <si>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</si>
  <si>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</si>
  <si>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</si>
  <si>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</si>
  <si>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</si>
  <si>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</si>
  <si>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</si>
  <si>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</si>
  <si>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</si>
  <si>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</si>
  <si>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</si>
  <si>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</si>
  <si>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</si>
  <si>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</si>
  <si>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</si>
  <si>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KZD2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</si>
  <si>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</si>
  <si>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</si>
  <si>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</si>
  <si>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</si>
  <si>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李璐</t>
    <phoneticPr fontId="11" type="noConversion"/>
  </si>
  <si>
    <t>陈赛美</t>
    <phoneticPr fontId="11" type="noConversion"/>
  </si>
  <si>
    <t>根据图号LM-06测量放样，符合设计规范要求</t>
  </si>
  <si>
    <t>根据图号LM-06测量放样，符合设计规范要求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</si>
  <si>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</si>
  <si>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左7.5m</t>
    <phoneticPr fontId="11" type="noConversion"/>
  </si>
  <si>
    <t>右7.5m</t>
    <phoneticPr fontId="11" type="noConversion"/>
  </si>
  <si>
    <t>放样日期</t>
  </si>
  <si>
    <t>KZD2</t>
    <phoneticPr fontId="11" type="noConversion"/>
  </si>
  <si>
    <t>右11m</t>
    <phoneticPr fontId="11" type="noConversion"/>
  </si>
  <si>
    <t>高程</t>
    <phoneticPr fontId="11" type="noConversion"/>
  </si>
  <si>
    <t>李璐</t>
    <phoneticPr fontId="11" type="noConversion"/>
  </si>
  <si>
    <t>左11m</t>
    <phoneticPr fontId="11" type="noConversion"/>
  </si>
  <si>
    <t>纬三路下面层（K0+492.525~K0+857.525）</t>
    <phoneticPr fontId="11" type="noConversion"/>
  </si>
  <si>
    <t>2018年1月9日</t>
    <phoneticPr fontId="11" type="noConversion"/>
  </si>
  <si>
    <t>K0+492.525</t>
    <phoneticPr fontId="11" type="noConversion"/>
  </si>
  <si>
    <t>K0+640</t>
    <phoneticPr fontId="11" type="noConversion"/>
  </si>
  <si>
    <t>K0+740</t>
    <phoneticPr fontId="11" type="noConversion"/>
  </si>
  <si>
    <t>K0+820</t>
    <phoneticPr fontId="11" type="noConversion"/>
  </si>
  <si>
    <t>K0+857.525</t>
    <phoneticPr fontId="1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</si>
</sst>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rgb="FF000000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25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49" fontId="8" fillId="0" borderId="50" xfId="1" applyNumberFormat="1" applyFont="1" applyFill="1" applyBorder="1" applyAlignment="1" applyProtection="1">
      <alignment horizontal="center" vertical="center" wrapText="1"/>
    </xf>
    <xf numFmtId="49" fontId="8" fillId="0" borderId="51" xfId="1" applyNumberFormat="1" applyFont="1" applyFill="1" applyBorder="1" applyAlignment="1" applyProtection="1">
      <alignment horizontal="center" vertical="center" wrapText="1"/>
    </xf>
    <xf numFmtId="49" fontId="8" fillId="0" borderId="52" xfId="1" applyNumberFormat="1" applyFont="1" applyFill="1" applyBorder="1" applyAlignment="1" applyProtection="1">
      <alignment horizontal="center" vertical="center" wrapText="1"/>
    </xf>
    <xf numFmtId="49" fontId="8" fillId="0" borderId="19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42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53" xfId="1" applyNumberFormat="1" applyFont="1" applyFill="1" applyBorder="1" applyAlignment="1" applyProtection="1">
      <alignment horizontal="center" vertical="center" wrapText="1"/>
    </xf>
    <xf numFmtId="0" fontId="8" fillId="0" borderId="54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0" fontId="15" fillId="0" borderId="19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0" fontId="12" fillId="0" borderId="14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49" xfId="0" applyFont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228601</xdr:colOff>
      <xdr:row>62</xdr:row>
      <xdr:rowOff>76200</xdr:rowOff>
    </xdr:from>
    <xdr:to>
      <xdr:col>28</xdr:col>
      <xdr:colOff>381001</xdr:colOff>
      <xdr:row>72</xdr:row>
      <xdr:rowOff>96413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1" y="13554075"/>
          <a:ext cx="6153150" cy="18299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95251</xdr:colOff>
      <xdr:row>11</xdr:row>
      <xdr:rowOff>9525</xdr:rowOff>
    </xdr:from>
    <xdr:to>
      <xdr:col>28</xdr:col>
      <xdr:colOff>435903</xdr:colOff>
      <xdr:row>20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1" y="3181350"/>
          <a:ext cx="6341402" cy="1885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246"/>
  <sheetViews>
    <sheetView tabSelected="1" view="pageBreakPreview" zoomScaleSheetLayoutView="100" workbookViewId="0">
      <selection activeCell="F6" sqref="F6:P6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</cols>
  <sheetData>
    <row r="1" spans="1:29" ht="5.25" customHeight="1"/>
    <row r="2" spans="1:29" ht="12" customHeight="1">
      <c r="A2" s="12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 t="s">
        <v>0</v>
      </c>
      <c r="AB2" s="15"/>
      <c r="AC2" s="15"/>
    </row>
    <row r="3" spans="1:29" ht="27">
      <c r="A3" s="16"/>
      <c r="B3" s="17"/>
      <c r="C3" s="17"/>
      <c r="D3" s="18" t="s">
        <v>24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21"/>
      <c r="AC3" s="21"/>
    </row>
    <row r="4" spans="1:29" ht="27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30"/>
      <c r="AC4" s="30"/>
    </row>
    <row r="5" spans="1:29" ht="45" customHeight="1">
      <c r="A5" s="31" t="s">
        <v>1</v>
      </c>
      <c r="B5" s="32"/>
      <c r="C5" s="32"/>
      <c r="D5" s="32"/>
      <c r="E5" s="33"/>
      <c r="F5" s="34" t="s">
        <v>35</v>
      </c>
      <c r="G5" s="35"/>
      <c r="H5" s="35"/>
      <c r="I5" s="35"/>
      <c r="J5" s="35"/>
      <c r="K5" s="35"/>
      <c r="L5" s="35"/>
      <c r="M5" s="35"/>
      <c r="N5" s="35"/>
      <c r="O5" s="35"/>
      <c r="P5" s="36"/>
      <c r="Q5" s="37" t="s">
        <v>2</v>
      </c>
      <c r="R5" s="37"/>
      <c r="S5" s="37"/>
      <c r="T5" s="37"/>
      <c r="U5" s="38" t="s">
        <v>3</v>
      </c>
      <c r="V5" s="38"/>
      <c r="W5" s="38"/>
      <c r="X5" s="38"/>
      <c r="Y5" s="38"/>
      <c r="Z5" s="38"/>
      <c r="AA5" s="38"/>
      <c r="AB5" s="38"/>
      <c r="AC5" s="39"/>
    </row>
    <row r="6" spans="1:29" ht="30" customHeight="1">
      <c r="A6" s="25" t="s">
        <v>17</v>
      </c>
      <c r="B6" s="26"/>
      <c r="C6" s="26"/>
      <c r="D6" s="26"/>
      <c r="E6" s="27"/>
      <c r="F6" s="40" t="s">
        <v>44</v>
      </c>
      <c r="G6" s="41"/>
      <c r="H6" s="41"/>
      <c r="I6" s="41"/>
      <c r="J6" s="41"/>
      <c r="K6" s="41"/>
      <c r="L6" s="41"/>
      <c r="M6" s="41"/>
      <c r="N6" s="41"/>
      <c r="O6" s="41"/>
      <c r="P6" s="40"/>
      <c r="Q6" s="42" t="s">
        <v>38</v>
      </c>
      <c r="R6" s="42"/>
      <c r="S6" s="42"/>
      <c r="T6" s="42"/>
      <c r="U6" s="43" t="s">
        <v>45</v>
      </c>
      <c r="V6" s="44"/>
      <c r="W6" s="44"/>
      <c r="X6" s="44"/>
      <c r="Y6" s="44"/>
      <c r="Z6" s="44"/>
      <c r="AA6" s="44"/>
      <c r="AB6" s="44"/>
      <c r="AC6" s="45"/>
    </row>
    <row r="7" spans="1:29" ht="30" customHeight="1">
      <c r="A7" s="46" t="s">
        <v>4</v>
      </c>
      <c r="B7" s="47"/>
      <c r="C7" s="47"/>
      <c r="D7" s="47"/>
      <c r="E7" s="48"/>
      <c r="F7" s="49" t="s">
        <v>42</v>
      </c>
      <c r="G7" s="50"/>
      <c r="H7" s="50"/>
      <c r="I7" s="50"/>
      <c r="J7" s="50"/>
      <c r="K7" s="50"/>
      <c r="L7" s="50"/>
      <c r="M7" s="50"/>
      <c r="N7" s="50"/>
      <c r="O7" s="50"/>
      <c r="P7" s="51"/>
      <c r="Q7" s="52" t="s">
        <v>23</v>
      </c>
      <c r="R7" s="53"/>
      <c r="S7" s="53"/>
      <c r="T7" s="53"/>
      <c r="U7" s="54" t="s">
        <v>32</v>
      </c>
      <c r="V7" s="55"/>
      <c r="W7" s="55"/>
      <c r="X7" s="55"/>
      <c r="Y7" s="55"/>
      <c r="Z7" s="55"/>
      <c r="AA7" s="55"/>
      <c r="AB7" s="55"/>
      <c r="AC7" s="56"/>
    </row>
    <row r="8" spans="1:29" ht="23.25" customHeight="1">
      <c r="A8" s="102" t="s">
        <v>18</v>
      </c>
      <c r="B8" s="22"/>
      <c r="C8" s="22" t="s">
        <v>5</v>
      </c>
      <c r="D8" s="22"/>
      <c r="E8" s="22"/>
      <c r="F8" s="22"/>
      <c r="G8" s="22"/>
      <c r="H8" s="22" t="s">
        <v>25</v>
      </c>
      <c r="I8" s="22"/>
      <c r="J8" s="22"/>
      <c r="K8" s="22"/>
      <c r="L8" s="22"/>
      <c r="M8" s="22"/>
      <c r="N8" s="22"/>
      <c r="O8" s="23" t="s">
        <v>6</v>
      </c>
      <c r="P8" s="23"/>
      <c r="Q8" s="23"/>
      <c r="R8" s="23"/>
      <c r="S8" s="23"/>
      <c r="T8" s="23" t="s">
        <v>39</v>
      </c>
      <c r="U8" s="23"/>
      <c r="V8" s="23"/>
      <c r="W8" s="23"/>
      <c r="X8" s="23"/>
      <c r="Y8" s="23"/>
      <c r="Z8" s="23"/>
      <c r="AA8" s="23"/>
      <c r="AB8" s="23"/>
      <c r="AC8" s="24"/>
    </row>
    <row r="9" spans="1:29" ht="18" customHeight="1">
      <c r="A9" s="102"/>
      <c r="B9" s="22"/>
      <c r="C9" s="105" t="s">
        <v>7</v>
      </c>
      <c r="D9" s="106"/>
      <c r="E9" s="106"/>
      <c r="F9" s="106"/>
      <c r="G9" s="107"/>
      <c r="H9" s="22" t="s">
        <v>27</v>
      </c>
      <c r="I9" s="22"/>
      <c r="J9" s="22"/>
      <c r="K9" s="22"/>
      <c r="L9" s="22"/>
      <c r="M9" s="22"/>
      <c r="N9" s="22"/>
      <c r="O9" s="80" t="s">
        <v>8</v>
      </c>
      <c r="P9" s="81"/>
      <c r="Q9" s="81"/>
      <c r="R9" s="81"/>
      <c r="S9" s="109"/>
      <c r="T9" s="23" t="s">
        <v>29</v>
      </c>
      <c r="U9" s="23"/>
      <c r="V9" s="23"/>
      <c r="W9" s="23"/>
      <c r="X9" s="23"/>
      <c r="Y9" s="23"/>
      <c r="Z9" s="23"/>
      <c r="AA9" s="23"/>
      <c r="AB9" s="23"/>
      <c r="AC9" s="24"/>
    </row>
    <row r="10" spans="1:29" ht="18" customHeight="1">
      <c r="A10" s="102"/>
      <c r="B10" s="22"/>
      <c r="C10" s="108"/>
      <c r="D10" s="100"/>
      <c r="E10" s="100"/>
      <c r="F10" s="100"/>
      <c r="G10" s="101"/>
      <c r="H10" s="22" t="s">
        <v>28</v>
      </c>
      <c r="I10" s="22"/>
      <c r="J10" s="22"/>
      <c r="K10" s="22"/>
      <c r="L10" s="22"/>
      <c r="M10" s="22"/>
      <c r="N10" s="22"/>
      <c r="O10" s="69"/>
      <c r="P10" s="70"/>
      <c r="Q10" s="70"/>
      <c r="R10" s="70"/>
      <c r="S10" s="110"/>
      <c r="T10" s="23" t="s">
        <v>30</v>
      </c>
      <c r="U10" s="23"/>
      <c r="V10" s="23"/>
      <c r="W10" s="23"/>
      <c r="X10" s="23"/>
      <c r="Y10" s="23"/>
      <c r="Z10" s="23"/>
      <c r="AA10" s="23"/>
      <c r="AB10" s="23"/>
      <c r="AC10" s="24"/>
    </row>
    <row r="11" spans="1:29">
      <c r="A11" s="102"/>
      <c r="B11" s="22"/>
      <c r="C11" s="114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6"/>
    </row>
    <row r="12" spans="1:29">
      <c r="A12" s="102"/>
      <c r="B12" s="22"/>
      <c r="C12" s="114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6"/>
    </row>
    <row r="13" spans="1:29">
      <c r="A13" s="102"/>
      <c r="B13" s="22"/>
      <c r="C13" s="114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6"/>
    </row>
    <row r="14" spans="1:29">
      <c r="A14" s="102"/>
      <c r="B14" s="22"/>
      <c r="C14" s="114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6"/>
    </row>
    <row r="15" spans="1:29">
      <c r="A15" s="102"/>
      <c r="B15" s="22"/>
      <c r="C15" s="114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6"/>
    </row>
    <row r="16" spans="1:29">
      <c r="A16" s="102"/>
      <c r="B16" s="22"/>
      <c r="C16" s="114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6"/>
    </row>
    <row r="17" spans="1:31">
      <c r="A17" s="102"/>
      <c r="B17" s="22"/>
      <c r="C17" s="114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6"/>
    </row>
    <row r="18" spans="1:31">
      <c r="A18" s="102"/>
      <c r="B18" s="22"/>
      <c r="C18" s="114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6"/>
    </row>
    <row r="19" spans="1:31">
      <c r="A19" s="102"/>
      <c r="B19" s="22"/>
      <c r="C19" s="114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6"/>
    </row>
    <row r="20" spans="1:31" ht="29.25" customHeight="1">
      <c r="A20" s="102"/>
      <c r="B20" s="22"/>
      <c r="C20" s="114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6"/>
    </row>
    <row r="21" spans="1:31" ht="22.5" customHeight="1">
      <c r="A21" s="102"/>
      <c r="B21" s="22"/>
      <c r="C21" s="114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6"/>
    </row>
    <row r="22" spans="1:31" ht="14.25" customHeight="1">
      <c r="A22" s="102"/>
      <c r="B22" s="60"/>
      <c r="C22" s="22" t="s">
        <v>9</v>
      </c>
      <c r="D22" s="22"/>
      <c r="E22" s="22"/>
      <c r="F22" s="22"/>
      <c r="G22" s="2"/>
      <c r="H22" s="60" t="s">
        <v>10</v>
      </c>
      <c r="I22" s="61"/>
      <c r="J22" s="61"/>
      <c r="K22" s="61"/>
      <c r="L22" s="61"/>
      <c r="M22" s="61"/>
      <c r="N22" s="62"/>
      <c r="O22" s="22" t="s">
        <v>11</v>
      </c>
      <c r="P22" s="22"/>
      <c r="Q22" s="22"/>
      <c r="R22" s="22"/>
      <c r="S22" s="22"/>
      <c r="T22" s="22"/>
      <c r="U22" s="22"/>
      <c r="V22" s="23" t="s">
        <v>21</v>
      </c>
      <c r="W22" s="23"/>
      <c r="X22" s="23"/>
      <c r="Y22" s="23"/>
      <c r="Z22" s="23"/>
      <c r="AA22" s="63" t="s">
        <v>41</v>
      </c>
      <c r="AB22" s="64"/>
      <c r="AC22" s="65"/>
    </row>
    <row r="23" spans="1:31" ht="14.25" customHeight="1">
      <c r="A23" s="102"/>
      <c r="B23" s="22"/>
      <c r="C23" s="111" t="s">
        <v>46</v>
      </c>
      <c r="D23" s="112"/>
      <c r="E23" s="112"/>
      <c r="F23" s="112"/>
      <c r="G23" s="3" t="s">
        <v>12</v>
      </c>
      <c r="H23" s="58">
        <v>3091689.878</v>
      </c>
      <c r="I23" s="58"/>
      <c r="J23" s="58"/>
      <c r="K23" s="58"/>
      <c r="L23" s="58"/>
      <c r="M23" s="58"/>
      <c r="N23" s="59"/>
      <c r="O23" s="98"/>
      <c r="P23" s="98"/>
      <c r="Q23" s="98"/>
      <c r="R23" s="98"/>
      <c r="S23" s="98"/>
      <c r="T23" s="98"/>
      <c r="U23" s="99"/>
      <c r="V23" s="57">
        <f ca="1">H23+AD23</f>
        <v>3091689.8810000001</v>
      </c>
      <c r="W23" s="58"/>
      <c r="X23" s="58"/>
      <c r="Y23" s="58"/>
      <c r="Z23" s="59"/>
      <c r="AA23" s="66"/>
      <c r="AB23" s="67"/>
      <c r="AC23" s="68"/>
      <c r="AD23" s="9">
        <f ca="1">RANDBETWEEN(-3,3)*0.001</f>
        <v>3.0000000000000001E-3</v>
      </c>
      <c r="AE23" s="9"/>
    </row>
    <row r="24" spans="1:31" ht="14.25" customHeight="1">
      <c r="A24" s="102"/>
      <c r="B24" s="22"/>
      <c r="C24" s="108"/>
      <c r="D24" s="100"/>
      <c r="E24" s="100"/>
      <c r="F24" s="100"/>
      <c r="G24" s="1" t="s">
        <v>13</v>
      </c>
      <c r="H24" s="58">
        <v>528430.65700000001</v>
      </c>
      <c r="I24" s="58"/>
      <c r="J24" s="58"/>
      <c r="K24" s="58"/>
      <c r="L24" s="58"/>
      <c r="M24" s="58"/>
      <c r="N24" s="59"/>
      <c r="O24" s="100"/>
      <c r="P24" s="100"/>
      <c r="Q24" s="100"/>
      <c r="R24" s="100"/>
      <c r="S24" s="100"/>
      <c r="T24" s="100"/>
      <c r="U24" s="101"/>
      <c r="V24" s="57">
        <f t="shared" ref="V24:V38" ca="1" si="0">H24+AD24</f>
        <v>528430.65700000001</v>
      </c>
      <c r="W24" s="58"/>
      <c r="X24" s="58"/>
      <c r="Y24" s="58"/>
      <c r="Z24" s="59"/>
      <c r="AA24" s="69"/>
      <c r="AB24" s="70"/>
      <c r="AC24" s="71"/>
      <c r="AD24" s="9">
        <f t="shared" ref="AD24:AD40" ca="1" si="1">RANDBETWEEN(-3,3)*0.001</f>
        <v>0</v>
      </c>
      <c r="AE24" s="9"/>
    </row>
    <row r="25" spans="1:31" ht="14.25" customHeight="1">
      <c r="A25" s="102"/>
      <c r="B25" s="22"/>
      <c r="C25" s="113" t="s">
        <v>43</v>
      </c>
      <c r="D25" s="106"/>
      <c r="E25" s="106"/>
      <c r="F25" s="106"/>
      <c r="G25" s="1" t="s">
        <v>12</v>
      </c>
      <c r="H25" s="58">
        <f>H23-11*COS((126.71+90)*PI()/180)</f>
        <v>3091698.6963845943</v>
      </c>
      <c r="I25" s="58"/>
      <c r="J25" s="58"/>
      <c r="K25" s="58"/>
      <c r="L25" s="58"/>
      <c r="M25" s="58"/>
      <c r="N25" s="59"/>
      <c r="O25" s="98"/>
      <c r="P25" s="98"/>
      <c r="Q25" s="98"/>
      <c r="R25" s="98"/>
      <c r="S25" s="98"/>
      <c r="T25" s="98"/>
      <c r="U25" s="99"/>
      <c r="V25" s="57">
        <f t="shared" ca="1" si="0"/>
        <v>3091698.6953845941</v>
      </c>
      <c r="W25" s="58"/>
      <c r="X25" s="58"/>
      <c r="Y25" s="58"/>
      <c r="Z25" s="59"/>
      <c r="AA25" s="80"/>
      <c r="AB25" s="81"/>
      <c r="AC25" s="82"/>
      <c r="AD25" s="9">
        <f t="shared" ca="1" si="1"/>
        <v>-1E-3</v>
      </c>
      <c r="AE25" s="9"/>
    </row>
    <row r="26" spans="1:31" ht="14.25" customHeight="1">
      <c r="A26" s="102"/>
      <c r="B26" s="22"/>
      <c r="C26" s="108"/>
      <c r="D26" s="100"/>
      <c r="E26" s="100"/>
      <c r="F26" s="100"/>
      <c r="G26" s="1" t="s">
        <v>13</v>
      </c>
      <c r="H26" s="58">
        <f>H24-11*SIN((126.713+90)*PI()/180)</f>
        <v>528437.23287753586</v>
      </c>
      <c r="I26" s="58"/>
      <c r="J26" s="58"/>
      <c r="K26" s="58"/>
      <c r="L26" s="58"/>
      <c r="M26" s="58"/>
      <c r="N26" s="59"/>
      <c r="O26" s="100"/>
      <c r="P26" s="100"/>
      <c r="Q26" s="100"/>
      <c r="R26" s="100"/>
      <c r="S26" s="100"/>
      <c r="T26" s="100"/>
      <c r="U26" s="101"/>
      <c r="V26" s="57">
        <f t="shared" ca="1" si="0"/>
        <v>528437.22987753584</v>
      </c>
      <c r="W26" s="58"/>
      <c r="X26" s="58"/>
      <c r="Y26" s="58"/>
      <c r="Z26" s="59"/>
      <c r="AA26" s="69"/>
      <c r="AB26" s="70"/>
      <c r="AC26" s="71"/>
      <c r="AD26" s="9">
        <f t="shared" ca="1" si="1"/>
        <v>-3.0000000000000001E-3</v>
      </c>
      <c r="AE26" s="9"/>
    </row>
    <row r="27" spans="1:31" ht="14.25" customHeight="1">
      <c r="A27" s="102"/>
      <c r="B27" s="22"/>
      <c r="C27" s="113" t="s">
        <v>40</v>
      </c>
      <c r="D27" s="106"/>
      <c r="E27" s="106"/>
      <c r="F27" s="106"/>
      <c r="G27" s="1" t="s">
        <v>12</v>
      </c>
      <c r="H27" s="58">
        <f>H23+11*COS((126.7+90)*PI()/180)</f>
        <v>3091681.0584679134</v>
      </c>
      <c r="I27" s="58"/>
      <c r="J27" s="58"/>
      <c r="K27" s="58"/>
      <c r="L27" s="58"/>
      <c r="M27" s="58"/>
      <c r="N27" s="59"/>
      <c r="O27" s="98"/>
      <c r="P27" s="98"/>
      <c r="Q27" s="98"/>
      <c r="R27" s="98"/>
      <c r="S27" s="98"/>
      <c r="T27" s="98"/>
      <c r="U27" s="99"/>
      <c r="V27" s="57">
        <f t="shared" ca="1" si="0"/>
        <v>3091681.0554679134</v>
      </c>
      <c r="W27" s="58"/>
      <c r="X27" s="58"/>
      <c r="Y27" s="58"/>
      <c r="Z27" s="59"/>
      <c r="AA27" s="80"/>
      <c r="AB27" s="81"/>
      <c r="AC27" s="82"/>
      <c r="AD27" s="9">
        <f t="shared" ca="1" si="1"/>
        <v>-3.0000000000000001E-3</v>
      </c>
      <c r="AE27" s="9"/>
    </row>
    <row r="28" spans="1:31" ht="14.25" customHeight="1">
      <c r="A28" s="102"/>
      <c r="B28" s="22"/>
      <c r="C28" s="108"/>
      <c r="D28" s="100"/>
      <c r="E28" s="100"/>
      <c r="F28" s="100"/>
      <c r="G28" s="1" t="s">
        <v>13</v>
      </c>
      <c r="H28" s="58">
        <f>H24+11*SIN((126.7+90)*PI()/180)</f>
        <v>528424.08312338323</v>
      </c>
      <c r="I28" s="58"/>
      <c r="J28" s="58"/>
      <c r="K28" s="58"/>
      <c r="L28" s="58"/>
      <c r="M28" s="58"/>
      <c r="N28" s="59"/>
      <c r="O28" s="100"/>
      <c r="P28" s="100"/>
      <c r="Q28" s="100"/>
      <c r="R28" s="100"/>
      <c r="S28" s="100"/>
      <c r="T28" s="100"/>
      <c r="U28" s="101"/>
      <c r="V28" s="57">
        <f t="shared" ca="1" si="0"/>
        <v>528424.08312338323</v>
      </c>
      <c r="W28" s="58"/>
      <c r="X28" s="58"/>
      <c r="Y28" s="58"/>
      <c r="Z28" s="59"/>
      <c r="AA28" s="69"/>
      <c r="AB28" s="70"/>
      <c r="AC28" s="71"/>
      <c r="AD28" s="9">
        <f t="shared" ca="1" si="1"/>
        <v>0</v>
      </c>
      <c r="AE28" s="9"/>
    </row>
    <row r="29" spans="1:31" ht="14.25" customHeight="1">
      <c r="A29" s="103"/>
      <c r="B29" s="104"/>
      <c r="C29" s="111" t="s">
        <v>47</v>
      </c>
      <c r="D29" s="112"/>
      <c r="E29" s="112"/>
      <c r="F29" s="112"/>
      <c r="G29" s="3" t="s">
        <v>12</v>
      </c>
      <c r="H29" s="58">
        <v>3091601.7149999999</v>
      </c>
      <c r="I29" s="58"/>
      <c r="J29" s="58"/>
      <c r="K29" s="58"/>
      <c r="L29" s="58"/>
      <c r="M29" s="58"/>
      <c r="N29" s="59"/>
      <c r="O29" s="98"/>
      <c r="P29" s="98"/>
      <c r="Q29" s="98"/>
      <c r="R29" s="98"/>
      <c r="S29" s="98"/>
      <c r="T29" s="98"/>
      <c r="U29" s="99"/>
      <c r="V29" s="57">
        <f t="shared" ref="V29:V34" ca="1" si="2">H29+AD29</f>
        <v>3091601.7179999999</v>
      </c>
      <c r="W29" s="58"/>
      <c r="X29" s="58"/>
      <c r="Y29" s="58"/>
      <c r="Z29" s="59"/>
      <c r="AA29" s="80"/>
      <c r="AB29" s="81"/>
      <c r="AC29" s="82"/>
      <c r="AD29" s="9">
        <f t="shared" ca="1" si="1"/>
        <v>3.0000000000000001E-3</v>
      </c>
      <c r="AE29" s="9"/>
    </row>
    <row r="30" spans="1:31" ht="14.25" customHeight="1">
      <c r="A30" s="103"/>
      <c r="B30" s="104"/>
      <c r="C30" s="108"/>
      <c r="D30" s="100"/>
      <c r="E30" s="100"/>
      <c r="F30" s="100"/>
      <c r="G30" s="10" t="s">
        <v>13</v>
      </c>
      <c r="H30" s="58">
        <v>528548.87800000003</v>
      </c>
      <c r="I30" s="58"/>
      <c r="J30" s="58"/>
      <c r="K30" s="58"/>
      <c r="L30" s="58"/>
      <c r="M30" s="58"/>
      <c r="N30" s="59"/>
      <c r="O30" s="100"/>
      <c r="P30" s="100"/>
      <c r="Q30" s="100"/>
      <c r="R30" s="100"/>
      <c r="S30" s="100"/>
      <c r="T30" s="100"/>
      <c r="U30" s="101"/>
      <c r="V30" s="57">
        <f t="shared" ca="1" si="2"/>
        <v>528548.87699999998</v>
      </c>
      <c r="W30" s="58"/>
      <c r="X30" s="58"/>
      <c r="Y30" s="58"/>
      <c r="Z30" s="59"/>
      <c r="AA30" s="69"/>
      <c r="AB30" s="70"/>
      <c r="AC30" s="71"/>
      <c r="AD30" s="9">
        <f t="shared" ca="1" si="1"/>
        <v>-1E-3</v>
      </c>
      <c r="AE30" s="9"/>
    </row>
    <row r="31" spans="1:31" ht="14.25" customHeight="1">
      <c r="A31" s="103"/>
      <c r="B31" s="104"/>
      <c r="C31" s="113" t="s">
        <v>36</v>
      </c>
      <c r="D31" s="106"/>
      <c r="E31" s="106"/>
      <c r="F31" s="106"/>
      <c r="G31" s="10" t="s">
        <v>12</v>
      </c>
      <c r="H31" s="58">
        <f>H29-7.5*COS((126.7+90)*PI()/180)</f>
        <v>3091607.7283173315</v>
      </c>
      <c r="I31" s="58"/>
      <c r="J31" s="58"/>
      <c r="K31" s="58"/>
      <c r="L31" s="58"/>
      <c r="M31" s="58"/>
      <c r="N31" s="59"/>
      <c r="O31" s="98"/>
      <c r="P31" s="98"/>
      <c r="Q31" s="98"/>
      <c r="R31" s="98"/>
      <c r="S31" s="98"/>
      <c r="T31" s="98"/>
      <c r="U31" s="99"/>
      <c r="V31" s="57">
        <f t="shared" ca="1" si="2"/>
        <v>3091607.7273173314</v>
      </c>
      <c r="W31" s="58"/>
      <c r="X31" s="58"/>
      <c r="Y31" s="58"/>
      <c r="Z31" s="59"/>
      <c r="AA31" s="80"/>
      <c r="AB31" s="81"/>
      <c r="AC31" s="82"/>
      <c r="AD31" s="9">
        <f t="shared" ca="1" si="1"/>
        <v>-1E-3</v>
      </c>
      <c r="AE31" s="9"/>
    </row>
    <row r="32" spans="1:31" ht="14.25" customHeight="1">
      <c r="A32" s="103"/>
      <c r="B32" s="104"/>
      <c r="C32" s="108"/>
      <c r="D32" s="100"/>
      <c r="E32" s="100"/>
      <c r="F32" s="100"/>
      <c r="G32" s="10" t="s">
        <v>13</v>
      </c>
      <c r="H32" s="58">
        <f>H30-7.5*SIN((126.7+90)*PI()/180)</f>
        <v>528553.36018860235</v>
      </c>
      <c r="I32" s="58"/>
      <c r="J32" s="58"/>
      <c r="K32" s="58"/>
      <c r="L32" s="58"/>
      <c r="M32" s="58"/>
      <c r="N32" s="59"/>
      <c r="O32" s="100"/>
      <c r="P32" s="100"/>
      <c r="Q32" s="100"/>
      <c r="R32" s="100"/>
      <c r="S32" s="100"/>
      <c r="T32" s="100"/>
      <c r="U32" s="101"/>
      <c r="V32" s="57">
        <f t="shared" ca="1" si="2"/>
        <v>528553.36318860238</v>
      </c>
      <c r="W32" s="58"/>
      <c r="X32" s="58"/>
      <c r="Y32" s="58"/>
      <c r="Z32" s="59"/>
      <c r="AA32" s="69"/>
      <c r="AB32" s="70"/>
      <c r="AC32" s="71"/>
      <c r="AD32" s="9">
        <f t="shared" ca="1" si="1"/>
        <v>3.0000000000000001E-3</v>
      </c>
      <c r="AE32" s="9"/>
    </row>
    <row r="33" spans="1:31" ht="14.25" customHeight="1">
      <c r="A33" s="103"/>
      <c r="B33" s="104"/>
      <c r="C33" s="113" t="s">
        <v>37</v>
      </c>
      <c r="D33" s="106"/>
      <c r="E33" s="106"/>
      <c r="F33" s="106"/>
      <c r="G33" s="10" t="s">
        <v>12</v>
      </c>
      <c r="H33" s="58">
        <f>H29+7.5*COS((126.713+90)*PI()/180)</f>
        <v>3091595.7026997991</v>
      </c>
      <c r="I33" s="58"/>
      <c r="J33" s="58"/>
      <c r="K33" s="58"/>
      <c r="L33" s="58"/>
      <c r="M33" s="58"/>
      <c r="N33" s="59"/>
      <c r="O33" s="98"/>
      <c r="P33" s="98"/>
      <c r="Q33" s="98"/>
      <c r="R33" s="98"/>
      <c r="S33" s="98"/>
      <c r="T33" s="98"/>
      <c r="U33" s="99"/>
      <c r="V33" s="57">
        <f t="shared" ca="1" si="2"/>
        <v>3091595.7016997989</v>
      </c>
      <c r="W33" s="58"/>
      <c r="X33" s="58"/>
      <c r="Y33" s="58"/>
      <c r="Z33" s="59"/>
      <c r="AA33" s="80"/>
      <c r="AB33" s="81"/>
      <c r="AC33" s="82"/>
      <c r="AD33" s="9">
        <f t="shared" ca="1" si="1"/>
        <v>-1E-3</v>
      </c>
      <c r="AE33" s="9"/>
    </row>
    <row r="34" spans="1:31" ht="15" customHeight="1">
      <c r="A34" s="103"/>
      <c r="B34" s="104"/>
      <c r="C34" s="108"/>
      <c r="D34" s="100"/>
      <c r="E34" s="100"/>
      <c r="F34" s="100"/>
      <c r="G34" s="10" t="s">
        <v>13</v>
      </c>
      <c r="H34" s="58">
        <f>H30+7.5*SIN((126.713+90)*PI()/180)</f>
        <v>528544.39444713469</v>
      </c>
      <c r="I34" s="58"/>
      <c r="J34" s="58"/>
      <c r="K34" s="58"/>
      <c r="L34" s="58"/>
      <c r="M34" s="58"/>
      <c r="N34" s="59"/>
      <c r="O34" s="100"/>
      <c r="P34" s="100"/>
      <c r="Q34" s="100"/>
      <c r="R34" s="100"/>
      <c r="S34" s="100"/>
      <c r="T34" s="100"/>
      <c r="U34" s="101"/>
      <c r="V34" s="57">
        <f t="shared" ca="1" si="2"/>
        <v>528544.39544713474</v>
      </c>
      <c r="W34" s="58"/>
      <c r="X34" s="58"/>
      <c r="Y34" s="58"/>
      <c r="Z34" s="59"/>
      <c r="AA34" s="69"/>
      <c r="AB34" s="70"/>
      <c r="AC34" s="71"/>
      <c r="AD34" s="9">
        <f t="shared" ca="1" si="1"/>
        <v>1E-3</v>
      </c>
      <c r="AE34" s="9"/>
    </row>
    <row r="35" spans="1:31" ht="14.25" customHeight="1">
      <c r="A35" s="102"/>
      <c r="B35" s="22"/>
      <c r="C35" s="111" t="s">
        <v>48</v>
      </c>
      <c r="D35" s="112"/>
      <c r="E35" s="112"/>
      <c r="F35" s="112"/>
      <c r="G35" s="3" t="s">
        <v>12</v>
      </c>
      <c r="H35" s="58">
        <v>3091541.9330000002</v>
      </c>
      <c r="I35" s="58"/>
      <c r="J35" s="58"/>
      <c r="K35" s="58"/>
      <c r="L35" s="58"/>
      <c r="M35" s="58"/>
      <c r="N35" s="59"/>
      <c r="O35" s="98"/>
      <c r="P35" s="98"/>
      <c r="Q35" s="98"/>
      <c r="R35" s="98"/>
      <c r="S35" s="98"/>
      <c r="T35" s="98"/>
      <c r="U35" s="99"/>
      <c r="V35" s="57">
        <f t="shared" ca="1" si="0"/>
        <v>3091541.9330000002</v>
      </c>
      <c r="W35" s="58"/>
      <c r="X35" s="58"/>
      <c r="Y35" s="58"/>
      <c r="Z35" s="59"/>
      <c r="AA35" s="80"/>
      <c r="AB35" s="81"/>
      <c r="AC35" s="82"/>
      <c r="AD35" s="9">
        <f t="shared" ca="1" si="1"/>
        <v>0</v>
      </c>
      <c r="AE35" s="9"/>
    </row>
    <row r="36" spans="1:31" ht="14.25" customHeight="1">
      <c r="A36" s="102"/>
      <c r="B36" s="22"/>
      <c r="C36" s="108"/>
      <c r="D36" s="100"/>
      <c r="E36" s="100"/>
      <c r="F36" s="100"/>
      <c r="G36" s="8" t="s">
        <v>13</v>
      </c>
      <c r="H36" s="58">
        <v>528629.04099999997</v>
      </c>
      <c r="I36" s="58"/>
      <c r="J36" s="58"/>
      <c r="K36" s="58"/>
      <c r="L36" s="58"/>
      <c r="M36" s="58"/>
      <c r="N36" s="59"/>
      <c r="O36" s="100"/>
      <c r="P36" s="100"/>
      <c r="Q36" s="100"/>
      <c r="R36" s="100"/>
      <c r="S36" s="100"/>
      <c r="T36" s="100"/>
      <c r="U36" s="101"/>
      <c r="V36" s="57">
        <f t="shared" ca="1" si="0"/>
        <v>528629.03899999999</v>
      </c>
      <c r="W36" s="58"/>
      <c r="X36" s="58"/>
      <c r="Y36" s="58"/>
      <c r="Z36" s="59"/>
      <c r="AA36" s="69"/>
      <c r="AB36" s="70"/>
      <c r="AC36" s="71"/>
      <c r="AD36" s="9">
        <f t="shared" ca="1" si="1"/>
        <v>-2E-3</v>
      </c>
      <c r="AE36" s="9"/>
    </row>
    <row r="37" spans="1:31" ht="14.25" customHeight="1">
      <c r="A37" s="102"/>
      <c r="B37" s="22"/>
      <c r="C37" s="113" t="s">
        <v>36</v>
      </c>
      <c r="D37" s="106"/>
      <c r="E37" s="106"/>
      <c r="F37" s="106"/>
      <c r="G37" s="8" t="s">
        <v>12</v>
      </c>
      <c r="H37" s="58">
        <f>H35-7.5*COS((126.713+90)*PI()/180)</f>
        <v>3091547.945300201</v>
      </c>
      <c r="I37" s="58"/>
      <c r="J37" s="58"/>
      <c r="K37" s="58"/>
      <c r="L37" s="58"/>
      <c r="M37" s="58"/>
      <c r="N37" s="59"/>
      <c r="O37" s="98"/>
      <c r="P37" s="98"/>
      <c r="Q37" s="98"/>
      <c r="R37" s="98"/>
      <c r="S37" s="98"/>
      <c r="T37" s="98"/>
      <c r="U37" s="99"/>
      <c r="V37" s="57">
        <f t="shared" ca="1" si="0"/>
        <v>3091547.945300201</v>
      </c>
      <c r="W37" s="58"/>
      <c r="X37" s="58"/>
      <c r="Y37" s="58"/>
      <c r="Z37" s="59"/>
      <c r="AA37" s="80"/>
      <c r="AB37" s="81"/>
      <c r="AC37" s="82"/>
      <c r="AD37" s="9">
        <f t="shared" ca="1" si="1"/>
        <v>0</v>
      </c>
      <c r="AE37" s="9"/>
    </row>
    <row r="38" spans="1:31" ht="14.25" customHeight="1">
      <c r="A38" s="102"/>
      <c r="B38" s="22"/>
      <c r="C38" s="108"/>
      <c r="D38" s="100"/>
      <c r="E38" s="100"/>
      <c r="F38" s="100"/>
      <c r="G38" s="8" t="s">
        <v>13</v>
      </c>
      <c r="H38" s="58">
        <f>H36-7.5*SIN((126.713+90)*PI()/180)</f>
        <v>528633.5245528653</v>
      </c>
      <c r="I38" s="58"/>
      <c r="J38" s="58"/>
      <c r="K38" s="58"/>
      <c r="L38" s="58"/>
      <c r="M38" s="58"/>
      <c r="N38" s="59"/>
      <c r="O38" s="100"/>
      <c r="P38" s="100"/>
      <c r="Q38" s="100"/>
      <c r="R38" s="100"/>
      <c r="S38" s="100"/>
      <c r="T38" s="100"/>
      <c r="U38" s="101"/>
      <c r="V38" s="57">
        <f t="shared" ca="1" si="0"/>
        <v>528633.52255286532</v>
      </c>
      <c r="W38" s="58"/>
      <c r="X38" s="58"/>
      <c r="Y38" s="58"/>
      <c r="Z38" s="59"/>
      <c r="AA38" s="69"/>
      <c r="AB38" s="70"/>
      <c r="AC38" s="71"/>
      <c r="AD38" s="9">
        <f t="shared" ca="1" si="1"/>
        <v>-2E-3</v>
      </c>
      <c r="AE38" s="9"/>
    </row>
    <row r="39" spans="1:31" ht="14.25" customHeight="1">
      <c r="A39" s="102"/>
      <c r="B39" s="22"/>
      <c r="C39" s="113" t="s">
        <v>37</v>
      </c>
      <c r="D39" s="106"/>
      <c r="E39" s="106"/>
      <c r="F39" s="106"/>
      <c r="G39" s="8" t="s">
        <v>12</v>
      </c>
      <c r="H39" s="58">
        <f>H35+7.5*COS((126.713+90)*PI()/180)</f>
        <v>3091535.9206997994</v>
      </c>
      <c r="I39" s="58"/>
      <c r="J39" s="58"/>
      <c r="K39" s="58"/>
      <c r="L39" s="58"/>
      <c r="M39" s="58"/>
      <c r="N39" s="59"/>
      <c r="O39" s="98"/>
      <c r="P39" s="98"/>
      <c r="Q39" s="98"/>
      <c r="R39" s="98"/>
      <c r="S39" s="98"/>
      <c r="T39" s="98"/>
      <c r="U39" s="99"/>
      <c r="V39" s="57">
        <f t="shared" ref="V39:V40" ca="1" si="3">H39+AD39</f>
        <v>3091535.9236997995</v>
      </c>
      <c r="W39" s="58"/>
      <c r="X39" s="58"/>
      <c r="Y39" s="58"/>
      <c r="Z39" s="59"/>
      <c r="AA39" s="80"/>
      <c r="AB39" s="81"/>
      <c r="AC39" s="82"/>
      <c r="AD39" s="9">
        <f t="shared" ca="1" si="1"/>
        <v>3.0000000000000001E-3</v>
      </c>
      <c r="AE39" s="9"/>
    </row>
    <row r="40" spans="1:31" ht="15" customHeight="1">
      <c r="A40" s="102"/>
      <c r="B40" s="22"/>
      <c r="C40" s="108"/>
      <c r="D40" s="100"/>
      <c r="E40" s="100"/>
      <c r="F40" s="100"/>
      <c r="G40" s="8" t="s">
        <v>13</v>
      </c>
      <c r="H40" s="58">
        <f>H36+7.5*SIN((126.713+90)*PI()/180)</f>
        <v>528624.55744713463</v>
      </c>
      <c r="I40" s="58"/>
      <c r="J40" s="58"/>
      <c r="K40" s="58"/>
      <c r="L40" s="58"/>
      <c r="M40" s="58"/>
      <c r="N40" s="59"/>
      <c r="O40" s="100"/>
      <c r="P40" s="100"/>
      <c r="Q40" s="100"/>
      <c r="R40" s="100"/>
      <c r="S40" s="100"/>
      <c r="T40" s="100"/>
      <c r="U40" s="101"/>
      <c r="V40" s="57">
        <f t="shared" ca="1" si="3"/>
        <v>528624.55544713465</v>
      </c>
      <c r="W40" s="58"/>
      <c r="X40" s="58"/>
      <c r="Y40" s="58"/>
      <c r="Z40" s="59"/>
      <c r="AA40" s="69"/>
      <c r="AB40" s="70"/>
      <c r="AC40" s="71"/>
      <c r="AD40" s="9">
        <f t="shared" ca="1" si="1"/>
        <v>-2E-3</v>
      </c>
      <c r="AE40" s="9"/>
    </row>
    <row r="41" spans="1:31" ht="10.5" customHeight="1">
      <c r="A41" s="96" t="s">
        <v>20</v>
      </c>
      <c r="B41" s="97"/>
      <c r="C41" s="73" t="s">
        <v>33</v>
      </c>
      <c r="D41" s="74"/>
      <c r="E41" s="74"/>
      <c r="F41" s="74"/>
      <c r="G41" s="75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6"/>
    </row>
    <row r="42" spans="1:31" ht="10.5" customHeight="1">
      <c r="A42" s="96"/>
      <c r="B42" s="97"/>
      <c r="C42" s="77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9"/>
    </row>
    <row r="43" spans="1:31" ht="21.75" customHeight="1">
      <c r="A43" s="96"/>
      <c r="B43" s="97"/>
      <c r="C43" s="77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9"/>
    </row>
    <row r="44" spans="1:31" ht="8.25" hidden="1" customHeight="1">
      <c r="A44" s="96"/>
      <c r="B44" s="9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96"/>
      <c r="B45" s="9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83" t="s">
        <v>14</v>
      </c>
      <c r="B46" s="84"/>
      <c r="C46" s="89"/>
      <c r="D46" s="89"/>
      <c r="E46" s="89"/>
      <c r="F46" s="90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91"/>
    </row>
    <row r="47" spans="1:31" ht="9" customHeight="1">
      <c r="A47" s="85"/>
      <c r="B47" s="86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3"/>
    </row>
    <row r="48" spans="1:31" ht="9.75" customHeight="1">
      <c r="A48" s="85"/>
      <c r="B48" s="86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3"/>
    </row>
    <row r="49" spans="1:29" ht="9" hidden="1" customHeight="1">
      <c r="A49" s="85"/>
      <c r="B49" s="86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3"/>
    </row>
    <row r="50" spans="1:29" ht="2.1" customHeight="1" thickBot="1">
      <c r="A50" s="87"/>
      <c r="B50" s="88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5"/>
    </row>
    <row r="51" spans="1:29" ht="9.75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27">
      <c r="A54" s="12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5" t="s">
        <v>0</v>
      </c>
      <c r="AB54" s="15"/>
      <c r="AC54" s="15"/>
    </row>
    <row r="55" spans="1:29" ht="27">
      <c r="A55" s="16"/>
      <c r="B55" s="17"/>
      <c r="C55" s="17"/>
      <c r="D55" s="18" t="s">
        <v>24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20"/>
      <c r="AB55" s="21"/>
      <c r="AC55" s="21"/>
    </row>
    <row r="56" spans="1:29" ht="27.75" thickBo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9"/>
      <c r="AB56" s="30"/>
      <c r="AC56" s="30"/>
    </row>
    <row r="57" spans="1:29" ht="45" customHeight="1">
      <c r="A57" s="31" t="s">
        <v>1</v>
      </c>
      <c r="B57" s="32"/>
      <c r="C57" s="32"/>
      <c r="D57" s="32"/>
      <c r="E57" s="33"/>
      <c r="F57" s="34" t="s">
        <v>35</v>
      </c>
      <c r="G57" s="35"/>
      <c r="H57" s="35"/>
      <c r="I57" s="35"/>
      <c r="J57" s="35"/>
      <c r="K57" s="35"/>
      <c r="L57" s="35"/>
      <c r="M57" s="35"/>
      <c r="N57" s="35"/>
      <c r="O57" s="35"/>
      <c r="P57" s="36"/>
      <c r="Q57" s="37" t="s">
        <v>2</v>
      </c>
      <c r="R57" s="37"/>
      <c r="S57" s="37"/>
      <c r="T57" s="37"/>
      <c r="U57" s="38" t="s">
        <v>3</v>
      </c>
      <c r="V57" s="38"/>
      <c r="W57" s="38"/>
      <c r="X57" s="38"/>
      <c r="Y57" s="38"/>
      <c r="Z57" s="38"/>
      <c r="AA57" s="38"/>
      <c r="AB57" s="38"/>
      <c r="AC57" s="39"/>
    </row>
    <row r="58" spans="1:29" ht="31.5" customHeight="1">
      <c r="A58" s="25" t="s">
        <v>17</v>
      </c>
      <c r="B58" s="26"/>
      <c r="C58" s="26"/>
      <c r="D58" s="26"/>
      <c r="E58" s="27"/>
      <c r="F58" s="40" t="s">
        <v>44</v>
      </c>
      <c r="G58" s="41"/>
      <c r="H58" s="41"/>
      <c r="I58" s="41"/>
      <c r="J58" s="41"/>
      <c r="K58" s="41"/>
      <c r="L58" s="41"/>
      <c r="M58" s="41"/>
      <c r="N58" s="41"/>
      <c r="O58" s="41"/>
      <c r="P58" s="40"/>
      <c r="Q58" s="42" t="s">
        <v>38</v>
      </c>
      <c r="R58" s="42"/>
      <c r="S58" s="42"/>
      <c r="T58" s="42"/>
      <c r="U58" s="43" t="s">
        <v>45</v>
      </c>
      <c r="V58" s="44"/>
      <c r="W58" s="44"/>
      <c r="X58" s="44"/>
      <c r="Y58" s="44"/>
      <c r="Z58" s="44"/>
      <c r="AA58" s="44"/>
      <c r="AB58" s="44"/>
      <c r="AC58" s="45"/>
    </row>
    <row r="59" spans="1:29" ht="27" customHeight="1">
      <c r="A59" s="46" t="s">
        <v>4</v>
      </c>
      <c r="B59" s="47"/>
      <c r="C59" s="47"/>
      <c r="D59" s="47"/>
      <c r="E59" s="48"/>
      <c r="F59" s="49" t="s">
        <v>31</v>
      </c>
      <c r="G59" s="50"/>
      <c r="H59" s="50"/>
      <c r="I59" s="50"/>
      <c r="J59" s="50"/>
      <c r="K59" s="50"/>
      <c r="L59" s="50"/>
      <c r="M59" s="50"/>
      <c r="N59" s="50"/>
      <c r="O59" s="50"/>
      <c r="P59" s="51"/>
      <c r="Q59" s="52" t="s">
        <v>23</v>
      </c>
      <c r="R59" s="53"/>
      <c r="S59" s="53"/>
      <c r="T59" s="53"/>
      <c r="U59" s="54" t="s">
        <v>32</v>
      </c>
      <c r="V59" s="55"/>
      <c r="W59" s="55"/>
      <c r="X59" s="55"/>
      <c r="Y59" s="55"/>
      <c r="Z59" s="55"/>
      <c r="AA59" s="55"/>
      <c r="AB59" s="55"/>
      <c r="AC59" s="56"/>
    </row>
    <row r="60" spans="1:29" ht="25.5" customHeight="1">
      <c r="A60" s="102" t="s">
        <v>18</v>
      </c>
      <c r="B60" s="22"/>
      <c r="C60" s="22" t="s">
        <v>5</v>
      </c>
      <c r="D60" s="22"/>
      <c r="E60" s="22"/>
      <c r="F60" s="22"/>
      <c r="G60" s="22"/>
      <c r="H60" s="22" t="s">
        <v>25</v>
      </c>
      <c r="I60" s="22"/>
      <c r="J60" s="22"/>
      <c r="K60" s="22"/>
      <c r="L60" s="22"/>
      <c r="M60" s="22"/>
      <c r="N60" s="22"/>
      <c r="O60" s="23" t="s">
        <v>6</v>
      </c>
      <c r="P60" s="23"/>
      <c r="Q60" s="23"/>
      <c r="R60" s="23"/>
      <c r="S60" s="23"/>
      <c r="T60" s="23" t="s">
        <v>26</v>
      </c>
      <c r="U60" s="23"/>
      <c r="V60" s="23"/>
      <c r="W60" s="23"/>
      <c r="X60" s="23"/>
      <c r="Y60" s="23"/>
      <c r="Z60" s="23"/>
      <c r="AA60" s="23"/>
      <c r="AB60" s="23"/>
      <c r="AC60" s="24"/>
    </row>
    <row r="61" spans="1:29" ht="24.75" customHeight="1">
      <c r="A61" s="102"/>
      <c r="B61" s="22"/>
      <c r="C61" s="105" t="s">
        <v>7</v>
      </c>
      <c r="D61" s="106"/>
      <c r="E61" s="106"/>
      <c r="F61" s="106"/>
      <c r="G61" s="107"/>
      <c r="H61" s="22" t="s">
        <v>27</v>
      </c>
      <c r="I61" s="22"/>
      <c r="J61" s="22"/>
      <c r="K61" s="22"/>
      <c r="L61" s="22"/>
      <c r="M61" s="22"/>
      <c r="N61" s="22"/>
      <c r="O61" s="80" t="s">
        <v>8</v>
      </c>
      <c r="P61" s="81"/>
      <c r="Q61" s="81"/>
      <c r="R61" s="81"/>
      <c r="S61" s="109"/>
      <c r="T61" s="23" t="s">
        <v>29</v>
      </c>
      <c r="U61" s="23"/>
      <c r="V61" s="23"/>
      <c r="W61" s="23"/>
      <c r="X61" s="23"/>
      <c r="Y61" s="23"/>
      <c r="Z61" s="23"/>
      <c r="AA61" s="23"/>
      <c r="AB61" s="23"/>
      <c r="AC61" s="24"/>
    </row>
    <row r="62" spans="1:29" ht="27.75" customHeight="1">
      <c r="A62" s="102"/>
      <c r="B62" s="22"/>
      <c r="C62" s="108"/>
      <c r="D62" s="100"/>
      <c r="E62" s="100"/>
      <c r="F62" s="100"/>
      <c r="G62" s="101"/>
      <c r="H62" s="22" t="s">
        <v>28</v>
      </c>
      <c r="I62" s="22"/>
      <c r="J62" s="22"/>
      <c r="K62" s="22"/>
      <c r="L62" s="22"/>
      <c r="M62" s="22"/>
      <c r="N62" s="22"/>
      <c r="O62" s="69"/>
      <c r="P62" s="70"/>
      <c r="Q62" s="70"/>
      <c r="R62" s="70"/>
      <c r="S62" s="110"/>
      <c r="T62" s="23" t="s">
        <v>30</v>
      </c>
      <c r="U62" s="23"/>
      <c r="V62" s="23"/>
      <c r="W62" s="23"/>
      <c r="X62" s="23"/>
      <c r="Y62" s="23"/>
      <c r="Z62" s="23"/>
      <c r="AA62" s="23"/>
      <c r="AB62" s="23"/>
      <c r="AC62" s="24"/>
    </row>
    <row r="63" spans="1:29">
      <c r="A63" s="102"/>
      <c r="B63" s="22"/>
      <c r="C63" s="114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6"/>
    </row>
    <row r="64" spans="1:29">
      <c r="A64" s="102"/>
      <c r="B64" s="22"/>
      <c r="C64" s="114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6"/>
    </row>
    <row r="65" spans="1:30">
      <c r="A65" s="102"/>
      <c r="B65" s="22"/>
      <c r="C65" s="114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6"/>
    </row>
    <row r="66" spans="1:30">
      <c r="A66" s="102"/>
      <c r="B66" s="22"/>
      <c r="C66" s="114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6"/>
    </row>
    <row r="67" spans="1:30">
      <c r="A67" s="102"/>
      <c r="B67" s="22"/>
      <c r="C67" s="114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6"/>
    </row>
    <row r="68" spans="1:30">
      <c r="A68" s="102"/>
      <c r="B68" s="22"/>
      <c r="C68" s="114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6"/>
    </row>
    <row r="69" spans="1:30">
      <c r="A69" s="102"/>
      <c r="B69" s="22"/>
      <c r="C69" s="114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6"/>
    </row>
    <row r="70" spans="1:30">
      <c r="A70" s="102"/>
      <c r="B70" s="22"/>
      <c r="C70" s="114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6"/>
    </row>
    <row r="71" spans="1:30">
      <c r="A71" s="102"/>
      <c r="B71" s="22"/>
      <c r="C71" s="114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6"/>
    </row>
    <row r="72" spans="1:30">
      <c r="A72" s="102"/>
      <c r="B72" s="22"/>
      <c r="C72" s="114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6"/>
    </row>
    <row r="73" spans="1:30">
      <c r="A73" s="102"/>
      <c r="B73" s="22"/>
      <c r="C73" s="114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6"/>
    </row>
    <row r="74" spans="1:30">
      <c r="A74" s="102"/>
      <c r="B74" s="60"/>
      <c r="C74" s="22" t="s">
        <v>9</v>
      </c>
      <c r="D74" s="22"/>
      <c r="E74" s="22"/>
      <c r="F74" s="22"/>
      <c r="G74" s="2"/>
      <c r="H74" s="60" t="s">
        <v>10</v>
      </c>
      <c r="I74" s="61"/>
      <c r="J74" s="61"/>
      <c r="K74" s="61"/>
      <c r="L74" s="61"/>
      <c r="M74" s="61"/>
      <c r="N74" s="62"/>
      <c r="O74" s="22" t="s">
        <v>11</v>
      </c>
      <c r="P74" s="22"/>
      <c r="Q74" s="22"/>
      <c r="R74" s="22"/>
      <c r="S74" s="22"/>
      <c r="T74" s="22"/>
      <c r="U74" s="22"/>
      <c r="V74" s="23" t="s">
        <v>21</v>
      </c>
      <c r="W74" s="23"/>
      <c r="X74" s="23"/>
      <c r="Y74" s="23"/>
      <c r="Z74" s="23"/>
      <c r="AA74" s="63" t="s">
        <v>41</v>
      </c>
      <c r="AB74" s="64"/>
      <c r="AC74" s="65"/>
    </row>
    <row r="75" spans="1:30" ht="14.25" customHeight="1">
      <c r="A75" s="102"/>
      <c r="B75" s="22"/>
      <c r="C75" s="111" t="s">
        <v>49</v>
      </c>
      <c r="D75" s="112"/>
      <c r="E75" s="112"/>
      <c r="F75" s="112"/>
      <c r="G75" s="3" t="s">
        <v>12</v>
      </c>
      <c r="H75" s="58">
        <v>3091494.108</v>
      </c>
      <c r="I75" s="58"/>
      <c r="J75" s="58"/>
      <c r="K75" s="58"/>
      <c r="L75" s="58"/>
      <c r="M75" s="58"/>
      <c r="N75" s="59"/>
      <c r="O75" s="98"/>
      <c r="P75" s="98"/>
      <c r="Q75" s="98"/>
      <c r="R75" s="98"/>
      <c r="S75" s="98"/>
      <c r="T75" s="98"/>
      <c r="U75" s="99"/>
      <c r="V75" s="57">
        <f ca="1">H75+AD75</f>
        <v>3091494.111</v>
      </c>
      <c r="W75" s="58"/>
      <c r="X75" s="58"/>
      <c r="Y75" s="58"/>
      <c r="Z75" s="59"/>
      <c r="AA75" s="66"/>
      <c r="AB75" s="67"/>
      <c r="AC75" s="68"/>
      <c r="AD75" s="9">
        <f ca="1">RANDBETWEEN(-3,3)*0.001</f>
        <v>3.0000000000000001E-3</v>
      </c>
    </row>
    <row r="76" spans="1:30">
      <c r="A76" s="102"/>
      <c r="B76" s="22"/>
      <c r="C76" s="108"/>
      <c r="D76" s="100"/>
      <c r="E76" s="100"/>
      <c r="F76" s="100"/>
      <c r="G76" s="8" t="s">
        <v>13</v>
      </c>
      <c r="H76" s="58">
        <v>528693.17200000002</v>
      </c>
      <c r="I76" s="58"/>
      <c r="J76" s="58"/>
      <c r="K76" s="58"/>
      <c r="L76" s="58"/>
      <c r="M76" s="58"/>
      <c r="N76" s="59"/>
      <c r="O76" s="100"/>
      <c r="P76" s="100"/>
      <c r="Q76" s="100"/>
      <c r="R76" s="100"/>
      <c r="S76" s="100"/>
      <c r="T76" s="100"/>
      <c r="U76" s="101"/>
      <c r="V76" s="57">
        <f t="shared" ref="V76:V80" ca="1" si="4">H76+AD76</f>
        <v>528693.17200000002</v>
      </c>
      <c r="W76" s="58"/>
      <c r="X76" s="58"/>
      <c r="Y76" s="58"/>
      <c r="Z76" s="59"/>
      <c r="AA76" s="69"/>
      <c r="AB76" s="70"/>
      <c r="AC76" s="71"/>
      <c r="AD76" s="9">
        <f t="shared" ref="AD76:AD92" ca="1" si="5">RANDBETWEEN(-3,3)*0.001</f>
        <v>0</v>
      </c>
    </row>
    <row r="77" spans="1:30" ht="14.25" customHeight="1">
      <c r="A77" s="102"/>
      <c r="B77" s="22"/>
      <c r="C77" s="113" t="s">
        <v>43</v>
      </c>
      <c r="D77" s="106"/>
      <c r="E77" s="106"/>
      <c r="F77" s="106"/>
      <c r="G77" s="8" t="s">
        <v>12</v>
      </c>
      <c r="H77" s="58">
        <f>H75-11*COS((126.713+90)*PI()/180)</f>
        <v>3091502.9260402946</v>
      </c>
      <c r="I77" s="58"/>
      <c r="J77" s="58"/>
      <c r="K77" s="58"/>
      <c r="L77" s="58"/>
      <c r="M77" s="58"/>
      <c r="N77" s="59"/>
      <c r="O77" s="98"/>
      <c r="P77" s="98"/>
      <c r="Q77" s="98"/>
      <c r="R77" s="98"/>
      <c r="S77" s="98"/>
      <c r="T77" s="98"/>
      <c r="U77" s="99"/>
      <c r="V77" s="57">
        <f t="shared" ca="1" si="4"/>
        <v>3091502.9290402946</v>
      </c>
      <c r="W77" s="58"/>
      <c r="X77" s="58"/>
      <c r="Y77" s="58"/>
      <c r="Z77" s="59"/>
      <c r="AA77" s="80"/>
      <c r="AB77" s="81"/>
      <c r="AC77" s="82"/>
      <c r="AD77" s="9">
        <f t="shared" ca="1" si="5"/>
        <v>3.0000000000000001E-3</v>
      </c>
    </row>
    <row r="78" spans="1:30">
      <c r="A78" s="102"/>
      <c r="B78" s="22"/>
      <c r="C78" s="108"/>
      <c r="D78" s="100"/>
      <c r="E78" s="100"/>
      <c r="F78" s="100"/>
      <c r="G78" s="8" t="s">
        <v>13</v>
      </c>
      <c r="H78" s="58">
        <f>H76-11*SIN((126.713+90)*PI()/180)</f>
        <v>528699.74787753588</v>
      </c>
      <c r="I78" s="58"/>
      <c r="J78" s="58"/>
      <c r="K78" s="58"/>
      <c r="L78" s="58"/>
      <c r="M78" s="58"/>
      <c r="N78" s="59"/>
      <c r="O78" s="100"/>
      <c r="P78" s="100"/>
      <c r="Q78" s="100"/>
      <c r="R78" s="100"/>
      <c r="S78" s="100"/>
      <c r="T78" s="100"/>
      <c r="U78" s="101"/>
      <c r="V78" s="57">
        <f t="shared" ca="1" si="4"/>
        <v>528699.74687753583</v>
      </c>
      <c r="W78" s="58"/>
      <c r="X78" s="58"/>
      <c r="Y78" s="58"/>
      <c r="Z78" s="59"/>
      <c r="AA78" s="69"/>
      <c r="AB78" s="70"/>
      <c r="AC78" s="71"/>
      <c r="AD78" s="9">
        <f t="shared" ca="1" si="5"/>
        <v>-1E-3</v>
      </c>
    </row>
    <row r="79" spans="1:30" ht="14.25" customHeight="1">
      <c r="A79" s="102"/>
      <c r="B79" s="22"/>
      <c r="C79" s="113" t="s">
        <v>40</v>
      </c>
      <c r="D79" s="106"/>
      <c r="E79" s="106"/>
      <c r="F79" s="106"/>
      <c r="G79" s="8" t="s">
        <v>12</v>
      </c>
      <c r="H79" s="58">
        <f>H75+11*COS((126.713+90)*PI()/180)</f>
        <v>3091485.2899597054</v>
      </c>
      <c r="I79" s="58"/>
      <c r="J79" s="58"/>
      <c r="K79" s="58"/>
      <c r="L79" s="58"/>
      <c r="M79" s="58"/>
      <c r="N79" s="59"/>
      <c r="O79" s="98"/>
      <c r="P79" s="98"/>
      <c r="Q79" s="98"/>
      <c r="R79" s="98"/>
      <c r="S79" s="98"/>
      <c r="T79" s="98"/>
      <c r="U79" s="99"/>
      <c r="V79" s="57">
        <f t="shared" ca="1" si="4"/>
        <v>3091485.2899597054</v>
      </c>
      <c r="W79" s="58"/>
      <c r="X79" s="58"/>
      <c r="Y79" s="58"/>
      <c r="Z79" s="59"/>
      <c r="AA79" s="80"/>
      <c r="AB79" s="81"/>
      <c r="AC79" s="82"/>
      <c r="AD79" s="9">
        <f t="shared" ca="1" si="5"/>
        <v>0</v>
      </c>
    </row>
    <row r="80" spans="1:30">
      <c r="A80" s="102"/>
      <c r="B80" s="22"/>
      <c r="C80" s="108"/>
      <c r="D80" s="100"/>
      <c r="E80" s="100"/>
      <c r="F80" s="100"/>
      <c r="G80" s="8" t="s">
        <v>13</v>
      </c>
      <c r="H80" s="58">
        <f>H76+11*SIN((126.713+90)*PI()/180)</f>
        <v>528686.59612246417</v>
      </c>
      <c r="I80" s="58"/>
      <c r="J80" s="58"/>
      <c r="K80" s="58"/>
      <c r="L80" s="58"/>
      <c r="M80" s="58"/>
      <c r="N80" s="59"/>
      <c r="O80" s="100"/>
      <c r="P80" s="100"/>
      <c r="Q80" s="100"/>
      <c r="R80" s="100"/>
      <c r="S80" s="100"/>
      <c r="T80" s="100"/>
      <c r="U80" s="101"/>
      <c r="V80" s="57">
        <f t="shared" ca="1" si="4"/>
        <v>528686.59812246414</v>
      </c>
      <c r="W80" s="58"/>
      <c r="X80" s="58"/>
      <c r="Y80" s="58"/>
      <c r="Z80" s="59"/>
      <c r="AA80" s="69"/>
      <c r="AB80" s="70"/>
      <c r="AC80" s="71"/>
      <c r="AD80" s="9">
        <f t="shared" ca="1" si="5"/>
        <v>2E-3</v>
      </c>
    </row>
    <row r="81" spans="1:30" ht="14.25" customHeight="1">
      <c r="A81" s="103"/>
      <c r="B81" s="104"/>
      <c r="C81" s="111" t="s">
        <v>50</v>
      </c>
      <c r="D81" s="112"/>
      <c r="E81" s="112"/>
      <c r="F81" s="112"/>
      <c r="G81" s="3" t="s">
        <v>12</v>
      </c>
      <c r="H81" s="58">
        <v>3091471.6749999998</v>
      </c>
      <c r="I81" s="58"/>
      <c r="J81" s="58"/>
      <c r="K81" s="58"/>
      <c r="L81" s="58"/>
      <c r="M81" s="58"/>
      <c r="N81" s="59"/>
      <c r="O81" s="98"/>
      <c r="P81" s="98"/>
      <c r="Q81" s="98"/>
      <c r="R81" s="98"/>
      <c r="S81" s="98"/>
      <c r="T81" s="98"/>
      <c r="U81" s="99"/>
      <c r="V81" s="57">
        <f t="shared" ref="V81:V86" ca="1" si="6">H81+AD81</f>
        <v>3091471.673</v>
      </c>
      <c r="W81" s="58"/>
      <c r="X81" s="58"/>
      <c r="Y81" s="58"/>
      <c r="Z81" s="59"/>
      <c r="AA81" s="80"/>
      <c r="AB81" s="81"/>
      <c r="AC81" s="82"/>
      <c r="AD81" s="9">
        <f t="shared" ca="1" si="5"/>
        <v>-2E-3</v>
      </c>
    </row>
    <row r="82" spans="1:30">
      <c r="A82" s="103"/>
      <c r="B82" s="104"/>
      <c r="C82" s="108"/>
      <c r="D82" s="100"/>
      <c r="E82" s="100"/>
      <c r="F82" s="100"/>
      <c r="G82" s="11" t="s">
        <v>13</v>
      </c>
      <c r="H82" s="58">
        <v>528723.25300000003</v>
      </c>
      <c r="I82" s="58"/>
      <c r="J82" s="58"/>
      <c r="K82" s="58"/>
      <c r="L82" s="58"/>
      <c r="M82" s="58"/>
      <c r="N82" s="59"/>
      <c r="O82" s="100"/>
      <c r="P82" s="100"/>
      <c r="Q82" s="100"/>
      <c r="R82" s="100"/>
      <c r="S82" s="100"/>
      <c r="T82" s="100"/>
      <c r="U82" s="101"/>
      <c r="V82" s="57">
        <f t="shared" ca="1" si="6"/>
        <v>528723.25100000005</v>
      </c>
      <c r="W82" s="58"/>
      <c r="X82" s="58"/>
      <c r="Y82" s="58"/>
      <c r="Z82" s="59"/>
      <c r="AA82" s="69"/>
      <c r="AB82" s="70"/>
      <c r="AC82" s="71"/>
      <c r="AD82" s="9">
        <f t="shared" ca="1" si="5"/>
        <v>-2E-3</v>
      </c>
    </row>
    <row r="83" spans="1:30" ht="14.25" customHeight="1">
      <c r="A83" s="103"/>
      <c r="B83" s="104"/>
      <c r="C83" s="113" t="s">
        <v>43</v>
      </c>
      <c r="D83" s="106"/>
      <c r="E83" s="106"/>
      <c r="F83" s="106"/>
      <c r="G83" s="11" t="s">
        <v>12</v>
      </c>
      <c r="H83" s="58">
        <f>H81-11*COS((126.714+90)*PI()/180)</f>
        <v>3091480.4929255219</v>
      </c>
      <c r="I83" s="58"/>
      <c r="J83" s="58"/>
      <c r="K83" s="58"/>
      <c r="L83" s="58"/>
      <c r="M83" s="58"/>
      <c r="N83" s="59"/>
      <c r="O83" s="98"/>
      <c r="P83" s="98"/>
      <c r="Q83" s="98"/>
      <c r="R83" s="98"/>
      <c r="S83" s="98"/>
      <c r="T83" s="98"/>
      <c r="U83" s="99"/>
      <c r="V83" s="57">
        <f t="shared" ca="1" si="6"/>
        <v>3091480.4929255219</v>
      </c>
      <c r="W83" s="58"/>
      <c r="X83" s="58"/>
      <c r="Y83" s="58"/>
      <c r="Z83" s="59"/>
      <c r="AA83" s="80"/>
      <c r="AB83" s="81"/>
      <c r="AC83" s="82"/>
      <c r="AD83" s="9">
        <f t="shared" ca="1" si="5"/>
        <v>0</v>
      </c>
    </row>
    <row r="84" spans="1:30">
      <c r="A84" s="103"/>
      <c r="B84" s="104"/>
      <c r="C84" s="108"/>
      <c r="D84" s="100"/>
      <c r="E84" s="100"/>
      <c r="F84" s="100"/>
      <c r="G84" s="11" t="s">
        <v>13</v>
      </c>
      <c r="H84" s="58">
        <f>H82-11*SIN((126.714+90)*PI()/180)</f>
        <v>528729.82903143868</v>
      </c>
      <c r="I84" s="58"/>
      <c r="J84" s="58"/>
      <c r="K84" s="58"/>
      <c r="L84" s="58"/>
      <c r="M84" s="58"/>
      <c r="N84" s="59"/>
      <c r="O84" s="100"/>
      <c r="P84" s="100"/>
      <c r="Q84" s="100"/>
      <c r="R84" s="100"/>
      <c r="S84" s="100"/>
      <c r="T84" s="100"/>
      <c r="U84" s="101"/>
      <c r="V84" s="57">
        <f t="shared" ca="1" si="6"/>
        <v>528729.8270314387</v>
      </c>
      <c r="W84" s="58"/>
      <c r="X84" s="58"/>
      <c r="Y84" s="58"/>
      <c r="Z84" s="59"/>
      <c r="AA84" s="69"/>
      <c r="AB84" s="70"/>
      <c r="AC84" s="71"/>
      <c r="AD84" s="9">
        <f t="shared" ca="1" si="5"/>
        <v>-2E-3</v>
      </c>
    </row>
    <row r="85" spans="1:30">
      <c r="A85" s="103"/>
      <c r="B85" s="104"/>
      <c r="C85" s="113" t="s">
        <v>40</v>
      </c>
      <c r="D85" s="106"/>
      <c r="E85" s="106"/>
      <c r="F85" s="106"/>
      <c r="G85" s="11" t="s">
        <v>12</v>
      </c>
      <c r="H85" s="58">
        <f>H81+11*COS((126.714+90)*PI()/180)</f>
        <v>3091462.8570744777</v>
      </c>
      <c r="I85" s="58"/>
      <c r="J85" s="58"/>
      <c r="K85" s="58"/>
      <c r="L85" s="58"/>
      <c r="M85" s="58"/>
      <c r="N85" s="59"/>
      <c r="O85" s="98"/>
      <c r="P85" s="98"/>
      <c r="Q85" s="98"/>
      <c r="R85" s="98"/>
      <c r="S85" s="98"/>
      <c r="T85" s="98"/>
      <c r="U85" s="99"/>
      <c r="V85" s="57">
        <f t="shared" ca="1" si="6"/>
        <v>3091462.8540744777</v>
      </c>
      <c r="W85" s="58"/>
      <c r="X85" s="58"/>
      <c r="Y85" s="58"/>
      <c r="Z85" s="59"/>
      <c r="AA85" s="80"/>
      <c r="AB85" s="81"/>
      <c r="AC85" s="82"/>
      <c r="AD85" s="9">
        <f t="shared" ca="1" si="5"/>
        <v>-3.0000000000000001E-3</v>
      </c>
    </row>
    <row r="86" spans="1:30">
      <c r="A86" s="103"/>
      <c r="B86" s="104"/>
      <c r="C86" s="108"/>
      <c r="D86" s="100"/>
      <c r="E86" s="100"/>
      <c r="F86" s="100"/>
      <c r="G86" s="11" t="s">
        <v>13</v>
      </c>
      <c r="H86" s="58">
        <f>H82+11*SIN((126.714+90)*PI()/180)</f>
        <v>528716.67696856137</v>
      </c>
      <c r="I86" s="58"/>
      <c r="J86" s="58"/>
      <c r="K86" s="58"/>
      <c r="L86" s="58"/>
      <c r="M86" s="58"/>
      <c r="N86" s="59"/>
      <c r="O86" s="100"/>
      <c r="P86" s="100"/>
      <c r="Q86" s="100"/>
      <c r="R86" s="100"/>
      <c r="S86" s="100"/>
      <c r="T86" s="100"/>
      <c r="U86" s="101"/>
      <c r="V86" s="57">
        <f t="shared" ca="1" si="6"/>
        <v>528716.6799685614</v>
      </c>
      <c r="W86" s="58"/>
      <c r="X86" s="58"/>
      <c r="Y86" s="58"/>
      <c r="Z86" s="59"/>
      <c r="AA86" s="69"/>
      <c r="AB86" s="70"/>
      <c r="AC86" s="71"/>
      <c r="AD86" s="9">
        <f t="shared" ca="1" si="5"/>
        <v>3.0000000000000001E-3</v>
      </c>
    </row>
    <row r="87" spans="1:30" ht="14.25" customHeight="1">
      <c r="A87" s="102"/>
      <c r="B87" s="22"/>
      <c r="C87" s="111"/>
      <c r="D87" s="112"/>
      <c r="E87" s="112"/>
      <c r="F87" s="112"/>
      <c r="G87" s="3"/>
      <c r="H87" s="58"/>
      <c r="I87" s="58"/>
      <c r="J87" s="58"/>
      <c r="K87" s="58"/>
      <c r="L87" s="58"/>
      <c r="M87" s="58"/>
      <c r="N87" s="59"/>
      <c r="O87" s="98"/>
      <c r="P87" s="98"/>
      <c r="Q87" s="98"/>
      <c r="R87" s="98"/>
      <c r="S87" s="98"/>
      <c r="T87" s="98"/>
      <c r="U87" s="99"/>
      <c r="V87" s="57"/>
      <c r="W87" s="58"/>
      <c r="X87" s="58"/>
      <c r="Y87" s="58"/>
      <c r="Z87" s="59"/>
      <c r="AA87" s="80"/>
      <c r="AB87" s="81"/>
      <c r="AC87" s="82"/>
      <c r="AD87" s="9">
        <f t="shared" ca="1" si="5"/>
        <v>-3.0000000000000001E-3</v>
      </c>
    </row>
    <row r="88" spans="1:30">
      <c r="A88" s="102"/>
      <c r="B88" s="22"/>
      <c r="C88" s="108"/>
      <c r="D88" s="100"/>
      <c r="E88" s="100"/>
      <c r="F88" s="100"/>
      <c r="G88" s="8"/>
      <c r="H88" s="58"/>
      <c r="I88" s="58"/>
      <c r="J88" s="58"/>
      <c r="K88" s="58"/>
      <c r="L88" s="58"/>
      <c r="M88" s="58"/>
      <c r="N88" s="59"/>
      <c r="O88" s="100"/>
      <c r="P88" s="100"/>
      <c r="Q88" s="100"/>
      <c r="R88" s="100"/>
      <c r="S88" s="100"/>
      <c r="T88" s="100"/>
      <c r="U88" s="101"/>
      <c r="V88" s="57"/>
      <c r="W88" s="58"/>
      <c r="X88" s="58"/>
      <c r="Y88" s="58"/>
      <c r="Z88" s="59"/>
      <c r="AA88" s="69"/>
      <c r="AB88" s="70"/>
      <c r="AC88" s="71"/>
      <c r="AD88" s="9">
        <f t="shared" ca="1" si="5"/>
        <v>1E-3</v>
      </c>
    </row>
    <row r="89" spans="1:30" ht="14.25" customHeight="1">
      <c r="A89" s="102"/>
      <c r="B89" s="22"/>
      <c r="C89" s="113"/>
      <c r="D89" s="106"/>
      <c r="E89" s="106"/>
      <c r="F89" s="106"/>
      <c r="G89" s="8"/>
      <c r="H89" s="58"/>
      <c r="I89" s="58"/>
      <c r="J89" s="58"/>
      <c r="K89" s="58"/>
      <c r="L89" s="58"/>
      <c r="M89" s="58"/>
      <c r="N89" s="59"/>
      <c r="O89" s="98"/>
      <c r="P89" s="98"/>
      <c r="Q89" s="98"/>
      <c r="R89" s="98"/>
      <c r="S89" s="98"/>
      <c r="T89" s="98"/>
      <c r="U89" s="99"/>
      <c r="V89" s="57"/>
      <c r="W89" s="58"/>
      <c r="X89" s="58"/>
      <c r="Y89" s="58"/>
      <c r="Z89" s="59"/>
      <c r="AA89" s="80"/>
      <c r="AB89" s="81"/>
      <c r="AC89" s="82"/>
      <c r="AD89" s="9">
        <f t="shared" ca="1" si="5"/>
        <v>1E-3</v>
      </c>
    </row>
    <row r="90" spans="1:30">
      <c r="A90" s="102"/>
      <c r="B90" s="22"/>
      <c r="C90" s="108"/>
      <c r="D90" s="100"/>
      <c r="E90" s="100"/>
      <c r="F90" s="100"/>
      <c r="G90" s="8"/>
      <c r="H90" s="58"/>
      <c r="I90" s="58"/>
      <c r="J90" s="58"/>
      <c r="K90" s="58"/>
      <c r="L90" s="58"/>
      <c r="M90" s="58"/>
      <c r="N90" s="59"/>
      <c r="O90" s="100"/>
      <c r="P90" s="100"/>
      <c r="Q90" s="100"/>
      <c r="R90" s="100"/>
      <c r="S90" s="100"/>
      <c r="T90" s="100"/>
      <c r="U90" s="101"/>
      <c r="V90" s="57"/>
      <c r="W90" s="58"/>
      <c r="X90" s="58"/>
      <c r="Y90" s="58"/>
      <c r="Z90" s="59"/>
      <c r="AA90" s="69"/>
      <c r="AB90" s="70"/>
      <c r="AC90" s="71"/>
      <c r="AD90" s="9">
        <f t="shared" ca="1" si="5"/>
        <v>-1E-3</v>
      </c>
    </row>
    <row r="91" spans="1:30">
      <c r="A91" s="102"/>
      <c r="B91" s="22"/>
      <c r="C91" s="113"/>
      <c r="D91" s="106"/>
      <c r="E91" s="106"/>
      <c r="F91" s="106"/>
      <c r="G91" s="8"/>
      <c r="H91" s="58"/>
      <c r="I91" s="58"/>
      <c r="J91" s="58"/>
      <c r="K91" s="58"/>
      <c r="L91" s="58"/>
      <c r="M91" s="58"/>
      <c r="N91" s="59"/>
      <c r="O91" s="98"/>
      <c r="P91" s="98"/>
      <c r="Q91" s="98"/>
      <c r="R91" s="98"/>
      <c r="S91" s="98"/>
      <c r="T91" s="98"/>
      <c r="U91" s="99"/>
      <c r="V91" s="57"/>
      <c r="W91" s="58"/>
      <c r="X91" s="58"/>
      <c r="Y91" s="58"/>
      <c r="Z91" s="59"/>
      <c r="AA91" s="80"/>
      <c r="AB91" s="81"/>
      <c r="AC91" s="82"/>
      <c r="AD91" s="9">
        <f t="shared" ca="1" si="5"/>
        <v>-1E-3</v>
      </c>
    </row>
    <row r="92" spans="1:30">
      <c r="A92" s="102"/>
      <c r="B92" s="22"/>
      <c r="C92" s="108"/>
      <c r="D92" s="100"/>
      <c r="E92" s="100"/>
      <c r="F92" s="100"/>
      <c r="G92" s="8"/>
      <c r="H92" s="58"/>
      <c r="I92" s="58"/>
      <c r="J92" s="58"/>
      <c r="K92" s="58"/>
      <c r="L92" s="58"/>
      <c r="M92" s="58"/>
      <c r="N92" s="59"/>
      <c r="O92" s="100"/>
      <c r="P92" s="100"/>
      <c r="Q92" s="100"/>
      <c r="R92" s="100"/>
      <c r="S92" s="100"/>
      <c r="T92" s="100"/>
      <c r="U92" s="101"/>
      <c r="V92" s="57"/>
      <c r="W92" s="58"/>
      <c r="X92" s="58"/>
      <c r="Y92" s="58"/>
      <c r="Z92" s="59"/>
      <c r="AA92" s="69"/>
      <c r="AB92" s="70"/>
      <c r="AC92" s="71"/>
      <c r="AD92" s="9">
        <f t="shared" ca="1" si="5"/>
        <v>-3.0000000000000001E-3</v>
      </c>
    </row>
    <row r="93" spans="1:30">
      <c r="A93" s="96" t="s">
        <v>20</v>
      </c>
      <c r="B93" s="97"/>
      <c r="C93" s="73" t="s">
        <v>34</v>
      </c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8"/>
    </row>
    <row r="94" spans="1:30" ht="10.5" customHeight="1">
      <c r="A94" s="96"/>
      <c r="B94" s="97"/>
      <c r="C94" s="119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1"/>
    </row>
    <row r="95" spans="1:30" ht="14.25" customHeight="1">
      <c r="A95" s="96"/>
      <c r="B95" s="97"/>
      <c r="C95" s="122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4"/>
    </row>
    <row r="96" spans="1:30" ht="12" customHeight="1" thickBot="1">
      <c r="A96" s="83" t="s">
        <v>14</v>
      </c>
      <c r="B96" s="84"/>
      <c r="C96" s="89"/>
      <c r="D96" s="89"/>
      <c r="E96" s="89"/>
      <c r="F96" s="90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91"/>
    </row>
    <row r="97" spans="1:29">
      <c r="A97" s="85"/>
      <c r="B97" s="86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3"/>
    </row>
    <row r="98" spans="1:29" ht="3" customHeight="1">
      <c r="A98" s="85"/>
      <c r="B98" s="86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3"/>
    </row>
    <row r="99" spans="1:29" ht="2.25" customHeight="1" thickBot="1">
      <c r="A99" s="87"/>
      <c r="B99" s="88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5"/>
    </row>
    <row r="100" spans="1:29" ht="6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</row>
    <row r="101" spans="1:29">
      <c r="B101" s="5" t="s">
        <v>15</v>
      </c>
      <c r="H101" s="5" t="s">
        <v>19</v>
      </c>
      <c r="N101" s="5" t="s">
        <v>16</v>
      </c>
      <c r="P101" s="5"/>
      <c r="U101" s="7" t="s">
        <v>22</v>
      </c>
      <c r="Y101" s="5"/>
    </row>
    <row r="105" spans="1:29" ht="21.75" customHeight="1"/>
    <row r="106" spans="1:29" ht="44.25" customHeight="1"/>
    <row r="107" spans="1:29" ht="36.75" customHeight="1"/>
    <row r="108" spans="1:29" ht="29.25" customHeight="1"/>
    <row r="109" spans="1:29" ht="21" customHeight="1"/>
    <row r="110" spans="1:29" ht="22.5" customHeight="1"/>
    <row r="111" spans="1:29" ht="19.5" customHeight="1"/>
    <row r="127" ht="12" customHeight="1"/>
    <row r="129" spans="30:30" ht="14.25" customHeight="1">
      <c r="AD129">
        <v>1E-3</v>
      </c>
    </row>
    <row r="130" spans="30:30">
      <c r="AD130">
        <v>2E-3</v>
      </c>
    </row>
    <row r="131" spans="30:30" ht="14.25" customHeight="1">
      <c r="AD131">
        <v>3.0000000000000001E-3</v>
      </c>
    </row>
    <row r="132" spans="30:30">
      <c r="AD132">
        <v>1E-3</v>
      </c>
    </row>
    <row r="133" spans="30:30" ht="14.25" customHeight="1">
      <c r="AD133">
        <v>-2E-3</v>
      </c>
    </row>
    <row r="134" spans="30:30">
      <c r="AD134">
        <v>2E-3</v>
      </c>
    </row>
    <row r="135" spans="30:30" ht="14.25" customHeight="1">
      <c r="AD135">
        <v>1E-3</v>
      </c>
    </row>
    <row r="136" spans="30:30">
      <c r="AD136">
        <v>-2E-3</v>
      </c>
    </row>
    <row r="137" spans="30:30" ht="14.25" customHeight="1">
      <c r="AD137">
        <v>1E-3</v>
      </c>
    </row>
    <row r="138" spans="30:30">
      <c r="AD138">
        <v>4.0000000000000001E-3</v>
      </c>
    </row>
    <row r="139" spans="30:30">
      <c r="AD139">
        <v>3.0000000000000001E-3</v>
      </c>
    </row>
    <row r="140" spans="30:30">
      <c r="AD140">
        <v>-1E-3</v>
      </c>
    </row>
    <row r="141" spans="30:30" ht="9" customHeight="1"/>
    <row r="142" spans="30:30" ht="9.75" customHeight="1"/>
    <row r="143" spans="30:30" ht="12" customHeight="1"/>
    <row r="144" spans="30:30" ht="9.75" customHeight="1"/>
    <row r="145" ht="9.75" customHeight="1"/>
    <row r="146" ht="10.5" customHeight="1"/>
    <row r="147" ht="8.25" customHeight="1"/>
    <row r="148" ht="7.5" customHeight="1"/>
    <row r="149" ht="21" customHeight="1"/>
    <row r="150" ht="18" customHeight="1"/>
    <row r="153" ht="21.75" customHeight="1"/>
    <row r="154" ht="46.5" customHeight="1"/>
    <row r="155" ht="33.75" customHeight="1"/>
    <row r="156" ht="24" customHeight="1"/>
    <row r="157" ht="24" customHeight="1"/>
    <row r="175" ht="8.25" customHeight="1"/>
    <row r="177" spans="30:30">
      <c r="AD177">
        <v>3.0000000000000001E-3</v>
      </c>
    </row>
    <row r="178" spans="30:30">
      <c r="AD178">
        <v>-2E-3</v>
      </c>
    </row>
    <row r="179" spans="30:30">
      <c r="AD179">
        <v>1E-3</v>
      </c>
    </row>
    <row r="180" spans="30:30">
      <c r="AD180">
        <v>-2E-3</v>
      </c>
    </row>
    <row r="181" spans="30:30">
      <c r="AD181">
        <v>-1E-3</v>
      </c>
    </row>
    <row r="182" spans="30:30">
      <c r="AD182">
        <v>2E-3</v>
      </c>
    </row>
    <row r="183" spans="30:30">
      <c r="AD183">
        <v>-3.0000000000000001E-3</v>
      </c>
    </row>
    <row r="184" spans="30:30">
      <c r="AD184">
        <v>1E-3</v>
      </c>
    </row>
    <row r="185" spans="30:30">
      <c r="AD185">
        <v>1E-3</v>
      </c>
    </row>
    <row r="186" spans="30:30">
      <c r="AD186">
        <v>-2E-3</v>
      </c>
    </row>
    <row r="187" spans="30:30">
      <c r="AD187">
        <v>3.0000000000000001E-3</v>
      </c>
    </row>
    <row r="188" spans="30:30">
      <c r="AD188">
        <v>2E-3</v>
      </c>
    </row>
    <row r="190" spans="30:30" ht="11.25" customHeight="1"/>
    <row r="191" spans="30:30" ht="24.75" customHeight="1"/>
    <row r="202" ht="48" customHeight="1"/>
    <row r="203" ht="32.25" customHeight="1"/>
    <row r="204" ht="27.75" customHeight="1"/>
    <row r="205" ht="20.25" customHeight="1"/>
    <row r="206" ht="21" customHeight="1"/>
    <row r="207" ht="23.25" customHeight="1"/>
    <row r="222" ht="12.75" customHeight="1"/>
    <row r="223" ht="6.75" customHeight="1"/>
    <row r="225" spans="30:30">
      <c r="AD225">
        <v>1E-3</v>
      </c>
    </row>
    <row r="226" spans="30:30">
      <c r="AD226">
        <v>-2E-3</v>
      </c>
    </row>
    <row r="227" spans="30:30">
      <c r="AD227">
        <v>1E-3</v>
      </c>
    </row>
    <row r="228" spans="30:30">
      <c r="AD228">
        <v>3.0000000000000001E-3</v>
      </c>
    </row>
    <row r="229" spans="30:30">
      <c r="AD229">
        <v>-2E-3</v>
      </c>
    </row>
    <row r="230" spans="30:30">
      <c r="AD230">
        <v>-1E-3</v>
      </c>
    </row>
    <row r="231" spans="30:30">
      <c r="AD231">
        <v>1E-3</v>
      </c>
    </row>
    <row r="232" spans="30:30">
      <c r="AD232">
        <v>2E-3</v>
      </c>
    </row>
    <row r="233" spans="30:30">
      <c r="AD233">
        <v>-3.0000000000000001E-3</v>
      </c>
    </row>
    <row r="234" spans="30:30">
      <c r="AD234">
        <v>1E-3</v>
      </c>
    </row>
    <row r="235" spans="30:30">
      <c r="AD235">
        <v>-2E-3</v>
      </c>
    </row>
    <row r="236" spans="30:30">
      <c r="AD236">
        <v>3.0000000000000001E-3</v>
      </c>
    </row>
    <row r="237" spans="30:30" ht="12" customHeight="1"/>
    <row r="238" spans="30:30" ht="11.25" customHeight="1"/>
    <row r="239" spans="30:30" ht="8.25" customHeight="1"/>
    <row r="240" spans="30:30" ht="12.75" customHeight="1"/>
    <row r="241" ht="12.75" customHeight="1"/>
    <row r="242" ht="10.5" customHeight="1"/>
    <row r="243" ht="9" customHeight="1"/>
    <row r="244" ht="12" customHeight="1"/>
    <row r="246" ht="18" customHeight="1"/>
  </sheetData>
  <mergeCells count="206">
    <mergeCell ref="C83:F84"/>
    <mergeCell ref="H83:N83"/>
    <mergeCell ref="O83:U84"/>
    <mergeCell ref="V83:Z83"/>
    <mergeCell ref="AA83:AC84"/>
    <mergeCell ref="H84:N84"/>
    <mergeCell ref="V84:Z84"/>
    <mergeCell ref="C85:F86"/>
    <mergeCell ref="H85:N85"/>
    <mergeCell ref="O85:U86"/>
    <mergeCell ref="V85:Z85"/>
    <mergeCell ref="AA85:AC86"/>
    <mergeCell ref="H86:N86"/>
    <mergeCell ref="V86:Z86"/>
    <mergeCell ref="C33:F34"/>
    <mergeCell ref="H33:N33"/>
    <mergeCell ref="O33:U34"/>
    <mergeCell ref="V33:Z33"/>
    <mergeCell ref="AA33:AC34"/>
    <mergeCell ref="H34:N34"/>
    <mergeCell ref="V34:Z34"/>
    <mergeCell ref="C81:F82"/>
    <mergeCell ref="H81:N81"/>
    <mergeCell ref="O81:U82"/>
    <mergeCell ref="V81:Z81"/>
    <mergeCell ref="AA81:AC82"/>
    <mergeCell ref="H82:N82"/>
    <mergeCell ref="V82:Z82"/>
    <mergeCell ref="V79:Z79"/>
    <mergeCell ref="AA79:AC80"/>
    <mergeCell ref="H80:N80"/>
    <mergeCell ref="V80:Z80"/>
    <mergeCell ref="C74:F74"/>
    <mergeCell ref="H74:N74"/>
    <mergeCell ref="O74:U74"/>
    <mergeCell ref="V74:Z74"/>
    <mergeCell ref="C77:F78"/>
    <mergeCell ref="H77:N77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A93:B95"/>
    <mergeCell ref="A96:B99"/>
    <mergeCell ref="C96:AC99"/>
    <mergeCell ref="A100:AC100"/>
    <mergeCell ref="C93:AC95"/>
    <mergeCell ref="C91:F92"/>
    <mergeCell ref="H91:N91"/>
    <mergeCell ref="O91:U92"/>
    <mergeCell ref="V91:Z91"/>
    <mergeCell ref="AA91:AC92"/>
    <mergeCell ref="H92:N92"/>
    <mergeCell ref="V92:Z92"/>
    <mergeCell ref="A60:B92"/>
    <mergeCell ref="C60:G60"/>
    <mergeCell ref="H60:N60"/>
    <mergeCell ref="O60:S60"/>
    <mergeCell ref="T60:AC60"/>
    <mergeCell ref="C61:G62"/>
    <mergeCell ref="H61:N61"/>
    <mergeCell ref="O61:S62"/>
    <mergeCell ref="T61:AC61"/>
    <mergeCell ref="H62:N62"/>
    <mergeCell ref="T62:AC62"/>
    <mergeCell ref="C63:AC73"/>
    <mergeCell ref="C89:F90"/>
    <mergeCell ref="H89:N89"/>
    <mergeCell ref="O89:U90"/>
    <mergeCell ref="V89:Z89"/>
    <mergeCell ref="AA89:AC90"/>
    <mergeCell ref="H90:N90"/>
    <mergeCell ref="V90:Z90"/>
    <mergeCell ref="C75:F76"/>
    <mergeCell ref="H75:N75"/>
    <mergeCell ref="O75:U76"/>
    <mergeCell ref="V75:Z75"/>
    <mergeCell ref="AA75:AC76"/>
    <mergeCell ref="H76:N76"/>
    <mergeCell ref="V76:Z76"/>
    <mergeCell ref="C87:F88"/>
    <mergeCell ref="H87:N87"/>
    <mergeCell ref="O87:U88"/>
    <mergeCell ref="V87:Z87"/>
    <mergeCell ref="AA87:AC88"/>
    <mergeCell ref="H88:N88"/>
    <mergeCell ref="V88:Z88"/>
    <mergeCell ref="C79:F80"/>
    <mergeCell ref="H79:N79"/>
    <mergeCell ref="O79:U80"/>
    <mergeCell ref="O77:U78"/>
    <mergeCell ref="V77:Z77"/>
    <mergeCell ref="AA77:AC78"/>
    <mergeCell ref="H78:N78"/>
    <mergeCell ref="V78:Z78"/>
    <mergeCell ref="AA74:AC74"/>
    <mergeCell ref="A58:E58"/>
    <mergeCell ref="F58:P58"/>
    <mergeCell ref="Q58:T58"/>
    <mergeCell ref="U58:AC58"/>
    <mergeCell ref="A59:E59"/>
    <mergeCell ref="F59:P59"/>
    <mergeCell ref="Q59:T59"/>
    <mergeCell ref="U59:AC59"/>
    <mergeCell ref="A56:AC56"/>
    <mergeCell ref="A57:E57"/>
    <mergeCell ref="F57:P57"/>
    <mergeCell ref="Q57:T57"/>
    <mergeCell ref="U57:AC57"/>
    <mergeCell ref="A54:Z54"/>
    <mergeCell ref="AA54:AC54"/>
    <mergeCell ref="A55:C55"/>
    <mergeCell ref="D55:Z55"/>
    <mergeCell ref="AA55:AC55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2018-01-21T06:59:32Z</cp:lastPrinted>
  <dcterms:created xsi:type="dcterms:W3CDTF">2008-09-11T17:22:00Z</dcterms:created>
  <dcterms:modified xsi:type="dcterms:W3CDTF">2018-03-16T01:18:40Z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