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esktop\Gasmessung\"/>
    </mc:Choice>
  </mc:AlternateContent>
  <xr:revisionPtr revIDLastSave="0" documentId="13_ncr:1_{2370B3F9-82E8-4941-BBAE-2F2CFC97DBA1}" xr6:coauthVersionLast="36" xr6:coauthVersionMax="36" xr10:uidLastSave="{00000000-0000-0000-0000-000000000000}"/>
  <bookViews>
    <workbookView xWindow="0" yWindow="0" windowWidth="17955" windowHeight="1149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G15" i="1" l="1"/>
  <c r="G12" i="1"/>
  <c r="K27" i="1"/>
  <c r="L23" i="1"/>
  <c r="O11" i="1"/>
  <c r="K11" i="1"/>
  <c r="G35" i="1" l="1"/>
  <c r="G25" i="1"/>
  <c r="G42" i="1"/>
  <c r="G41" i="1"/>
  <c r="G40" i="1"/>
  <c r="G39" i="1"/>
  <c r="G37" i="1"/>
  <c r="G36" i="1"/>
  <c r="G33" i="1"/>
  <c r="G34" i="1"/>
  <c r="G32" i="1"/>
  <c r="G30" i="1"/>
  <c r="G28" i="1"/>
  <c r="G26" i="1"/>
  <c r="G24" i="1"/>
  <c r="G22" i="1"/>
  <c r="G19" i="1"/>
  <c r="G20" i="1"/>
  <c r="G18" i="1"/>
  <c r="G16" i="1"/>
  <c r="G14" i="1"/>
  <c r="G13" i="1"/>
  <c r="O23" i="1"/>
  <c r="O26" i="1" s="1"/>
  <c r="N27" i="1" s="1"/>
  <c r="L26" i="1"/>
  <c r="G31" i="1" s="1"/>
  <c r="O12" i="1"/>
  <c r="O14" i="1" s="1"/>
  <c r="O15" i="1" s="1"/>
  <c r="K12" i="1"/>
  <c r="K14" i="1" s="1"/>
  <c r="K15" i="1" s="1"/>
  <c r="G17" i="1" l="1"/>
  <c r="G27" i="1"/>
  <c r="G38" i="1"/>
  <c r="G21" i="1"/>
  <c r="G29" i="1"/>
  <c r="G23" i="1"/>
</calcChain>
</file>

<file path=xl/sharedStrings.xml><?xml version="1.0" encoding="utf-8"?>
<sst xmlns="http://schemas.openxmlformats.org/spreadsheetml/2006/main" count="205" uniqueCount="72">
  <si>
    <t>S1</t>
  </si>
  <si>
    <t>Component</t>
  </si>
  <si>
    <t>Retention</t>
  </si>
  <si>
    <t>Area</t>
  </si>
  <si>
    <t>Height</t>
  </si>
  <si>
    <t>External</t>
  </si>
  <si>
    <t>CH4</t>
  </si>
  <si>
    <t>CO2</t>
  </si>
  <si>
    <t>S4</t>
  </si>
  <si>
    <t>S5</t>
  </si>
  <si>
    <t xml:space="preserve">S2 </t>
  </si>
  <si>
    <t xml:space="preserve">S3 </t>
  </si>
  <si>
    <t>WM C1</t>
  </si>
  <si>
    <t>WM C2</t>
  </si>
  <si>
    <t>WM C3</t>
  </si>
  <si>
    <t>1A</t>
  </si>
  <si>
    <t>1B</t>
  </si>
  <si>
    <t>1C</t>
  </si>
  <si>
    <t>2A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</si>
  <si>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</si>
  <si>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</si>
  <si>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</si>
  <si>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</si>
  <si>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</si>
  <si>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</si>
  <si>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</si>
  <si>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</si>
  <si>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</si>
  <si>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2B</t>
  </si>
  <si>
    <t>5C</t>
  </si>
  <si>
    <t>6A</t>
  </si>
  <si>
    <t>6B</t>
  </si>
  <si>
    <t>6C</t>
  </si>
  <si>
    <t xml:space="preserve">Methane and CO2 </t>
  </si>
  <si>
    <t>p CH4</t>
  </si>
  <si>
    <t>p CO2</t>
  </si>
  <si>
    <t>R</t>
  </si>
  <si>
    <t>L*atm*K^(-1)*mol^(-1)</t>
  </si>
  <si>
    <t xml:space="preserve">p Headspace </t>
  </si>
  <si>
    <t>atm</t>
  </si>
  <si>
    <t>T</t>
  </si>
  <si>
    <t>K</t>
  </si>
  <si>
    <t>n CH4</t>
  </si>
  <si>
    <t>mol</t>
  </si>
  <si>
    <t>n CO2</t>
  </si>
  <si>
    <t>nmol</t>
  </si>
  <si>
    <t>n CH4/µl</t>
  </si>
  <si>
    <t>nmol/µL</t>
  </si>
  <si>
    <t>n CO2/µl</t>
  </si>
  <si>
    <t>n CH4/mL</t>
  </si>
  <si>
    <t>nmol/mL</t>
  </si>
  <si>
    <t>n CO2/mL</t>
  </si>
  <si>
    <t>Methane</t>
  </si>
  <si>
    <t>Average area S</t>
  </si>
  <si>
    <t>concentration [µM]</t>
  </si>
  <si>
    <t>area</t>
  </si>
  <si>
    <t>Day 21</t>
  </si>
  <si>
    <t>Sample1</t>
  </si>
  <si>
    <t>Gas1</t>
  </si>
  <si>
    <t>Value1</t>
  </si>
  <si>
    <t>Sample2</t>
  </si>
  <si>
    <t>Gas2</t>
  </si>
  <si>
    <t>Value2</t>
  </si>
  <si>
    <t>WM1</t>
  </si>
  <si>
    <t>WM2</t>
  </si>
  <si>
    <t>WM3</t>
  </si>
  <si>
    <t>E3-1A</t>
  </si>
  <si>
    <t>E3-1B</t>
  </si>
  <si>
    <t>E3-1C</t>
  </si>
  <si>
    <t>E3-2A</t>
  </si>
  <si>
    <t>E3-2B</t>
  </si>
  <si>
    <t>E3-2C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</si>
</sst>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/>
    <xf numFmtId="0" fontId="0" fillId="0" borderId="3" xfId="0" applyFont="1" applyBorder="1"/>
    <xf numFmtId="0" fontId="0" fillId="0" borderId="3" xfId="0" applyFont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 applyBorder="1" applyAlignment="1">
      <alignment horizontal="left" vertical="center"/>
    </xf>
    <xf numFmtId="0" fontId="0" fillId="0" borderId="7" xfId="0" applyFont="1" applyBorder="1"/>
    <xf numFmtId="0" fontId="0" fillId="0" borderId="2" xfId="0" applyFont="1" applyBorder="1"/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/>
    <xf numFmtId="0" fontId="0" fillId="0" borderId="7" xfId="0" applyFont="1" applyBorder="1" applyAlignment="1">
      <alignment horizontal="center" vertical="center"/>
    </xf>
    <xf numFmtId="0" fontId="0" fillId="0" borderId="8" xfId="0" applyFont="1" applyBorder="1"/>
    <xf numFmtId="0" fontId="0" fillId="0" borderId="0" xfId="0"/>
    <xf numFmtId="0" fontId="1" fillId="0" borderId="2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0" fillId="0" borderId="4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1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5" xfId="0" applyFont="1" applyFill="1" applyBorder="1"/>
    <xf numFmtId="0" fontId="0" fillId="0" borderId="0" xfId="0" applyFont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/>
    <xf numFmtId="0" fontId="0" fillId="0" borderId="7" xfId="0" applyFont="1" applyBorder="1"/>
    <xf numFmtId="0" fontId="1" fillId="0" borderId="7" xfId="0" applyFont="1" applyBorder="1"/>
    <xf numFmtId="0" fontId="0" fillId="0" borderId="8" xfId="0" applyFont="1" applyFill="1" applyBorder="1"/>
    <xf numFmtId="0" fontId="0" fillId="0" borderId="7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4.Gen d21 Co2</a:t>
            </a:r>
            <a:r>
              <a:rPr lang="de-DE" baseline="0"/>
              <a:t> </a:t>
            </a:r>
          </a:p>
        </c:rich>
      </c:tx>
      <c:layout>
        <c:manualLayout>
          <c:xMode val="edge"/>
          <c:yMode val="edge"/>
          <c:x val="0.367809180065133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(Sheet1!$A$12,Sheet1!$A$13,Sheet1!$A$14,Sheet1!$A$15,Sheet1!$A$17,Sheet1!$A$19,Sheet1!$A$20,Sheet1!$A$21,Sheet1!$A$23,Sheet1!$A$25,Sheet1!$A$27,Sheet1!$A$29,Sheet1!$A$31,Sheet1!$A$33,Sheet1!$A$34,Sheet1!$A$35,Sheet1!$A$37,Sheet1!$A$38,Sheet1!$A$40,Sheet1!$A$41,Sheet1!$A$42)</c:f>
              <c:strCache>
                <c:ptCount val="21"/>
                <c:pt idx="0">
                  <c:v>WM C1</c:v>
                </c:pt>
                <c:pt idx="1">
                  <c:v>WM C2</c:v>
                </c:pt>
                <c:pt idx="2">
                  <c:v>WM C3</c:v>
                </c:pt>
                <c:pt idx="3">
                  <c:v>1A</c:v>
                </c:pt>
                <c:pt idx="4">
                  <c:v>1B</c:v>
                </c:pt>
                <c:pt idx="5">
                  <c:v>1C</c:v>
                </c:pt>
                <c:pt idx="6">
                  <c:v>2A</c:v>
                </c:pt>
                <c:pt idx="7">
                  <c:v>2B</c:v>
                </c:pt>
                <c:pt idx="8">
                  <c:v>2C</c:v>
                </c:pt>
                <c:pt idx="9">
                  <c:v>3A</c:v>
                </c:pt>
                <c:pt idx="10">
                  <c:v>3B</c:v>
                </c:pt>
                <c:pt idx="11">
                  <c:v>3C</c:v>
                </c:pt>
                <c:pt idx="12">
                  <c:v>4A</c:v>
                </c:pt>
                <c:pt idx="13">
                  <c:v>4B</c:v>
                </c:pt>
                <c:pt idx="14">
                  <c:v>4C</c:v>
                </c:pt>
                <c:pt idx="15">
                  <c:v>5A</c:v>
                </c:pt>
                <c:pt idx="16">
                  <c:v>5B</c:v>
                </c:pt>
                <c:pt idx="17">
                  <c:v>5C</c:v>
                </c:pt>
                <c:pt idx="18">
                  <c:v>6A</c:v>
                </c:pt>
                <c:pt idx="19">
                  <c:v>6B</c:v>
                </c:pt>
                <c:pt idx="20">
                  <c:v>6C</c:v>
                </c:pt>
              </c:strCache>
            </c:strRef>
          </c:cat>
          <c:val>
            <c:numRef>
              <c:f>(Sheet1!$G$12,Sheet1!$G$13,Sheet1!$G$14,Sheet1!$G$16,Sheet1!$G$18,Sheet1!$G$20,Sheet1!$G$22,Sheet1!$G$24,Sheet1!$G$26,Sheet1!$G$28,Sheet1!$G$30,Sheet1!$G$32,Sheet1!$G$33,Sheet1!$G$34,Sheet1!$G$36,Sheet1!$G$37,Sheet1!$G$39,Sheet1!$G$41,Sheet1!$G$40,Sheet1!$G$42,Sheet1!$G$19)</c:f>
              <c:numCache>
                <c:formatCode>General</c:formatCode>
                <c:ptCount val="21"/>
                <c:pt idx="0">
                  <c:v>8595.1603905485499</c:v>
                </c:pt>
                <c:pt idx="1">
                  <c:v>9660.0447986820454</c:v>
                </c:pt>
                <c:pt idx="2">
                  <c:v>11928.880679818079</c:v>
                </c:pt>
                <c:pt idx="3">
                  <c:v>9753.859278794238</c:v>
                </c:pt>
                <c:pt idx="4">
                  <c:v>9120.7444703911679</c:v>
                </c:pt>
                <c:pt idx="5">
                  <c:v>9316.1290781290845</c:v>
                </c:pt>
                <c:pt idx="6">
                  <c:v>9473.2749431727461</c:v>
                </c:pt>
                <c:pt idx="7">
                  <c:v>9029.0094977910376</c:v>
                </c:pt>
                <c:pt idx="8">
                  <c:v>10288.353606921139</c:v>
                </c:pt>
                <c:pt idx="9">
                  <c:v>8448.4132891899008</c:v>
                </c:pt>
                <c:pt idx="10">
                  <c:v>9865.1170177718432</c:v>
                </c:pt>
                <c:pt idx="11">
                  <c:v>8201.8727149136503</c:v>
                </c:pt>
                <c:pt idx="12">
                  <c:v>7951.178438820366</c:v>
                </c:pt>
                <c:pt idx="13">
                  <c:v>9842.6004635551708</c:v>
                </c:pt>
                <c:pt idx="14">
                  <c:v>9137.846457878326</c:v>
                </c:pt>
                <c:pt idx="15">
                  <c:v>7437.2830058601012</c:v>
                </c:pt>
                <c:pt idx="16">
                  <c:v>8430.3492025118267</c:v>
                </c:pt>
                <c:pt idx="17">
                  <c:v>10124.564598186236</c:v>
                </c:pt>
                <c:pt idx="18">
                  <c:v>9535.6969522759282</c:v>
                </c:pt>
                <c:pt idx="19">
                  <c:v>10028.900713299659</c:v>
                </c:pt>
                <c:pt idx="20">
                  <c:v>7372.5808135002808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D-4452-B172-F1F457F95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610623"/>
        <c:axId val="1093024015"/>
      </c:barChart>
      <c:catAx>
        <c:axId val="104661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3024015"/>
        <c:crosses val="autoZero"/>
        <c:auto val="1"/>
        <c:lblAlgn val="ctr"/>
        <c:lblOffset val="100"/>
        <c:noMultiLvlLbl val="0"/>
      </c:catAx>
      <c:valAx>
        <c:axId val="10930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concentration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661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4.Gen d21 CH4</a:t>
            </a:r>
            <a:r>
              <a:rPr lang="de-D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(Sheet1!$A$15,Sheet1!$A$17,Sheet1!$A$21,Sheet1!$A$23,Sheet1!$A$25,Sheet1!$A$27,Sheet1!$A$29,Sheet1!$A$31,Sheet1!$A$35,Sheet1!$A$38)</c:f>
              <c:strCache>
                <c:ptCount val="10"/>
                <c:pt idx="0">
                  <c:v>1A</c:v>
                </c:pt>
                <c:pt idx="1">
                  <c:v>1B</c:v>
                </c:pt>
                <c:pt idx="2">
                  <c:v>2B</c:v>
                </c:pt>
                <c:pt idx="3">
                  <c:v>2C</c:v>
                </c:pt>
                <c:pt idx="4">
                  <c:v>3A</c:v>
                </c:pt>
                <c:pt idx="5">
                  <c:v>3B</c:v>
                </c:pt>
                <c:pt idx="6">
                  <c:v>3C</c:v>
                </c:pt>
                <c:pt idx="7">
                  <c:v>4A</c:v>
                </c:pt>
                <c:pt idx="8">
                  <c:v>5A</c:v>
                </c:pt>
                <c:pt idx="9">
                  <c:v>5C</c:v>
                </c:pt>
              </c:strCache>
            </c:strRef>
          </c:cat>
          <c:val>
            <c:numRef>
              <c:f>(Sheet1!$G$15,Sheet1!$G$17,Sheet1!$G$21,Sheet1!$G$23,Sheet1!$G$25,Sheet1!$G$27,Sheet1!$G$29,Sheet1!$G$31,Sheet1!$G$35,Sheet1!$G$38)</c:f>
              <c:numCache>
                <c:formatCode>General</c:formatCode>
                <c:ptCount val="10"/>
                <c:pt idx="0">
                  <c:v>0.4482042321788608</c:v>
                </c:pt>
                <c:pt idx="1">
                  <c:v>0.24447503573392407</c:v>
                </c:pt>
                <c:pt idx="2">
                  <c:v>0.47896334615191988</c:v>
                </c:pt>
                <c:pt idx="3">
                  <c:v>0.67829838345784821</c:v>
                </c:pt>
                <c:pt idx="4">
                  <c:v>2.7930873363588189</c:v>
                </c:pt>
                <c:pt idx="5">
                  <c:v>1.8942820579252744</c:v>
                </c:pt>
                <c:pt idx="6">
                  <c:v>2.1842965610998313</c:v>
                </c:pt>
                <c:pt idx="7">
                  <c:v>0.39068069435911396</c:v>
                </c:pt>
                <c:pt idx="8">
                  <c:v>0.4494026392167722</c:v>
                </c:pt>
                <c:pt idx="9">
                  <c:v>0.2165122048493249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3-403A-826D-8887ADC6A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610623"/>
        <c:axId val="1093024015"/>
      </c:barChart>
      <c:catAx>
        <c:axId val="104661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3024015"/>
        <c:crosses val="autoZero"/>
        <c:auto val="1"/>
        <c:lblAlgn val="ctr"/>
        <c:lblOffset val="100"/>
        <c:noMultiLvlLbl val="0"/>
      </c:catAx>
      <c:valAx>
        <c:axId val="10930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concentration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661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49823</xdr:colOff>
      <xdr:row>4</xdr:row>
      <xdr:rowOff>39199</xdr:rowOff>
    </xdr:from>
    <xdr:to>
      <xdr:col>24</xdr:col>
      <xdr:colOff>355600</xdr:colOff>
      <xdr:row>18</xdr:row>
      <xdr:rowOff>120283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83B1B-B507-437E-899D-C1F5D7D15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61058</xdr:colOff>
      <xdr:row>22</xdr:row>
      <xdr:rowOff>85481</xdr:rowOff>
    </xdr:from>
    <xdr:to>
      <xdr:col>24</xdr:col>
      <xdr:colOff>366835</xdr:colOff>
      <xdr:row>36</xdr:row>
      <xdr:rowOff>166566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C047A4-B21D-4C8A-ABFA-E1AE5BC5E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zoomScale="78" zoomScaleNormal="78" workbookViewId="0">
      <selection activeCell="B12" sqref="B12:B42"/>
    </sheetView>
  </sheetViews>
  <sheetFormatPr defaultRowHeight="15" x14ac:dyDescent="0.25"/>
  <cols>
    <col min="11" max="11" width="12" bestFit="1" customWidth="1"/>
    <col min="15" max="15" width="12" bestFit="1" customWidth="1"/>
  </cols>
  <sheetData>
    <row r="1" spans="1:17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54</v>
      </c>
    </row>
    <row r="2" spans="1:17" x14ac:dyDescent="0.25">
      <c r="A2" t="s">
        <v>0</v>
      </c>
      <c r="B2" t="s">
        <v>6</v>
      </c>
      <c r="C2">
        <v>0.58599999999999997</v>
      </c>
      <c r="D2">
        <v>23.83</v>
      </c>
      <c r="E2">
        <v>4.62</v>
      </c>
      <c r="F2">
        <v>0</v>
      </c>
    </row>
    <row r="3" spans="1:17" x14ac:dyDescent="0.25">
      <c r="B3" t="s">
        <v>7</v>
      </c>
      <c r="C3">
        <v>0.98299999999999998</v>
      </c>
      <c r="D3">
        <v>24.833200000000001</v>
      </c>
      <c r="E3">
        <v>2.403</v>
      </c>
      <c r="F3">
        <v>0</v>
      </c>
    </row>
    <row r="4" spans="1:17" x14ac:dyDescent="0.25">
      <c r="A4" t="s">
        <v>10</v>
      </c>
      <c r="B4" t="s">
        <v>6</v>
      </c>
      <c r="C4">
        <v>0.64300000000000002</v>
      </c>
      <c r="D4">
        <v>27.6556</v>
      </c>
      <c r="E4">
        <v>5.4329999999999998</v>
      </c>
      <c r="F4">
        <v>0</v>
      </c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B5" t="s">
        <v>7</v>
      </c>
      <c r="C5">
        <v>1.04</v>
      </c>
      <c r="D5">
        <v>28.771599999999999</v>
      </c>
      <c r="E5">
        <v>2.754</v>
      </c>
      <c r="F5">
        <v>0</v>
      </c>
      <c r="I5" s="1"/>
      <c r="J5" s="17" t="s">
        <v>33</v>
      </c>
      <c r="K5" s="18"/>
      <c r="L5" s="19"/>
      <c r="M5" s="18"/>
      <c r="N5" s="20"/>
      <c r="O5" s="18"/>
      <c r="P5" s="21"/>
      <c r="Q5" s="1"/>
    </row>
    <row r="6" spans="1:17" x14ac:dyDescent="0.25">
      <c r="A6" t="s">
        <v>11</v>
      </c>
      <c r="B6" t="s">
        <v>6</v>
      </c>
      <c r="C6">
        <v>0.58299999999999996</v>
      </c>
      <c r="D6">
        <v>34.366999999999997</v>
      </c>
      <c r="E6">
        <v>6.6040000000000001</v>
      </c>
      <c r="F6">
        <v>0</v>
      </c>
      <c r="I6" s="1"/>
      <c r="J6" s="22"/>
      <c r="K6" s="23"/>
      <c r="L6" s="24"/>
      <c r="M6" s="23"/>
      <c r="N6" s="23"/>
      <c r="O6" s="23"/>
      <c r="P6" s="25"/>
      <c r="Q6" s="1"/>
    </row>
    <row r="7" spans="1:17" x14ac:dyDescent="0.25">
      <c r="B7" t="s">
        <v>7</v>
      </c>
      <c r="C7">
        <v>0.98299999999999998</v>
      </c>
      <c r="D7">
        <v>33.187600000000003</v>
      </c>
      <c r="E7">
        <v>3.2530000000000001</v>
      </c>
      <c r="F7">
        <v>0</v>
      </c>
      <c r="I7" s="1"/>
      <c r="J7" s="26" t="s">
        <v>34</v>
      </c>
      <c r="K7" s="23">
        <v>9.9299999999999996E-4</v>
      </c>
      <c r="L7" s="24"/>
      <c r="M7" s="23"/>
      <c r="N7" s="27" t="s">
        <v>35</v>
      </c>
      <c r="O7" s="23">
        <v>9.8200000000000002E-4</v>
      </c>
      <c r="P7" s="25"/>
      <c r="Q7" s="1"/>
    </row>
    <row r="8" spans="1:17" x14ac:dyDescent="0.25">
      <c r="A8" t="s">
        <v>8</v>
      </c>
      <c r="B8" t="s">
        <v>6</v>
      </c>
      <c r="C8">
        <v>0.65300000000000002</v>
      </c>
      <c r="D8">
        <v>27.021599999999999</v>
      </c>
      <c r="E8">
        <v>5.1740000000000004</v>
      </c>
      <c r="F8">
        <v>0</v>
      </c>
      <c r="I8" s="1"/>
      <c r="J8" s="28" t="s">
        <v>36</v>
      </c>
      <c r="K8" s="23">
        <v>8.2057459999999999E-2</v>
      </c>
      <c r="L8" s="29" t="s">
        <v>37</v>
      </c>
      <c r="M8" s="23"/>
      <c r="N8" s="30" t="s">
        <v>38</v>
      </c>
      <c r="O8" s="23">
        <v>1.5</v>
      </c>
      <c r="P8" s="25" t="s">
        <v>39</v>
      </c>
      <c r="Q8" s="1"/>
    </row>
    <row r="9" spans="1:17" x14ac:dyDescent="0.25">
      <c r="B9" t="s">
        <v>7</v>
      </c>
      <c r="C9">
        <v>1.0529999999999999</v>
      </c>
      <c r="D9">
        <v>26.001200000000001</v>
      </c>
      <c r="E9">
        <v>2.4990000000000001</v>
      </c>
      <c r="F9">
        <v>0</v>
      </c>
      <c r="I9" s="1"/>
      <c r="J9" s="28" t="s">
        <v>40</v>
      </c>
      <c r="K9" s="23">
        <v>293.14999999999998</v>
      </c>
      <c r="L9" s="29" t="s">
        <v>41</v>
      </c>
      <c r="M9" s="23"/>
      <c r="N9" s="30"/>
      <c r="O9" s="23"/>
      <c r="P9" s="25"/>
      <c r="Q9" s="1"/>
    </row>
    <row r="10" spans="1:17" x14ac:dyDescent="0.25">
      <c r="A10" t="s">
        <v>9</v>
      </c>
      <c r="B10" t="s">
        <v>6</v>
      </c>
      <c r="C10">
        <v>0.64</v>
      </c>
      <c r="D10">
        <v>31.615200000000002</v>
      </c>
      <c r="E10">
        <v>6.0919999999999996</v>
      </c>
      <c r="F10">
        <v>0</v>
      </c>
      <c r="I10" s="1"/>
      <c r="J10" s="26"/>
      <c r="K10" s="23"/>
      <c r="L10" s="24"/>
      <c r="M10" s="23"/>
      <c r="N10" s="31"/>
      <c r="O10" s="23"/>
      <c r="P10" s="25"/>
      <c r="Q10" s="1"/>
    </row>
    <row r="11" spans="1:17" x14ac:dyDescent="0.25">
      <c r="B11" t="s">
        <v>7</v>
      </c>
      <c r="C11">
        <v>1.04</v>
      </c>
      <c r="D11">
        <v>30.7056</v>
      </c>
      <c r="E11">
        <v>3.0089999999999999</v>
      </c>
      <c r="F11">
        <v>0</v>
      </c>
      <c r="I11" s="1"/>
      <c r="J11" s="28" t="s">
        <v>42</v>
      </c>
      <c r="K11" s="23">
        <f>((K7)*1.5*(100*10^(-6)))/($K$8*$K$9)</f>
        <v>6.1920226929168647E-9</v>
      </c>
      <c r="L11" s="29" t="s">
        <v>43</v>
      </c>
      <c r="M11" s="23"/>
      <c r="N11" s="32" t="s">
        <v>44</v>
      </c>
      <c r="O11" s="23">
        <f>((O7)*1.5*(100*10^(-6)))/($K$8*$K$9)</f>
        <v>6.1234302965200002E-9</v>
      </c>
      <c r="P11" s="25" t="s">
        <v>43</v>
      </c>
      <c r="Q11" s="1"/>
    </row>
    <row r="12" spans="1:17" x14ac:dyDescent="0.25">
      <c r="A12" t="s">
        <v>12</v>
      </c>
      <c r="B12" t="s">
        <v>7</v>
      </c>
      <c r="C12">
        <v>1.0529999999999999</v>
      </c>
      <c r="D12">
        <v>4206.0128000000004</v>
      </c>
      <c r="E12">
        <v>409.22199999999998</v>
      </c>
      <c r="F12">
        <v>0</v>
      </c>
      <c r="G12">
        <f>D12*$N$27</f>
        <v>8595.1603905485499</v>
      </c>
      <c r="I12" s="1"/>
      <c r="J12" s="26"/>
      <c r="K12" s="23">
        <f>K11*10^9</f>
        <v>6.1920226929168649</v>
      </c>
      <c r="L12" s="29" t="s">
        <v>45</v>
      </c>
      <c r="M12" s="23"/>
      <c r="N12" s="31"/>
      <c r="O12" s="23">
        <f>O11*10^9</f>
        <v>6.1234302965200005</v>
      </c>
      <c r="P12" s="25" t="s">
        <v>45</v>
      </c>
      <c r="Q12" s="1"/>
    </row>
    <row r="13" spans="1:17" x14ac:dyDescent="0.25">
      <c r="A13" t="s">
        <v>13</v>
      </c>
      <c r="B13" t="s">
        <v>7</v>
      </c>
      <c r="C13">
        <v>1.046</v>
      </c>
      <c r="D13">
        <v>4727.1103999999996</v>
      </c>
      <c r="E13">
        <v>458.649</v>
      </c>
      <c r="F13">
        <v>0</v>
      </c>
      <c r="G13" s="16">
        <f>D13*$N$27</f>
        <v>9660.0447986820454</v>
      </c>
      <c r="I13" s="1"/>
      <c r="J13" s="26"/>
      <c r="K13" s="23"/>
      <c r="L13" s="24"/>
      <c r="M13" s="23"/>
      <c r="N13" s="31"/>
      <c r="O13" s="23"/>
      <c r="P13" s="25"/>
      <c r="Q13" s="1"/>
    </row>
    <row r="14" spans="1:17" x14ac:dyDescent="0.25">
      <c r="A14" t="s">
        <v>14</v>
      </c>
      <c r="B14" t="s">
        <v>7</v>
      </c>
      <c r="C14">
        <v>0.99299999999999999</v>
      </c>
      <c r="D14">
        <v>5837.3576000000003</v>
      </c>
      <c r="E14">
        <v>566.12800000000004</v>
      </c>
      <c r="F14">
        <v>0</v>
      </c>
      <c r="G14" s="16">
        <f>D14*$N$27</f>
        <v>11928.880679818079</v>
      </c>
      <c r="I14" s="1"/>
      <c r="J14" s="26" t="s">
        <v>46</v>
      </c>
      <c r="K14" s="23">
        <f>K12/100</f>
        <v>6.1920226929168647E-2</v>
      </c>
      <c r="L14" s="23" t="s">
        <v>47</v>
      </c>
      <c r="M14" s="23"/>
      <c r="N14" s="27" t="s">
        <v>48</v>
      </c>
      <c r="O14" s="23">
        <f>O12/100</f>
        <v>6.1234302965200008E-2</v>
      </c>
      <c r="P14" s="25" t="s">
        <v>47</v>
      </c>
      <c r="Q14" s="1"/>
    </row>
    <row r="15" spans="1:17" x14ac:dyDescent="0.25">
      <c r="A15" t="s">
        <v>15</v>
      </c>
      <c r="B15" t="s">
        <v>6</v>
      </c>
      <c r="C15">
        <v>0.70299999999999996</v>
      </c>
      <c r="D15">
        <v>0.22439999999999999</v>
      </c>
      <c r="E15">
        <v>4.1000000000000002E-2</v>
      </c>
      <c r="F15">
        <v>0</v>
      </c>
      <c r="G15">
        <f>D15*$K$27</f>
        <v>0.4482042321788608</v>
      </c>
      <c r="I15" s="1"/>
      <c r="J15" s="33" t="s">
        <v>49</v>
      </c>
      <c r="K15" s="23">
        <f>K14*1000</f>
        <v>61.920226929168649</v>
      </c>
      <c r="L15" s="37" t="s">
        <v>50</v>
      </c>
      <c r="M15" s="34"/>
      <c r="N15" s="35" t="s">
        <v>51</v>
      </c>
      <c r="O15" s="23">
        <f>O14*1000</f>
        <v>61.234302965200008</v>
      </c>
      <c r="P15" s="36" t="s">
        <v>50</v>
      </c>
      <c r="Q15" s="1"/>
    </row>
    <row r="16" spans="1:17" x14ac:dyDescent="0.25">
      <c r="B16" t="s">
        <v>7</v>
      </c>
      <c r="C16">
        <v>1.0760000000000001</v>
      </c>
      <c r="D16">
        <v>4773.0182000000004</v>
      </c>
      <c r="E16">
        <v>465.78100000000001</v>
      </c>
      <c r="F16">
        <v>0</v>
      </c>
      <c r="G16" s="16">
        <f>D16*$N$27</f>
        <v>9753.859278794238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t="s">
        <v>16</v>
      </c>
      <c r="B17" t="s">
        <v>6</v>
      </c>
      <c r="C17">
        <v>0.69</v>
      </c>
      <c r="D17">
        <v>0.12239999999999999</v>
      </c>
      <c r="E17">
        <v>2.3E-2</v>
      </c>
      <c r="F17">
        <v>0</v>
      </c>
      <c r="G17" s="16">
        <f>D17*$K$27</f>
        <v>0.24447503573392407</v>
      </c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B18" t="s">
        <v>7</v>
      </c>
      <c r="C18">
        <v>1.026</v>
      </c>
      <c r="D18">
        <v>4463.2056000000002</v>
      </c>
      <c r="E18">
        <v>434.05799999999999</v>
      </c>
      <c r="F18">
        <v>0</v>
      </c>
      <c r="G18" s="16">
        <f>D18*$N$27</f>
        <v>9120.7444703911679</v>
      </c>
      <c r="I18" s="1"/>
      <c r="J18" s="1"/>
      <c r="K18" s="1"/>
      <c r="L18" s="1"/>
      <c r="M18" s="1"/>
      <c r="N18" s="1"/>
      <c r="O18" s="1"/>
    </row>
    <row r="19" spans="1:17" x14ac:dyDescent="0.25">
      <c r="A19" t="s">
        <v>17</v>
      </c>
      <c r="B19" t="s">
        <v>7</v>
      </c>
      <c r="C19">
        <v>1.046</v>
      </c>
      <c r="D19">
        <v>3607.7476000000001</v>
      </c>
      <c r="E19">
        <v>350.36099999999999</v>
      </c>
      <c r="F19">
        <v>0</v>
      </c>
      <c r="G19" s="16">
        <f>D19*$N$27</f>
        <v>7372.5808135002808</v>
      </c>
      <c r="I19" s="1"/>
      <c r="J19" s="1"/>
      <c r="K19" s="10" t="s">
        <v>56</v>
      </c>
      <c r="L19" s="2"/>
      <c r="M19" s="3"/>
      <c r="N19" s="2"/>
      <c r="O19" s="11"/>
    </row>
    <row r="20" spans="1:17" x14ac:dyDescent="0.25">
      <c r="A20" t="s">
        <v>18</v>
      </c>
      <c r="B20" t="s">
        <v>7</v>
      </c>
      <c r="C20">
        <v>1.0429999999999999</v>
      </c>
      <c r="D20">
        <v>4558.8163999999997</v>
      </c>
      <c r="E20">
        <v>442.77100000000002</v>
      </c>
      <c r="F20">
        <v>0</v>
      </c>
      <c r="G20" s="16">
        <f>D20*$N$27</f>
        <v>9316.1290781290845</v>
      </c>
      <c r="I20" s="1"/>
      <c r="J20" s="1"/>
      <c r="K20" s="4"/>
      <c r="L20" s="5"/>
      <c r="M20" s="6"/>
      <c r="N20" s="5"/>
      <c r="O20" s="12"/>
    </row>
    <row r="21" spans="1:17" x14ac:dyDescent="0.25">
      <c r="A21" t="s">
        <v>28</v>
      </c>
      <c r="B21" t="s">
        <v>6</v>
      </c>
      <c r="C21">
        <v>0.71299999999999997</v>
      </c>
      <c r="D21">
        <v>0.23980000000000001</v>
      </c>
      <c r="E21">
        <v>4.8000000000000001E-2</v>
      </c>
      <c r="F21">
        <v>0</v>
      </c>
      <c r="G21" s="16">
        <f>D21*$K$27</f>
        <v>0.47896334615191988</v>
      </c>
      <c r="I21" s="1"/>
      <c r="J21" s="1"/>
      <c r="K21" s="4" t="s">
        <v>52</v>
      </c>
      <c r="L21" s="5"/>
      <c r="M21" s="6"/>
      <c r="N21" s="5" t="s">
        <v>7</v>
      </c>
      <c r="O21" s="7"/>
    </row>
    <row r="22" spans="1:17" x14ac:dyDescent="0.25">
      <c r="B22" t="s">
        <v>7</v>
      </c>
      <c r="C22">
        <v>1.0629999999999999</v>
      </c>
      <c r="D22">
        <v>4635.7151999999996</v>
      </c>
      <c r="E22">
        <v>452.21499999999997</v>
      </c>
      <c r="F22">
        <v>0</v>
      </c>
      <c r="G22" s="16">
        <f>D22*$N$27</f>
        <v>9473.2749431727461</v>
      </c>
      <c r="I22" s="1"/>
      <c r="J22" s="1"/>
      <c r="K22" s="4"/>
      <c r="L22" s="5"/>
      <c r="M22" s="6"/>
      <c r="N22" s="5"/>
      <c r="O22" s="7"/>
    </row>
    <row r="23" spans="1:17" x14ac:dyDescent="0.25">
      <c r="A23" t="s">
        <v>19</v>
      </c>
      <c r="B23" t="s">
        <v>6</v>
      </c>
      <c r="C23">
        <v>0.67300000000000004</v>
      </c>
      <c r="D23">
        <v>0.33960000000000001</v>
      </c>
      <c r="E23">
        <v>6.5000000000000002E-2</v>
      </c>
      <c r="F23">
        <v>0</v>
      </c>
      <c r="G23" s="16">
        <f>D23*$K$27</f>
        <v>0.67829838345784821</v>
      </c>
      <c r="I23" s="1"/>
      <c r="J23" s="1"/>
      <c r="K23" s="4" t="s">
        <v>53</v>
      </c>
      <c r="L23" s="5">
        <f>AVERAGE(D6,D8,D10)</f>
        <v>31.001266666666666</v>
      </c>
      <c r="M23" s="6"/>
      <c r="N23" s="8" t="s">
        <v>53</v>
      </c>
      <c r="O23" s="7">
        <f>AVERAGE(D7,D9,D11)</f>
        <v>29.9648</v>
      </c>
    </row>
    <row r="24" spans="1:17" x14ac:dyDescent="0.25">
      <c r="B24" t="s">
        <v>7</v>
      </c>
      <c r="C24">
        <v>1.02</v>
      </c>
      <c r="D24">
        <v>4418.3154000000004</v>
      </c>
      <c r="E24">
        <v>432.18799999999999</v>
      </c>
      <c r="F24">
        <v>0</v>
      </c>
      <c r="G24" s="16">
        <f>D24*$N$27</f>
        <v>9029.0094977910376</v>
      </c>
      <c r="I24" s="1"/>
      <c r="J24" s="1"/>
      <c r="K24" s="4"/>
      <c r="L24" s="5"/>
      <c r="M24" s="6"/>
      <c r="N24" s="6"/>
      <c r="O24" s="7"/>
    </row>
    <row r="25" spans="1:17" x14ac:dyDescent="0.25">
      <c r="A25" t="s">
        <v>20</v>
      </c>
      <c r="B25" t="s">
        <v>6</v>
      </c>
      <c r="C25">
        <v>0.66600000000000004</v>
      </c>
      <c r="D25">
        <v>1.3984000000000001</v>
      </c>
      <c r="E25">
        <v>0.26400000000000001</v>
      </c>
      <c r="F25">
        <v>0</v>
      </c>
      <c r="G25" s="16">
        <f>D25*$K$27</f>
        <v>2.7930873363588189</v>
      </c>
      <c r="I25" s="1"/>
      <c r="J25" s="1"/>
      <c r="K25" s="4" t="s">
        <v>54</v>
      </c>
      <c r="L25" s="5" t="s">
        <v>55</v>
      </c>
      <c r="M25" s="6"/>
      <c r="N25" s="5" t="s">
        <v>54</v>
      </c>
      <c r="O25" s="7" t="s">
        <v>55</v>
      </c>
    </row>
    <row r="26" spans="1:17" x14ac:dyDescent="0.25">
      <c r="B26" t="s">
        <v>7</v>
      </c>
      <c r="C26">
        <v>1.0660000000000001</v>
      </c>
      <c r="D26">
        <v>5034.5712000000003</v>
      </c>
      <c r="E26">
        <v>492.19099999999997</v>
      </c>
      <c r="F26">
        <v>0</v>
      </c>
      <c r="G26" s="16">
        <f>D26*$N$27</f>
        <v>10288.353606921139</v>
      </c>
      <c r="I26" s="1"/>
      <c r="J26" s="1"/>
      <c r="K26" s="4">
        <v>61.920226929168649</v>
      </c>
      <c r="L26" s="5">
        <f>L23</f>
        <v>31.001266666666666</v>
      </c>
      <c r="M26" s="6"/>
      <c r="N26" s="5">
        <v>61.234302965200008</v>
      </c>
      <c r="O26" s="7">
        <f>O23</f>
        <v>29.9648</v>
      </c>
    </row>
    <row r="27" spans="1:17" x14ac:dyDescent="0.25">
      <c r="A27" t="s">
        <v>21</v>
      </c>
      <c r="B27" t="s">
        <v>6</v>
      </c>
      <c r="C27">
        <v>0.65600000000000003</v>
      </c>
      <c r="D27">
        <v>0.94840000000000002</v>
      </c>
      <c r="E27">
        <v>0.19</v>
      </c>
      <c r="F27">
        <v>0</v>
      </c>
      <c r="G27" s="16">
        <f>D27*$K$27</f>
        <v>1.8942820579252744</v>
      </c>
      <c r="I27" s="1"/>
      <c r="J27" s="1"/>
      <c r="K27" s="13">
        <f>K26/L26</f>
        <v>1.9973450631856542</v>
      </c>
      <c r="L27" s="9">
        <v>1</v>
      </c>
      <c r="M27" s="14"/>
      <c r="N27" s="9">
        <f>N26/O26</f>
        <v>2.0435411871662752</v>
      </c>
      <c r="O27" s="15">
        <v>1</v>
      </c>
    </row>
    <row r="28" spans="1:17" x14ac:dyDescent="0.25">
      <c r="B28" t="s">
        <v>7</v>
      </c>
      <c r="C28">
        <v>1.06</v>
      </c>
      <c r="D28">
        <v>4134.2025999999996</v>
      </c>
      <c r="E28">
        <v>402.25700000000001</v>
      </c>
      <c r="F28">
        <v>0</v>
      </c>
      <c r="G28" s="16">
        <f>D28*$N$27</f>
        <v>8448.4132891899008</v>
      </c>
      <c r="I28" s="1"/>
      <c r="J28" s="1"/>
      <c r="K28" s="1"/>
      <c r="L28" s="1"/>
      <c r="M28" s="1"/>
      <c r="N28" s="1"/>
      <c r="O28" s="1"/>
    </row>
    <row r="29" spans="1:17" x14ac:dyDescent="0.25">
      <c r="A29" t="s">
        <v>22</v>
      </c>
      <c r="B29" t="s">
        <v>6</v>
      </c>
      <c r="C29">
        <v>0.66600000000000004</v>
      </c>
      <c r="D29">
        <v>1.0935999999999999</v>
      </c>
      <c r="E29">
        <v>0.21</v>
      </c>
      <c r="F29">
        <v>0</v>
      </c>
      <c r="G29" s="16">
        <f>D29*$K$27</f>
        <v>2.1842965610998313</v>
      </c>
    </row>
    <row r="30" spans="1:17" x14ac:dyDescent="0.25">
      <c r="B30" t="s">
        <v>7</v>
      </c>
      <c r="C30">
        <v>1.07</v>
      </c>
      <c r="D30">
        <v>4827.4618</v>
      </c>
      <c r="E30">
        <v>470.76100000000002</v>
      </c>
      <c r="F30">
        <v>0</v>
      </c>
      <c r="G30" s="16">
        <f>D30*$N$27</f>
        <v>9865.1170177718432</v>
      </c>
    </row>
    <row r="31" spans="1:17" x14ac:dyDescent="0.25">
      <c r="A31" t="s">
        <v>23</v>
      </c>
      <c r="B31" t="s">
        <v>6</v>
      </c>
      <c r="C31">
        <v>0.72299999999999998</v>
      </c>
      <c r="D31">
        <v>0.1956</v>
      </c>
      <c r="E31">
        <v>4.1000000000000002E-2</v>
      </c>
      <c r="F31">
        <v>0</v>
      </c>
      <c r="G31" s="16">
        <f>D31*$K$27</f>
        <v>0.39068069435911396</v>
      </c>
    </row>
    <row r="32" spans="1:17" x14ac:dyDescent="0.25">
      <c r="B32" t="s">
        <v>7</v>
      </c>
      <c r="C32">
        <v>1.08</v>
      </c>
      <c r="D32">
        <v>4013.5587999999998</v>
      </c>
      <c r="E32">
        <v>392.14299999999997</v>
      </c>
      <c r="F32">
        <v>0</v>
      </c>
      <c r="G32" s="16">
        <f>D32*$N$27</f>
        <v>8201.8727149136503</v>
      </c>
    </row>
    <row r="33" spans="1:7" x14ac:dyDescent="0.25">
      <c r="A33" t="s">
        <v>24</v>
      </c>
      <c r="B33" t="s">
        <v>7</v>
      </c>
      <c r="C33">
        <v>1.056</v>
      </c>
      <c r="D33">
        <v>3890.8824</v>
      </c>
      <c r="E33">
        <v>378.18900000000002</v>
      </c>
      <c r="F33">
        <v>0</v>
      </c>
      <c r="G33" s="16">
        <f>D33*$N$27</f>
        <v>7951.178438820366</v>
      </c>
    </row>
    <row r="34" spans="1:7" x14ac:dyDescent="0.25">
      <c r="A34" t="s">
        <v>25</v>
      </c>
      <c r="B34" t="s">
        <v>7</v>
      </c>
      <c r="C34">
        <v>1.056</v>
      </c>
      <c r="D34">
        <v>4816.4434000000001</v>
      </c>
      <c r="E34">
        <v>467.34699999999998</v>
      </c>
      <c r="F34">
        <v>0</v>
      </c>
      <c r="G34" s="16">
        <f>D34*$N$27</f>
        <v>9842.6004635551708</v>
      </c>
    </row>
    <row r="35" spans="1:7" x14ac:dyDescent="0.25">
      <c r="A35" t="s">
        <v>26</v>
      </c>
      <c r="B35" t="s">
        <v>6</v>
      </c>
      <c r="C35">
        <v>0.68</v>
      </c>
      <c r="D35">
        <v>0.22500000000000001</v>
      </c>
      <c r="E35">
        <v>4.1000000000000002E-2</v>
      </c>
      <c r="F35">
        <v>0</v>
      </c>
      <c r="G35" s="16">
        <f>D35*$K$27</f>
        <v>0.4494026392167722</v>
      </c>
    </row>
    <row r="36" spans="1:7" x14ac:dyDescent="0.25">
      <c r="B36" t="s">
        <v>7</v>
      </c>
      <c r="C36">
        <v>1.073</v>
      </c>
      <c r="D36">
        <v>4471.5744000000004</v>
      </c>
      <c r="E36">
        <v>436.22399999999999</v>
      </c>
      <c r="F36">
        <v>0</v>
      </c>
      <c r="G36" s="16">
        <f>D36*$N$27</f>
        <v>9137.846457878326</v>
      </c>
    </row>
    <row r="37" spans="1:7" x14ac:dyDescent="0.25">
      <c r="A37" t="s">
        <v>27</v>
      </c>
      <c r="B37" t="s">
        <v>7</v>
      </c>
      <c r="C37">
        <v>1.05</v>
      </c>
      <c r="D37">
        <v>3639.4094</v>
      </c>
      <c r="E37">
        <v>353.07100000000003</v>
      </c>
      <c r="F37">
        <v>0</v>
      </c>
      <c r="G37" s="16">
        <f>D37*$N$27</f>
        <v>7437.2830058601012</v>
      </c>
    </row>
    <row r="38" spans="1:7" x14ac:dyDescent="0.25">
      <c r="A38" t="s">
        <v>29</v>
      </c>
      <c r="B38" t="s">
        <v>6</v>
      </c>
      <c r="C38">
        <v>0.65</v>
      </c>
      <c r="D38">
        <v>0.1084</v>
      </c>
      <c r="E38">
        <v>2.8000000000000001E-2</v>
      </c>
      <c r="F38">
        <v>0</v>
      </c>
      <c r="G38" s="16">
        <f>D38*$K$27</f>
        <v>0.2165122048493249</v>
      </c>
    </row>
    <row r="39" spans="1:7" x14ac:dyDescent="0.25">
      <c r="B39" t="s">
        <v>7</v>
      </c>
      <c r="C39">
        <v>1.0529999999999999</v>
      </c>
      <c r="D39">
        <v>4125.3630000000003</v>
      </c>
      <c r="E39">
        <v>399.59300000000002</v>
      </c>
      <c r="F39">
        <v>0</v>
      </c>
      <c r="G39" s="16">
        <f>D39*$N$27</f>
        <v>8430.3492025118267</v>
      </c>
    </row>
    <row r="40" spans="1:7" x14ac:dyDescent="0.25">
      <c r="A40" t="s">
        <v>30</v>
      </c>
      <c r="B40" t="s">
        <v>7</v>
      </c>
      <c r="C40">
        <v>1.06</v>
      </c>
      <c r="D40">
        <v>4666.2611999999999</v>
      </c>
      <c r="E40">
        <v>451.92</v>
      </c>
      <c r="F40">
        <v>0</v>
      </c>
      <c r="G40" s="16">
        <f>D40*$N$27</f>
        <v>9535.6969522759282</v>
      </c>
    </row>
    <row r="41" spans="1:7" x14ac:dyDescent="0.25">
      <c r="A41" t="s">
        <v>31</v>
      </c>
      <c r="B41" t="s">
        <v>7</v>
      </c>
      <c r="C41">
        <v>1.0660000000000001</v>
      </c>
      <c r="D41">
        <v>4954.4215999999997</v>
      </c>
      <c r="E41">
        <v>480.48700000000002</v>
      </c>
      <c r="F41">
        <v>0</v>
      </c>
      <c r="G41" s="16">
        <f>D41*$N$27</f>
        <v>10124.564598186236</v>
      </c>
    </row>
    <row r="42" spans="1:7" x14ac:dyDescent="0.25">
      <c r="A42" t="s">
        <v>32</v>
      </c>
      <c r="B42" t="s">
        <v>7</v>
      </c>
      <c r="C42">
        <v>1.06</v>
      </c>
      <c r="D42">
        <v>4907.6088</v>
      </c>
      <c r="E42">
        <v>475.96899999999999</v>
      </c>
      <c r="F42">
        <v>0</v>
      </c>
      <c r="G42" s="16">
        <f>D42*$N$27</f>
        <v>10028.900713299659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tabSelected="1" workbookViewId="0">
      <selection sqref="A1:F32"/>
    </sheetView>
  </sheetViews>
  <sheetFormatPr defaultRowHeight="15" x14ac:dyDescent="0.25"/>
  <sheetData>
    <row r="1" spans="1:6" s="16" customFormat="1" x14ac:dyDescent="0.25">
      <c r="A1" s="16" t="s">
        <v>57</v>
      </c>
      <c r="B1" s="16" t="s">
        <v>58</v>
      </c>
      <c r="C1" s="16" t="s">
        <v>59</v>
      </c>
      <c r="D1" s="16" t="s">
        <v>60</v>
      </c>
      <c r="E1" s="16" t="s">
        <v>61</v>
      </c>
      <c r="F1" s="16" t="s">
        <v>62</v>
      </c>
    </row>
    <row r="2" spans="1:6" x14ac:dyDescent="0.25">
      <c r="A2" t="s">
        <v>12</v>
      </c>
      <c r="B2" s="38" t="s">
        <v>7</v>
      </c>
      <c r="C2">
        <v>8595.1603905485499</v>
      </c>
      <c r="D2" s="38" t="s">
        <v>63</v>
      </c>
      <c r="E2" s="38" t="s">
        <v>7</v>
      </c>
      <c r="F2">
        <v>6885.9372910000002</v>
      </c>
    </row>
    <row r="3" spans="1:6" x14ac:dyDescent="0.25">
      <c r="A3" t="s">
        <v>13</v>
      </c>
      <c r="B3" s="38" t="s">
        <v>7</v>
      </c>
      <c r="C3">
        <v>9660.0447986820454</v>
      </c>
      <c r="D3" s="38" t="s">
        <v>64</v>
      </c>
      <c r="E3" s="38" t="s">
        <v>7</v>
      </c>
      <c r="F3">
        <v>7540.6500720000004</v>
      </c>
    </row>
    <row r="4" spans="1:6" x14ac:dyDescent="0.25">
      <c r="A4" t="s">
        <v>14</v>
      </c>
      <c r="B4" s="38" t="s">
        <v>7</v>
      </c>
      <c r="C4">
        <v>11928.880679818079</v>
      </c>
      <c r="D4" s="38" t="s">
        <v>65</v>
      </c>
      <c r="E4" s="38" t="s">
        <v>6</v>
      </c>
      <c r="F4">
        <v>0.565128509</v>
      </c>
    </row>
    <row r="5" spans="1:6" x14ac:dyDescent="0.25">
      <c r="A5" t="s">
        <v>15</v>
      </c>
      <c r="B5" s="38" t="s">
        <v>6</v>
      </c>
      <c r="C5">
        <v>0.4482042321788608</v>
      </c>
      <c r="D5" s="38" t="s">
        <v>65</v>
      </c>
      <c r="E5" s="38" t="s">
        <v>7</v>
      </c>
      <c r="F5">
        <v>6955.6718700000001</v>
      </c>
    </row>
    <row r="6" spans="1:6" x14ac:dyDescent="0.25">
      <c r="A6" s="16" t="s">
        <v>15</v>
      </c>
      <c r="B6" s="38" t="s">
        <v>7</v>
      </c>
      <c r="C6">
        <v>9753.859278794238</v>
      </c>
      <c r="D6" s="38" t="s">
        <v>66</v>
      </c>
      <c r="E6" s="38" t="s">
        <v>6</v>
      </c>
      <c r="F6">
        <v>112.61982190000001</v>
      </c>
    </row>
    <row r="7" spans="1:6" x14ac:dyDescent="0.25">
      <c r="A7" t="s">
        <v>16</v>
      </c>
      <c r="B7" s="38" t="s">
        <v>6</v>
      </c>
      <c r="C7">
        <v>0.24447503573392407</v>
      </c>
      <c r="D7" s="38" t="s">
        <v>66</v>
      </c>
      <c r="E7" s="38" t="s">
        <v>7</v>
      </c>
      <c r="F7">
        <v>7599.6844680000004</v>
      </c>
    </row>
    <row r="8" spans="1:6" x14ac:dyDescent="0.25">
      <c r="A8" s="16" t="s">
        <v>16</v>
      </c>
      <c r="B8" s="38" t="s">
        <v>7</v>
      </c>
      <c r="C8">
        <v>9120.7444703911679</v>
      </c>
      <c r="D8" s="38" t="s">
        <v>67</v>
      </c>
      <c r="E8" s="38" t="s">
        <v>6</v>
      </c>
      <c r="F8">
        <v>176.66268350000001</v>
      </c>
    </row>
    <row r="9" spans="1:6" x14ac:dyDescent="0.25">
      <c r="A9" t="s">
        <v>17</v>
      </c>
      <c r="B9" s="38" t="s">
        <v>7</v>
      </c>
      <c r="C9">
        <v>7372.5808135002808</v>
      </c>
      <c r="D9" s="38" t="s">
        <v>67</v>
      </c>
      <c r="E9" s="38" t="s">
        <v>7</v>
      </c>
      <c r="F9">
        <v>8556.9670170000009</v>
      </c>
    </row>
    <row r="10" spans="1:6" x14ac:dyDescent="0.25">
      <c r="A10" t="s">
        <v>18</v>
      </c>
      <c r="B10" s="38" t="s">
        <v>7</v>
      </c>
      <c r="C10">
        <v>9316.1290781290845</v>
      </c>
      <c r="D10" s="38" t="s">
        <v>68</v>
      </c>
      <c r="E10" s="38" t="s">
        <v>6</v>
      </c>
      <c r="F10">
        <v>2395.4123330000002</v>
      </c>
    </row>
    <row r="11" spans="1:6" x14ac:dyDescent="0.25">
      <c r="A11" t="s">
        <v>28</v>
      </c>
      <c r="B11" s="38" t="s">
        <v>6</v>
      </c>
      <c r="C11">
        <v>0.47896334615191988</v>
      </c>
      <c r="D11" s="38" t="s">
        <v>68</v>
      </c>
      <c r="E11" s="38" t="s">
        <v>7</v>
      </c>
      <c r="F11">
        <v>8924.1728569999996</v>
      </c>
    </row>
    <row r="12" spans="1:6" x14ac:dyDescent="0.25">
      <c r="A12" s="16" t="s">
        <v>28</v>
      </c>
      <c r="B12" s="38" t="s">
        <v>7</v>
      </c>
      <c r="C12">
        <v>9473.2749431727461</v>
      </c>
      <c r="D12" s="38" t="s">
        <v>69</v>
      </c>
      <c r="E12" s="38" t="s">
        <v>6</v>
      </c>
      <c r="F12">
        <v>10.57737637</v>
      </c>
    </row>
    <row r="13" spans="1:6" x14ac:dyDescent="0.25">
      <c r="A13" t="s">
        <v>19</v>
      </c>
      <c r="B13" s="38" t="s">
        <v>6</v>
      </c>
      <c r="C13">
        <v>0.67829838345784821</v>
      </c>
      <c r="D13" s="38" t="s">
        <v>69</v>
      </c>
      <c r="E13" s="38" t="s">
        <v>7</v>
      </c>
      <c r="F13">
        <v>6805.3845700000002</v>
      </c>
    </row>
    <row r="14" spans="1:6" x14ac:dyDescent="0.25">
      <c r="A14" s="16" t="s">
        <v>19</v>
      </c>
      <c r="B14" s="38" t="s">
        <v>7</v>
      </c>
      <c r="C14">
        <v>9029.0094977910376</v>
      </c>
      <c r="D14" s="38" t="s">
        <v>70</v>
      </c>
      <c r="E14" s="38" t="s">
        <v>6</v>
      </c>
      <c r="F14">
        <v>239.1775748</v>
      </c>
    </row>
    <row r="15" spans="1:6" x14ac:dyDescent="0.25">
      <c r="A15" t="s">
        <v>20</v>
      </c>
      <c r="B15" s="38" t="s">
        <v>6</v>
      </c>
      <c r="C15">
        <v>2.7930873363588189</v>
      </c>
      <c r="D15" s="38" t="s">
        <v>70</v>
      </c>
      <c r="E15" s="38" t="s">
        <v>7</v>
      </c>
      <c r="F15">
        <v>8226.9929470000006</v>
      </c>
    </row>
    <row r="16" spans="1:6" x14ac:dyDescent="0.25">
      <c r="A16" s="16" t="s">
        <v>20</v>
      </c>
      <c r="B16" s="38" t="s">
        <v>7</v>
      </c>
      <c r="C16">
        <v>10288.353606921139</v>
      </c>
      <c r="D16" s="38" t="s">
        <v>71</v>
      </c>
      <c r="E16" s="38" t="s">
        <v>6</v>
      </c>
      <c r="F16">
        <v>2.824825884</v>
      </c>
    </row>
    <row r="17" spans="1:6" x14ac:dyDescent="0.25">
      <c r="A17" t="s">
        <v>21</v>
      </c>
      <c r="B17" s="38" t="s">
        <v>6</v>
      </c>
      <c r="C17">
        <v>1.8942820579252744</v>
      </c>
      <c r="D17" s="38" t="s">
        <v>71</v>
      </c>
      <c r="E17" s="38" t="s">
        <v>7</v>
      </c>
      <c r="F17">
        <v>6530.6955479999997</v>
      </c>
    </row>
    <row r="18" spans="1:6" x14ac:dyDescent="0.25">
      <c r="A18" s="16" t="s">
        <v>21</v>
      </c>
      <c r="B18" s="38" t="s">
        <v>7</v>
      </c>
      <c r="C18">
        <v>8448.4132891899008</v>
      </c>
    </row>
    <row r="19" spans="1:6" x14ac:dyDescent="0.25">
      <c r="A19" t="s">
        <v>22</v>
      </c>
      <c r="B19" s="38" t="s">
        <v>6</v>
      </c>
      <c r="C19">
        <v>2.1842965610998313</v>
      </c>
    </row>
    <row r="20" spans="1:6" x14ac:dyDescent="0.25">
      <c r="A20" s="16" t="s">
        <v>22</v>
      </c>
      <c r="B20" s="38" t="s">
        <v>7</v>
      </c>
      <c r="C20">
        <v>9865.1170177718432</v>
      </c>
    </row>
    <row r="21" spans="1:6" x14ac:dyDescent="0.25">
      <c r="A21" t="s">
        <v>23</v>
      </c>
      <c r="B21" s="38" t="s">
        <v>6</v>
      </c>
      <c r="C21">
        <v>0.39068069435911396</v>
      </c>
    </row>
    <row r="22" spans="1:6" x14ac:dyDescent="0.25">
      <c r="A22" s="16" t="s">
        <v>23</v>
      </c>
      <c r="B22" s="38" t="s">
        <v>7</v>
      </c>
      <c r="C22">
        <v>8201.8727149136503</v>
      </c>
    </row>
    <row r="23" spans="1:6" x14ac:dyDescent="0.25">
      <c r="A23" t="s">
        <v>24</v>
      </c>
      <c r="B23" s="38" t="s">
        <v>7</v>
      </c>
      <c r="C23">
        <v>7951.178438820366</v>
      </c>
    </row>
    <row r="24" spans="1:6" x14ac:dyDescent="0.25">
      <c r="A24" t="s">
        <v>25</v>
      </c>
      <c r="B24" s="38" t="s">
        <v>7</v>
      </c>
      <c r="C24">
        <v>9842.6004635551708</v>
      </c>
    </row>
    <row r="25" spans="1:6" x14ac:dyDescent="0.25">
      <c r="A25" t="s">
        <v>26</v>
      </c>
      <c r="B25" s="38" t="s">
        <v>6</v>
      </c>
      <c r="C25">
        <v>0.4494026392167722</v>
      </c>
    </row>
    <row r="26" spans="1:6" x14ac:dyDescent="0.25">
      <c r="A26" s="16" t="s">
        <v>26</v>
      </c>
      <c r="B26" s="38" t="s">
        <v>7</v>
      </c>
      <c r="C26">
        <v>9137.846457878326</v>
      </c>
    </row>
    <row r="27" spans="1:6" x14ac:dyDescent="0.25">
      <c r="A27" t="s">
        <v>27</v>
      </c>
      <c r="B27" s="38" t="s">
        <v>7</v>
      </c>
      <c r="C27">
        <v>7437.2830058601012</v>
      </c>
    </row>
    <row r="28" spans="1:6" x14ac:dyDescent="0.25">
      <c r="A28" t="s">
        <v>29</v>
      </c>
      <c r="B28" s="38" t="s">
        <v>6</v>
      </c>
      <c r="C28">
        <v>0.2165122048493249</v>
      </c>
    </row>
    <row r="29" spans="1:6" x14ac:dyDescent="0.25">
      <c r="A29" s="16" t="s">
        <v>29</v>
      </c>
      <c r="B29" s="38" t="s">
        <v>7</v>
      </c>
      <c r="C29">
        <v>8430.3492025118267</v>
      </c>
    </row>
    <row r="30" spans="1:6" x14ac:dyDescent="0.25">
      <c r="A30" t="s">
        <v>30</v>
      </c>
      <c r="B30" s="38" t="s">
        <v>7</v>
      </c>
      <c r="C30">
        <v>9535.6969522759282</v>
      </c>
    </row>
    <row r="31" spans="1:6" x14ac:dyDescent="0.25">
      <c r="A31" t="s">
        <v>31</v>
      </c>
      <c r="B31" s="38" t="s">
        <v>7</v>
      </c>
      <c r="C31">
        <v>10124.564598186236</v>
      </c>
    </row>
    <row r="32" spans="1:6" x14ac:dyDescent="0.25">
      <c r="A32" t="s">
        <v>32</v>
      </c>
      <c r="B32" s="38" t="s">
        <v>7</v>
      </c>
      <c r="C32">
        <v>10028.900713299659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Messknecht</dc:creator>
  <cp:lastModifiedBy>crecke</cp:lastModifiedBy>
  <dcterms:created xsi:type="dcterms:W3CDTF">2023-01-23T11:23:58Z</dcterms:created>
  <dcterms:modified xsi:type="dcterms:W3CDTF">2023-05-25T12:37:47Z</dcterms:modified>
</cp:coreProperties>
</file>