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reds2\LDT\data\"/>
    </mc:Choice>
  </mc:AlternateContent>
  <bookViews>
    <workbookView xWindow="0" yWindow="0" windowWidth="20160" windowHeight="8340" activeTab="1"/>
  </bookViews>
  <sheets>
    <sheet name="study_area_summary" sheetId="1" r:id="rId1"/>
    <sheet name="v3" sheetId="2" r:id="rId2"/>
  </sheets>
  <calcPr calcId="162913"/>
</workbook>
</file>

<file path=xl/calcChain.xml><?xml version="1.0" encoding="utf-8"?>
<calcChain xmlns="http://schemas.openxmlformats.org/spreadsheetml/2006/main">
  <c r="L26" i="2" l="1"/>
  <c r="Q81" i="2"/>
  <c r="P81" i="2"/>
  <c r="O81" i="2"/>
  <c r="N81" i="2"/>
  <c r="M81" i="2"/>
  <c r="L81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60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4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4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4" i="2"/>
  <c r="V3" i="2"/>
  <c r="T3" i="2"/>
  <c r="R3" i="2"/>
  <c r="P3" i="2"/>
  <c r="N3" i="2"/>
  <c r="L3" i="2"/>
  <c r="K3" i="2"/>
  <c r="T26" i="2" l="1"/>
  <c r="N26" i="2"/>
  <c r="V26" i="2"/>
  <c r="W8" i="2" s="1"/>
  <c r="O16" i="2"/>
  <c r="W12" i="2"/>
  <c r="O12" i="2"/>
  <c r="O3" i="2"/>
  <c r="O8" i="2"/>
  <c r="O19" i="2"/>
  <c r="O18" i="2"/>
  <c r="O10" i="2"/>
  <c r="O15" i="2"/>
  <c r="O21" i="2"/>
  <c r="U22" i="2"/>
  <c r="U4" i="2"/>
  <c r="U8" i="2"/>
  <c r="W13" i="2"/>
  <c r="R26" i="2"/>
  <c r="U14" i="2"/>
  <c r="O7" i="2"/>
  <c r="U18" i="2"/>
  <c r="W11" i="2"/>
  <c r="P26" i="2"/>
  <c r="U13" i="2"/>
  <c r="W5" i="2"/>
  <c r="U10" i="2"/>
  <c r="U17" i="2"/>
  <c r="U24" i="2"/>
  <c r="W4" i="2"/>
  <c r="R76" i="1"/>
  <c r="P76" i="1"/>
  <c r="N76" i="1"/>
  <c r="M59" i="1"/>
  <c r="R77" i="1"/>
  <c r="R78" i="1"/>
  <c r="N77" i="1"/>
  <c r="P77" i="1"/>
  <c r="M26" i="1"/>
  <c r="O26" i="1"/>
  <c r="W26" i="1"/>
  <c r="T26" i="1"/>
  <c r="S26" i="1"/>
  <c r="N53" i="1"/>
  <c r="O53" i="1"/>
  <c r="P53" i="1"/>
  <c r="Q53" i="1"/>
  <c r="R53" i="1"/>
  <c r="S53" i="1"/>
  <c r="T53" i="1"/>
  <c r="U53" i="1"/>
  <c r="V53" i="1"/>
  <c r="W53" i="1"/>
  <c r="X53" i="1"/>
  <c r="M53" i="1"/>
  <c r="S8" i="2" l="1"/>
  <c r="Q18" i="2"/>
  <c r="M15" i="2"/>
  <c r="M18" i="2"/>
  <c r="M19" i="2"/>
  <c r="M20" i="2"/>
  <c r="M24" i="2"/>
  <c r="M16" i="2"/>
  <c r="M22" i="2"/>
  <c r="M4" i="2"/>
  <c r="M7" i="2"/>
  <c r="M17" i="2"/>
  <c r="M11" i="2"/>
  <c r="M21" i="2"/>
  <c r="M9" i="2"/>
  <c r="M13" i="2"/>
  <c r="M12" i="2"/>
  <c r="M6" i="2"/>
  <c r="M8" i="2"/>
  <c r="M5" i="2"/>
  <c r="M10" i="2"/>
  <c r="M14" i="2"/>
  <c r="Q21" i="2"/>
  <c r="Q12" i="2"/>
  <c r="O6" i="2"/>
  <c r="W3" i="2"/>
  <c r="W21" i="2"/>
  <c r="W7" i="2"/>
  <c r="U3" i="2"/>
  <c r="U12" i="2"/>
  <c r="W15" i="2"/>
  <c r="O11" i="2"/>
  <c r="U11" i="2"/>
  <c r="O20" i="2"/>
  <c r="U6" i="2"/>
  <c r="O14" i="2"/>
  <c r="U7" i="2"/>
  <c r="U16" i="2"/>
  <c r="O13" i="2"/>
  <c r="U21" i="2"/>
  <c r="W17" i="2"/>
  <c r="W19" i="2"/>
  <c r="W6" i="2"/>
  <c r="W9" i="2"/>
  <c r="W16" i="2"/>
  <c r="M3" i="2"/>
  <c r="U19" i="2"/>
  <c r="W20" i="2"/>
  <c r="W18" i="2"/>
  <c r="U20" i="2"/>
  <c r="O17" i="2"/>
  <c r="O22" i="2"/>
  <c r="W14" i="2"/>
  <c r="W24" i="2"/>
  <c r="U5" i="2"/>
  <c r="O5" i="2"/>
  <c r="U15" i="2"/>
  <c r="W10" i="2"/>
  <c r="U9" i="2"/>
  <c r="O9" i="2"/>
  <c r="W22" i="2"/>
  <c r="O4" i="2"/>
  <c r="O24" i="2"/>
  <c r="S9" i="2"/>
  <c r="S14" i="2"/>
  <c r="S18" i="2"/>
  <c r="S20" i="2"/>
  <c r="S3" i="2"/>
  <c r="Q15" i="2"/>
  <c r="Q19" i="2"/>
  <c r="Q4" i="2"/>
  <c r="S15" i="2"/>
  <c r="Q6" i="2"/>
  <c r="S6" i="2"/>
  <c r="Q20" i="2"/>
  <c r="Q24" i="2"/>
  <c r="S10" i="2"/>
  <c r="S22" i="2"/>
  <c r="Q8" i="2"/>
  <c r="S19" i="2"/>
  <c r="S24" i="2"/>
  <c r="Q7" i="2"/>
  <c r="Q9" i="2"/>
  <c r="Q5" i="2"/>
  <c r="S21" i="2"/>
  <c r="S12" i="2"/>
  <c r="Q13" i="2"/>
  <c r="Q3" i="2"/>
  <c r="S13" i="2"/>
  <c r="Q16" i="2"/>
  <c r="S16" i="2"/>
  <c r="Q17" i="2"/>
  <c r="Q22" i="2"/>
  <c r="S17" i="2"/>
  <c r="Q14" i="2"/>
  <c r="Q10" i="2"/>
  <c r="S4" i="2"/>
  <c r="S11" i="2"/>
  <c r="S7" i="2"/>
  <c r="S5" i="2"/>
  <c r="Q11" i="2"/>
  <c r="M78" i="1"/>
  <c r="N78" i="1"/>
  <c r="O78" i="1"/>
  <c r="P78" i="1"/>
  <c r="Q78" i="1"/>
  <c r="M21" i="1"/>
  <c r="N21" i="1" s="1"/>
  <c r="O21" i="1"/>
  <c r="P21" i="1"/>
  <c r="Q21" i="1"/>
  <c r="R21" i="1"/>
  <c r="S21" i="1"/>
  <c r="T21" i="1" s="1"/>
  <c r="U21" i="1"/>
  <c r="V21" i="1" s="1"/>
  <c r="W21" i="1"/>
  <c r="X21" i="1"/>
  <c r="M22" i="1"/>
  <c r="N22" i="1" s="1"/>
  <c r="O22" i="1"/>
  <c r="P22" i="1" s="1"/>
  <c r="Q22" i="1"/>
  <c r="R22" i="1" s="1"/>
  <c r="S22" i="1"/>
  <c r="T22" i="1" s="1"/>
  <c r="U22" i="1"/>
  <c r="V22" i="1"/>
  <c r="W22" i="1"/>
  <c r="X22" i="1"/>
  <c r="M23" i="1"/>
  <c r="N23" i="1"/>
  <c r="O23" i="1"/>
  <c r="P23" i="1" s="1"/>
  <c r="Q23" i="1"/>
  <c r="R23" i="1"/>
  <c r="S23" i="1"/>
  <c r="T23" i="1" s="1"/>
  <c r="U23" i="1"/>
  <c r="V23" i="1" s="1"/>
  <c r="W23" i="1"/>
  <c r="X23" i="1"/>
  <c r="M24" i="1"/>
  <c r="N24" i="1"/>
  <c r="O24" i="1"/>
  <c r="P24" i="1"/>
  <c r="Q24" i="1"/>
  <c r="R24" i="1"/>
  <c r="S24" i="1"/>
  <c r="T24" i="1"/>
  <c r="U24" i="1"/>
  <c r="V24" i="1"/>
  <c r="W24" i="1"/>
  <c r="X24" i="1"/>
  <c r="M25" i="1"/>
  <c r="N25" i="1"/>
  <c r="O25" i="1"/>
  <c r="P25" i="1"/>
  <c r="Q25" i="1"/>
  <c r="R25" i="1" s="1"/>
  <c r="S25" i="1"/>
  <c r="T25" i="1"/>
  <c r="U25" i="1"/>
  <c r="V25" i="1" s="1"/>
  <c r="W25" i="1"/>
  <c r="X2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4" i="1"/>
  <c r="R60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59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W4" i="1"/>
  <c r="U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N15" i="1" l="1"/>
  <c r="Q26" i="1"/>
  <c r="T9" i="1" s="1"/>
  <c r="U26" i="1"/>
  <c r="X4" i="1" s="1"/>
  <c r="R4" i="1" l="1"/>
  <c r="R11" i="1"/>
  <c r="P6" i="1"/>
  <c r="N12" i="1"/>
  <c r="N13" i="1"/>
  <c r="R14" i="1"/>
  <c r="T4" i="1"/>
  <c r="P13" i="1"/>
  <c r="P12" i="1"/>
  <c r="R15" i="1"/>
  <c r="N20" i="1"/>
  <c r="P5" i="1"/>
  <c r="N17" i="1"/>
  <c r="P10" i="1"/>
  <c r="P11" i="1"/>
  <c r="N14" i="1"/>
  <c r="N10" i="1"/>
  <c r="N16" i="1"/>
  <c r="P4" i="1"/>
  <c r="R6" i="1"/>
  <c r="P16" i="1"/>
  <c r="P17" i="1"/>
  <c r="R7" i="1"/>
  <c r="N5" i="1"/>
  <c r="N9" i="1"/>
  <c r="R8" i="1"/>
  <c r="R13" i="1"/>
  <c r="N4" i="1"/>
  <c r="N26" i="1" s="1"/>
  <c r="X10" i="1"/>
  <c r="X9" i="1"/>
  <c r="T6" i="1"/>
  <c r="X5" i="1"/>
  <c r="X26" i="1" s="1"/>
  <c r="X6" i="1"/>
  <c r="X7" i="1"/>
  <c r="X8" i="1"/>
  <c r="X12" i="1"/>
  <c r="X17" i="1"/>
  <c r="X20" i="1"/>
  <c r="X14" i="1"/>
  <c r="X16" i="1"/>
  <c r="X18" i="1"/>
  <c r="T11" i="1"/>
  <c r="X11" i="1"/>
  <c r="P7" i="1"/>
  <c r="P20" i="1"/>
  <c r="X19" i="1"/>
  <c r="P8" i="1"/>
  <c r="R20" i="1"/>
  <c r="R10" i="1"/>
  <c r="P18" i="1"/>
  <c r="T5" i="1"/>
  <c r="N11" i="1"/>
  <c r="X13" i="1"/>
  <c r="N8" i="1"/>
  <c r="P15" i="1"/>
  <c r="T7" i="1"/>
  <c r="T8" i="1"/>
  <c r="T12" i="1"/>
  <c r="T13" i="1"/>
  <c r="T14" i="1"/>
  <c r="T18" i="1"/>
  <c r="T16" i="1"/>
  <c r="T19" i="1"/>
  <c r="R19" i="1"/>
  <c r="R16" i="1"/>
  <c r="R12" i="1"/>
  <c r="R17" i="1"/>
  <c r="R18" i="1"/>
  <c r="T17" i="1"/>
  <c r="T10" i="1"/>
  <c r="N6" i="1"/>
  <c r="R9" i="1"/>
  <c r="P9" i="1"/>
  <c r="X15" i="1"/>
  <c r="N18" i="1"/>
  <c r="T15" i="1"/>
  <c r="R5" i="1"/>
  <c r="N19" i="1"/>
  <c r="N7" i="1"/>
  <c r="T20" i="1"/>
  <c r="P14" i="1"/>
  <c r="P19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5" i="1"/>
  <c r="V6" i="1"/>
  <c r="V7" i="1"/>
  <c r="V4" i="1"/>
  <c r="P26" i="1" l="1"/>
  <c r="R26" i="1"/>
  <c r="V26" i="1"/>
  <c r="M26" i="2"/>
  <c r="O26" i="2"/>
  <c r="Q26" i="2"/>
  <c r="S26" i="2"/>
  <c r="U26" i="2"/>
  <c r="W26" i="2"/>
</calcChain>
</file>

<file path=xl/sharedStrings.xml><?xml version="1.0" encoding="utf-8"?>
<sst xmlns="http://schemas.openxmlformats.org/spreadsheetml/2006/main" count="203" uniqueCount="45">
  <si>
    <t>region</t>
  </si>
  <si>
    <t>pass_2019_FALSE</t>
  </si>
  <si>
    <t>pass_2019_TRUE</t>
  </si>
  <si>
    <t>pass_km_2019_FALSE</t>
  </si>
  <si>
    <t>pass_km_2019_TRUE</t>
  </si>
  <si>
    <t>emissions_2019_FALSE</t>
  </si>
  <si>
    <t>emissions_2019_TRUE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</si>
  <si>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</si>
  <si>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</si>
  <si>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</si>
  <si>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</si>
  <si>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</si>
  <si>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</si>
  <si>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</si>
  <si>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</si>
  <si>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Spain</t>
  </si>
  <si>
    <t>Sweden</t>
  </si>
  <si>
    <t>Switzerland</t>
  </si>
  <si>
    <t>United Kingdom</t>
  </si>
  <si>
    <t>Africa</t>
  </si>
  <si>
    <t>Americas</t>
  </si>
  <si>
    <t>Asia</t>
  </si>
  <si>
    <t>Europe</t>
  </si>
  <si>
    <t>Oceania</t>
  </si>
  <si>
    <t>In</t>
  </si>
  <si>
    <t>Out</t>
  </si>
  <si>
    <t>Passengers (thousands)</t>
  </si>
  <si>
    <t>Passenger km (millions)</t>
  </si>
  <si>
    <t>Emissions (MTCO2e)</t>
  </si>
  <si>
    <t>UK &amp; Channel Islands</t>
  </si>
  <si>
    <t>%</t>
  </si>
  <si>
    <t>Total</t>
  </si>
  <si>
    <t>Czech Republic</t>
  </si>
  <si>
    <t>Hungary</t>
  </si>
  <si>
    <t>Poland</t>
  </si>
  <si>
    <t>Slovak Republic</t>
  </si>
  <si>
    <t>Slovenia</t>
  </si>
  <si>
    <t>Slovakia</t>
  </si>
  <si>
    <t>Rest of the World</t>
  </si>
  <si>
    <t>Rest of Europe</t>
  </si>
  <si>
    <t>region2</t>
  </si>
  <si>
    <t>Greece</t>
  </si>
  <si>
    <t>Irish Republic</t>
  </si>
  <si>
    <t>Portugal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</si>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</sst>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0" fontId="0" fillId="0" borderId="0" xfId="0" applyAlignment="1"/>
    <xf numFmtId="2" fontId="0" fillId="0" borderId="0" xfId="1" applyNumberFormat="1" applyFont="1"/>
    <xf numFmtId="10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6"/>
  <sheetViews>
    <sheetView topLeftCell="F46" workbookViewId="0">
      <selection activeCell="L57" sqref="L57:R78"/>
    </sheetView>
  </sheetViews>
  <sheetFormatPr defaultRowHeight="12.75" x14ac:dyDescent="0.2"/>
  <cols>
    <col min="12" max="12" width="16.28515625" customWidth="1"/>
    <col min="13" max="13" width="13.5703125" customWidth="1"/>
    <col min="14" max="14" width="14.42578125" customWidth="1"/>
    <col min="15" max="15" width="13.7109375" customWidth="1"/>
    <col min="17" max="17" width="12" bestFit="1" customWidth="1"/>
    <col min="18" max="18" width="12.42578125" customWidth="1"/>
    <col min="19" max="19" width="11" bestFit="1" customWidth="1"/>
    <col min="20" max="20" width="11" customWidth="1"/>
    <col min="21" max="21" width="12" bestFit="1" customWidth="1"/>
    <col min="22" max="22" width="12" customWidth="1"/>
    <col min="23" max="23" width="12" bestFit="1" customWidth="1"/>
  </cols>
  <sheetData>
    <row r="2" spans="1:24" x14ac:dyDescent="0.2">
      <c r="M2" s="6" t="s">
        <v>26</v>
      </c>
      <c r="N2" s="6"/>
      <c r="O2" s="6"/>
      <c r="P2" s="1"/>
      <c r="Q2" s="6" t="s">
        <v>27</v>
      </c>
      <c r="R2" s="6"/>
      <c r="S2" s="6"/>
      <c r="T2" s="1"/>
      <c r="U2" s="6" t="s">
        <v>28</v>
      </c>
      <c r="V2" s="6"/>
      <c r="W2" s="6"/>
    </row>
    <row r="3" spans="1:24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L3" t="s">
        <v>0</v>
      </c>
      <c r="M3" t="s">
        <v>24</v>
      </c>
      <c r="N3" t="s">
        <v>30</v>
      </c>
      <c r="O3" t="s">
        <v>25</v>
      </c>
      <c r="P3" t="s">
        <v>30</v>
      </c>
      <c r="Q3" t="s">
        <v>24</v>
      </c>
      <c r="S3" t="s">
        <v>25</v>
      </c>
      <c r="U3" t="s">
        <v>24</v>
      </c>
      <c r="W3" t="s">
        <v>25</v>
      </c>
    </row>
    <row r="4" spans="1:24" x14ac:dyDescent="0.2">
      <c r="A4">
        <v>1</v>
      </c>
      <c r="B4" t="s">
        <v>7</v>
      </c>
      <c r="C4">
        <v>13628</v>
      </c>
      <c r="D4">
        <v>2393700</v>
      </c>
      <c r="E4">
        <v>22364190.100000001</v>
      </c>
      <c r="F4">
        <v>3166566113.5999999</v>
      </c>
      <c r="G4">
        <v>3928493.6329660001</v>
      </c>
      <c r="H4">
        <v>556239003.51497602</v>
      </c>
      <c r="L4" s="4" t="str">
        <f>B4</f>
        <v>Austria</v>
      </c>
      <c r="M4" s="3">
        <f>D4/1000</f>
        <v>2393.6999999999998</v>
      </c>
      <c r="N4" s="5">
        <f t="shared" ref="N4:N20" si="0">M4/($M$26+$O$26)</f>
        <v>8.6174792337812799E-3</v>
      </c>
      <c r="O4" s="3">
        <f>C4/1000</f>
        <v>13.628</v>
      </c>
      <c r="P4" s="5">
        <f t="shared" ref="P4:P20" si="1">O4/($M$26+$O$26)</f>
        <v>4.9061706562213851E-5</v>
      </c>
      <c r="Q4" s="3">
        <f>F4/1000000</f>
        <v>3166.5661135999999</v>
      </c>
      <c r="R4" s="5">
        <f t="shared" ref="R4:R20" si="2">Q4/($Q$26+$S$26)</f>
        <v>4.1470091053366709E-3</v>
      </c>
      <c r="S4" s="3">
        <f>E4/1000000</f>
        <v>22.364190100000002</v>
      </c>
      <c r="T4" s="5">
        <f t="shared" ref="T4:T20" si="3">S4/($Q$26+$S$26)</f>
        <v>2.9288666855826684E-5</v>
      </c>
      <c r="U4" s="2">
        <f t="shared" ref="U4:U20" si="4">H4/1000000000</f>
        <v>0.55623900351497602</v>
      </c>
      <c r="V4" s="5">
        <f t="shared" ref="V4:V20" si="5">U4/($U$26+$W$26)</f>
        <v>3.5756677982858817E-3</v>
      </c>
      <c r="W4" s="2">
        <f t="shared" ref="W4:W20" si="6">G4/1000000000</f>
        <v>3.9284936329659998E-3</v>
      </c>
      <c r="X4" s="5">
        <f t="shared" ref="X4:X20" si="7">W4/($U$26+$W$26)</f>
        <v>2.5253511692639591E-5</v>
      </c>
    </row>
    <row r="5" spans="1:24" x14ac:dyDescent="0.2">
      <c r="A5">
        <v>2</v>
      </c>
      <c r="B5" t="s">
        <v>8</v>
      </c>
      <c r="C5">
        <v>39</v>
      </c>
      <c r="D5">
        <v>1558682</v>
      </c>
      <c r="E5">
        <v>36160.800000000003</v>
      </c>
      <c r="F5">
        <v>870909316.70000005</v>
      </c>
      <c r="G5">
        <v>6352.006128</v>
      </c>
      <c r="H5">
        <v>152983930.571522</v>
      </c>
      <c r="L5" s="4" t="str">
        <f t="shared" ref="L5:L25" si="8">B5</f>
        <v>Belgium</v>
      </c>
      <c r="M5" s="3">
        <f t="shared" ref="M5:M20" si="9">D5/1000</f>
        <v>1558.682</v>
      </c>
      <c r="N5" s="5">
        <f t="shared" si="0"/>
        <v>5.6113588866895077E-3</v>
      </c>
      <c r="O5" s="3">
        <f t="shared" ref="O5:O20" si="10">C5/1000</f>
        <v>3.9E-2</v>
      </c>
      <c r="P5" s="5">
        <f t="shared" si="1"/>
        <v>1.4040259435913855E-7</v>
      </c>
      <c r="Q5" s="3">
        <f t="shared" ref="Q5:Q20" si="11">F5/1000000</f>
        <v>870.90931670000009</v>
      </c>
      <c r="R5" s="5">
        <f t="shared" si="2"/>
        <v>1.140563227391899E-3</v>
      </c>
      <c r="S5" s="3">
        <f t="shared" ref="S5:S20" si="12">E5/1000000</f>
        <v>3.61608E-2</v>
      </c>
      <c r="T5" s="5">
        <f t="shared" si="3"/>
        <v>4.7357030131852505E-8</v>
      </c>
      <c r="U5" s="2">
        <f t="shared" si="4"/>
        <v>0.15298393057152199</v>
      </c>
      <c r="V5" s="5">
        <f t="shared" si="5"/>
        <v>9.834256690794364E-4</v>
      </c>
      <c r="W5" s="2">
        <f t="shared" si="6"/>
        <v>6.3520061279999997E-6</v>
      </c>
      <c r="X5" s="5">
        <f t="shared" si="7"/>
        <v>4.0832562303036484E-8</v>
      </c>
    </row>
    <row r="6" spans="1:24" x14ac:dyDescent="0.2">
      <c r="A6">
        <v>3</v>
      </c>
      <c r="B6" t="s">
        <v>32</v>
      </c>
      <c r="C6">
        <v>12511</v>
      </c>
      <c r="D6">
        <v>2344500</v>
      </c>
      <c r="E6">
        <v>19807117.399999999</v>
      </c>
      <c r="F6">
        <v>2787828992.5999999</v>
      </c>
      <c r="G6">
        <v>3479318.242484</v>
      </c>
      <c r="H6">
        <v>489710040.84011602</v>
      </c>
      <c r="L6" s="4" t="str">
        <f t="shared" si="8"/>
        <v>Czech Republic</v>
      </c>
      <c r="M6" s="3">
        <f t="shared" si="9"/>
        <v>2344.5</v>
      </c>
      <c r="N6" s="5">
        <f t="shared" si="0"/>
        <v>8.440355960897445E-3</v>
      </c>
      <c r="O6" s="3">
        <f t="shared" si="10"/>
        <v>12.510999999999999</v>
      </c>
      <c r="P6" s="5">
        <f t="shared" si="1"/>
        <v>4.504043225710724E-5</v>
      </c>
      <c r="Q6" s="3">
        <f t="shared" si="11"/>
        <v>2787.8289925999998</v>
      </c>
      <c r="R6" s="5">
        <f t="shared" si="2"/>
        <v>3.651006106198154E-3</v>
      </c>
      <c r="S6" s="3">
        <f t="shared" si="12"/>
        <v>19.807117399999999</v>
      </c>
      <c r="T6" s="5">
        <f t="shared" si="3"/>
        <v>2.5939864591959804E-5</v>
      </c>
      <c r="U6" s="2">
        <f t="shared" si="4"/>
        <v>0.48971004084011605</v>
      </c>
      <c r="V6" s="5">
        <f t="shared" si="5"/>
        <v>3.148000072745928E-3</v>
      </c>
      <c r="W6" s="2">
        <f t="shared" si="6"/>
        <v>3.4793182424840002E-3</v>
      </c>
      <c r="X6" s="5">
        <f t="shared" si="7"/>
        <v>2.2366080265897274E-5</v>
      </c>
    </row>
    <row r="7" spans="1:24" x14ac:dyDescent="0.2">
      <c r="A7">
        <v>4</v>
      </c>
      <c r="B7" t="s">
        <v>9</v>
      </c>
      <c r="C7">
        <v>119775</v>
      </c>
      <c r="D7">
        <v>3446688</v>
      </c>
      <c r="E7">
        <v>116940482.09999999</v>
      </c>
      <c r="F7">
        <v>3711894810.3000002</v>
      </c>
      <c r="G7">
        <v>20541765.085685998</v>
      </c>
      <c r="H7">
        <v>652031442.377298</v>
      </c>
      <c r="L7" s="4" t="str">
        <f t="shared" si="8"/>
        <v>Denmark</v>
      </c>
      <c r="M7" s="3">
        <f t="shared" si="9"/>
        <v>3446.6880000000001</v>
      </c>
      <c r="N7" s="5">
        <f t="shared" si="0"/>
        <v>1.2408306080679759E-2</v>
      </c>
      <c r="O7" s="3">
        <f t="shared" si="10"/>
        <v>119.77500000000001</v>
      </c>
      <c r="P7" s="5">
        <f t="shared" si="1"/>
        <v>4.3119796767604669E-4</v>
      </c>
      <c r="Q7" s="3">
        <f t="shared" si="11"/>
        <v>3711.8948103000002</v>
      </c>
      <c r="R7" s="5">
        <f t="shared" si="2"/>
        <v>4.8611843315868025E-3</v>
      </c>
      <c r="S7" s="3">
        <f t="shared" si="12"/>
        <v>116.9404821</v>
      </c>
      <c r="T7" s="5">
        <f t="shared" si="3"/>
        <v>1.5314799270046731E-4</v>
      </c>
      <c r="U7" s="2">
        <f t="shared" si="4"/>
        <v>0.65203144237729804</v>
      </c>
      <c r="V7" s="5">
        <f t="shared" si="5"/>
        <v>4.1914497495600918E-3</v>
      </c>
      <c r="W7" s="2">
        <f t="shared" si="6"/>
        <v>2.0541765085685997E-2</v>
      </c>
      <c r="X7" s="5">
        <f t="shared" si="7"/>
        <v>1.3204850338198747E-4</v>
      </c>
    </row>
    <row r="8" spans="1:24" x14ac:dyDescent="0.2">
      <c r="A8">
        <v>5</v>
      </c>
      <c r="B8" t="s">
        <v>10</v>
      </c>
      <c r="C8">
        <v>257998</v>
      </c>
      <c r="D8">
        <v>13333030</v>
      </c>
      <c r="E8">
        <v>303606822.80000001</v>
      </c>
      <c r="F8">
        <v>11225023372.6</v>
      </c>
      <c r="G8">
        <v>53331574.493047997</v>
      </c>
      <c r="H8">
        <v>1971787605.6309199</v>
      </c>
      <c r="L8" s="4" t="str">
        <f t="shared" si="8"/>
        <v>France</v>
      </c>
      <c r="M8" s="3">
        <f t="shared" si="9"/>
        <v>13333.03</v>
      </c>
      <c r="N8" s="5">
        <f t="shared" si="0"/>
        <v>4.7999794940210908E-2</v>
      </c>
      <c r="O8" s="3">
        <f t="shared" si="10"/>
        <v>257.99799999999999</v>
      </c>
      <c r="P8" s="5">
        <f t="shared" si="1"/>
        <v>9.2880996255048794E-4</v>
      </c>
      <c r="Q8" s="3">
        <f t="shared" si="11"/>
        <v>11225.023372600001</v>
      </c>
      <c r="R8" s="5">
        <f t="shared" si="2"/>
        <v>1.4700553364056295E-2</v>
      </c>
      <c r="S8" s="3">
        <f t="shared" si="12"/>
        <v>303.60682280000003</v>
      </c>
      <c r="T8" s="5">
        <f t="shared" si="3"/>
        <v>3.9761060196609607E-4</v>
      </c>
      <c r="U8" s="2">
        <f t="shared" si="4"/>
        <v>1.97178760563092</v>
      </c>
      <c r="V8" s="5">
        <f t="shared" si="5"/>
        <v>1.2675230255268998E-2</v>
      </c>
      <c r="W8" s="2">
        <f t="shared" si="6"/>
        <v>5.3331574493047998E-2</v>
      </c>
      <c r="X8" s="5">
        <f t="shared" si="7"/>
        <v>3.4283103547509897E-4</v>
      </c>
    </row>
    <row r="9" spans="1:24" x14ac:dyDescent="0.2">
      <c r="A9">
        <v>6</v>
      </c>
      <c r="B9" t="s">
        <v>11</v>
      </c>
      <c r="C9">
        <v>53881</v>
      </c>
      <c r="D9">
        <v>14479916</v>
      </c>
      <c r="E9">
        <v>65758892.200000003</v>
      </c>
      <c r="F9">
        <v>13160584389.5</v>
      </c>
      <c r="G9">
        <v>11551207.003852</v>
      </c>
      <c r="H9">
        <v>2311788253.85957</v>
      </c>
      <c r="L9" s="4" t="str">
        <f t="shared" si="8"/>
        <v>Germany</v>
      </c>
      <c r="M9" s="3">
        <f t="shared" si="9"/>
        <v>14479.915999999999</v>
      </c>
      <c r="N9" s="5">
        <f t="shared" si="0"/>
        <v>5.2128660833394874E-2</v>
      </c>
      <c r="O9" s="3">
        <f t="shared" si="10"/>
        <v>53.881</v>
      </c>
      <c r="P9" s="5">
        <f t="shared" si="1"/>
        <v>1.9397518427345499E-4</v>
      </c>
      <c r="Q9" s="3">
        <f t="shared" si="11"/>
        <v>13160.5843895</v>
      </c>
      <c r="R9" s="5">
        <f t="shared" si="2"/>
        <v>1.723540937939258E-2</v>
      </c>
      <c r="S9" s="3">
        <f t="shared" si="12"/>
        <v>65.758892200000005</v>
      </c>
      <c r="T9" s="5">
        <f t="shared" si="3"/>
        <v>8.611938450898877E-5</v>
      </c>
      <c r="U9" s="2">
        <f t="shared" si="4"/>
        <v>2.3117882538595702</v>
      </c>
      <c r="V9" s="5">
        <f t="shared" si="5"/>
        <v>1.4860854351359157E-2</v>
      </c>
      <c r="W9" s="2">
        <f t="shared" si="6"/>
        <v>1.1551207003852001E-2</v>
      </c>
      <c r="X9" s="5">
        <f t="shared" si="7"/>
        <v>7.4254553625339052E-5</v>
      </c>
    </row>
    <row r="10" spans="1:24" x14ac:dyDescent="0.2">
      <c r="A10">
        <v>7</v>
      </c>
      <c r="B10" t="s">
        <v>33</v>
      </c>
      <c r="C10">
        <v>189120</v>
      </c>
      <c r="D10">
        <v>2403931</v>
      </c>
      <c r="E10">
        <v>338225339.30000001</v>
      </c>
      <c r="F10">
        <v>3949839440.9000001</v>
      </c>
      <c r="G10">
        <v>59412663.101438001</v>
      </c>
      <c r="H10">
        <v>693828796.18849397</v>
      </c>
      <c r="L10" s="4" t="str">
        <f t="shared" si="8"/>
        <v>Hungary</v>
      </c>
      <c r="M10" s="3">
        <f t="shared" si="9"/>
        <v>2403.931</v>
      </c>
      <c r="N10" s="5">
        <f t="shared" si="0"/>
        <v>8.6543115143681622E-3</v>
      </c>
      <c r="O10" s="3">
        <f t="shared" si="10"/>
        <v>189.12</v>
      </c>
      <c r="P10" s="5">
        <f t="shared" si="1"/>
        <v>6.8084458064616115E-4</v>
      </c>
      <c r="Q10" s="3">
        <f t="shared" si="11"/>
        <v>3949.8394409000002</v>
      </c>
      <c r="R10" s="5">
        <f t="shared" si="2"/>
        <v>5.1728021896274628E-3</v>
      </c>
      <c r="S10" s="3">
        <f t="shared" si="12"/>
        <v>338.22533930000003</v>
      </c>
      <c r="T10" s="5">
        <f t="shared" si="3"/>
        <v>4.4294782152458297E-4</v>
      </c>
      <c r="U10" s="2">
        <f t="shared" si="4"/>
        <v>0.69382879618849391</v>
      </c>
      <c r="V10" s="5">
        <f t="shared" si="5"/>
        <v>4.4601354244801009E-3</v>
      </c>
      <c r="W10" s="2">
        <f t="shared" si="6"/>
        <v>5.9412663101438001E-2</v>
      </c>
      <c r="X10" s="5">
        <f t="shared" si="7"/>
        <v>3.8192206033696446E-4</v>
      </c>
    </row>
    <row r="11" spans="1:24" x14ac:dyDescent="0.2">
      <c r="A11">
        <v>8</v>
      </c>
      <c r="B11" t="s">
        <v>12</v>
      </c>
      <c r="C11">
        <v>3136035</v>
      </c>
      <c r="D11">
        <v>12916623</v>
      </c>
      <c r="E11">
        <v>5867056284.1999998</v>
      </c>
      <c r="F11">
        <v>17036806748.200001</v>
      </c>
      <c r="G11">
        <v>1030607106.88257</v>
      </c>
      <c r="H11">
        <v>2992685473.3888102</v>
      </c>
      <c r="L11" s="4" t="str">
        <f t="shared" si="8"/>
        <v>Italy</v>
      </c>
      <c r="M11" s="3">
        <f t="shared" si="9"/>
        <v>12916.623</v>
      </c>
      <c r="N11" s="5">
        <f t="shared" si="0"/>
        <v>4.6500702039972287E-2</v>
      </c>
      <c r="O11" s="3">
        <f t="shared" si="10"/>
        <v>3136.0349999999999</v>
      </c>
      <c r="P11" s="5">
        <f t="shared" si="1"/>
        <v>1.1289934615411822E-2</v>
      </c>
      <c r="Q11" s="3">
        <f t="shared" si="11"/>
        <v>17036.806748200001</v>
      </c>
      <c r="R11" s="5">
        <f t="shared" si="2"/>
        <v>2.2311800914942576E-2</v>
      </c>
      <c r="S11" s="3">
        <f t="shared" si="12"/>
        <v>5867.0562841999999</v>
      </c>
      <c r="T11" s="5">
        <f t="shared" si="3"/>
        <v>7.6836342458168512E-3</v>
      </c>
      <c r="U11" s="2">
        <f t="shared" si="4"/>
        <v>2.9926854733888102</v>
      </c>
      <c r="V11" s="5">
        <f t="shared" si="5"/>
        <v>1.9237861800365824E-2</v>
      </c>
      <c r="W11" s="2">
        <f t="shared" si="6"/>
        <v>1.03060710688257</v>
      </c>
      <c r="X11" s="5">
        <f t="shared" si="7"/>
        <v>6.6250453878237692E-3</v>
      </c>
    </row>
    <row r="12" spans="1:24" x14ac:dyDescent="0.2">
      <c r="A12">
        <v>9</v>
      </c>
      <c r="B12" t="s">
        <v>13</v>
      </c>
      <c r="C12">
        <v>548</v>
      </c>
      <c r="D12">
        <v>591384</v>
      </c>
      <c r="E12">
        <v>434006.2</v>
      </c>
      <c r="F12">
        <v>360773770</v>
      </c>
      <c r="G12">
        <v>76237.529091999997</v>
      </c>
      <c r="H12">
        <v>63373520.438199997</v>
      </c>
      <c r="L12" s="4" t="str">
        <f t="shared" si="8"/>
        <v>Luxembourg</v>
      </c>
      <c r="M12" s="3">
        <f t="shared" si="9"/>
        <v>591.38400000000001</v>
      </c>
      <c r="N12" s="5">
        <f t="shared" si="0"/>
        <v>2.1290217400637126E-3</v>
      </c>
      <c r="O12" s="3">
        <f t="shared" si="10"/>
        <v>0.54800000000000004</v>
      </c>
      <c r="P12" s="5">
        <f t="shared" si="1"/>
        <v>1.9728364540719985E-6</v>
      </c>
      <c r="Q12" s="3">
        <f t="shared" si="11"/>
        <v>360.77377000000001</v>
      </c>
      <c r="R12" s="5">
        <f t="shared" si="2"/>
        <v>4.7247777418287277E-4</v>
      </c>
      <c r="S12" s="3">
        <f t="shared" si="12"/>
        <v>0.43400620000000001</v>
      </c>
      <c r="T12" s="5">
        <f t="shared" si="3"/>
        <v>5.6838467873528255E-7</v>
      </c>
      <c r="U12" s="2">
        <f t="shared" si="4"/>
        <v>6.3373520438199993E-2</v>
      </c>
      <c r="V12" s="5">
        <f t="shared" si="5"/>
        <v>4.0738361542959101E-4</v>
      </c>
      <c r="W12" s="2">
        <f t="shared" si="6"/>
        <v>7.6237529091999998E-5</v>
      </c>
      <c r="X12" s="5">
        <f t="shared" si="7"/>
        <v>4.9007724390511581E-7</v>
      </c>
    </row>
    <row r="13" spans="1:24" x14ac:dyDescent="0.2">
      <c r="A13">
        <v>10</v>
      </c>
      <c r="B13" t="s">
        <v>14</v>
      </c>
      <c r="C13">
        <v>185872</v>
      </c>
      <c r="D13">
        <v>11127796</v>
      </c>
      <c r="E13">
        <v>162491366.90000001</v>
      </c>
      <c r="F13">
        <v>5710623835</v>
      </c>
      <c r="G13">
        <v>28543233.509654</v>
      </c>
      <c r="H13">
        <v>1003128182.8561</v>
      </c>
      <c r="L13" s="4" t="str">
        <f t="shared" si="8"/>
        <v>Netherlands</v>
      </c>
      <c r="M13" s="3">
        <f t="shared" si="9"/>
        <v>11127.796</v>
      </c>
      <c r="N13" s="5">
        <f t="shared" si="0"/>
        <v>4.0060805843570378E-2</v>
      </c>
      <c r="O13" s="3">
        <f t="shared" si="10"/>
        <v>185.87200000000001</v>
      </c>
      <c r="P13" s="5">
        <f t="shared" si="1"/>
        <v>6.6915156458261036E-4</v>
      </c>
      <c r="Q13" s="3">
        <f t="shared" si="11"/>
        <v>5710.6238350000003</v>
      </c>
      <c r="R13" s="5">
        <f t="shared" si="2"/>
        <v>7.4787666485744263E-3</v>
      </c>
      <c r="S13" s="3">
        <f t="shared" si="12"/>
        <v>162.4913669</v>
      </c>
      <c r="T13" s="5">
        <f t="shared" si="3"/>
        <v>2.1280249768946486E-4</v>
      </c>
      <c r="U13" s="2">
        <f t="shared" si="4"/>
        <v>1.0031281828561001</v>
      </c>
      <c r="V13" s="5">
        <f t="shared" si="5"/>
        <v>6.4484027878764479E-3</v>
      </c>
      <c r="W13" s="2">
        <f t="shared" si="6"/>
        <v>2.8543233509654001E-2</v>
      </c>
      <c r="X13" s="5">
        <f t="shared" si="7"/>
        <v>1.8348429411544576E-4</v>
      </c>
    </row>
    <row r="14" spans="1:24" x14ac:dyDescent="0.2">
      <c r="A14">
        <v>11</v>
      </c>
      <c r="B14" t="s">
        <v>34</v>
      </c>
      <c r="C14">
        <v>3318336</v>
      </c>
      <c r="D14">
        <v>4985015</v>
      </c>
      <c r="E14">
        <v>5374543057.8999996</v>
      </c>
      <c r="F14">
        <v>7240960867.8000002</v>
      </c>
      <c r="G14">
        <v>944092233.55071402</v>
      </c>
      <c r="H14">
        <v>1271947186.03775</v>
      </c>
      <c r="L14" s="4" t="str">
        <f t="shared" si="8"/>
        <v>Poland</v>
      </c>
      <c r="M14" s="3">
        <f t="shared" si="9"/>
        <v>4985.0150000000003</v>
      </c>
      <c r="N14" s="5">
        <f t="shared" si="0"/>
        <v>1.7946385613313364E-2</v>
      </c>
      <c r="O14" s="3">
        <f t="shared" si="10"/>
        <v>3318.3359999999998</v>
      </c>
      <c r="P14" s="5">
        <f t="shared" si="1"/>
        <v>1.1946230342444266E-2</v>
      </c>
      <c r="Q14" s="3">
        <f t="shared" si="11"/>
        <v>7240.9608678000004</v>
      </c>
      <c r="R14" s="5">
        <f t="shared" si="2"/>
        <v>9.4829318488520581E-3</v>
      </c>
      <c r="S14" s="3">
        <f t="shared" si="12"/>
        <v>5374.5430578999994</v>
      </c>
      <c r="T14" s="5">
        <f t="shared" si="3"/>
        <v>7.0386273959068659E-3</v>
      </c>
      <c r="U14" s="2">
        <f t="shared" si="4"/>
        <v>1.27194718603775</v>
      </c>
      <c r="V14" s="5">
        <f t="shared" si="5"/>
        <v>8.1764503486729586E-3</v>
      </c>
      <c r="W14" s="2">
        <f t="shared" si="6"/>
        <v>0.94409223355071403</v>
      </c>
      <c r="X14" s="5">
        <f t="shared" si="7"/>
        <v>6.0689023545401092E-3</v>
      </c>
    </row>
    <row r="15" spans="1:24" x14ac:dyDescent="0.2">
      <c r="A15">
        <v>12</v>
      </c>
      <c r="B15" t="s">
        <v>35</v>
      </c>
      <c r="C15">
        <v>233440</v>
      </c>
      <c r="D15">
        <v>499943</v>
      </c>
      <c r="E15">
        <v>387263831.60000002</v>
      </c>
      <c r="F15">
        <v>735287679.79999995</v>
      </c>
      <c r="G15">
        <v>68026764.658856004</v>
      </c>
      <c r="H15">
        <v>129160633.83366799</v>
      </c>
      <c r="L15" s="4" t="str">
        <f t="shared" si="8"/>
        <v>Slovak Republic</v>
      </c>
      <c r="M15" s="3">
        <f t="shared" si="9"/>
        <v>499.94299999999998</v>
      </c>
      <c r="N15" s="5">
        <f t="shared" si="0"/>
        <v>1.7998280572228411E-3</v>
      </c>
      <c r="O15" s="3">
        <f t="shared" si="10"/>
        <v>233.44</v>
      </c>
      <c r="P15" s="5">
        <f t="shared" si="1"/>
        <v>8.4039952890249496E-4</v>
      </c>
      <c r="Q15" s="3">
        <f t="shared" si="11"/>
        <v>735.28767979999998</v>
      </c>
      <c r="R15" s="5">
        <f t="shared" si="2"/>
        <v>9.6294995707695951E-4</v>
      </c>
      <c r="S15" s="3">
        <f t="shared" si="12"/>
        <v>387.2638316</v>
      </c>
      <c r="T15" s="5">
        <f t="shared" si="3"/>
        <v>5.0716977893348197E-4</v>
      </c>
      <c r="U15" s="2">
        <f t="shared" si="4"/>
        <v>0.12916063383366799</v>
      </c>
      <c r="V15" s="5">
        <f t="shared" si="5"/>
        <v>8.3028251576537692E-4</v>
      </c>
      <c r="W15" s="2">
        <f t="shared" si="6"/>
        <v>6.8026764658856001E-2</v>
      </c>
      <c r="X15" s="5">
        <f t="shared" si="7"/>
        <v>4.3729603691067758E-4</v>
      </c>
    </row>
    <row r="16" spans="1:24" x14ac:dyDescent="0.2">
      <c r="A16">
        <v>13</v>
      </c>
      <c r="B16" t="s">
        <v>36</v>
      </c>
      <c r="C16">
        <v>234227</v>
      </c>
      <c r="D16">
        <v>0</v>
      </c>
      <c r="E16">
        <v>306771483.30000001</v>
      </c>
      <c r="F16">
        <v>0</v>
      </c>
      <c r="G16">
        <v>53887478.756477997</v>
      </c>
      <c r="H16">
        <v>0</v>
      </c>
      <c r="L16" s="4" t="str">
        <f t="shared" si="8"/>
        <v>Slovenia</v>
      </c>
      <c r="M16" s="3">
        <f t="shared" si="9"/>
        <v>0</v>
      </c>
      <c r="N16" s="5">
        <f t="shared" si="0"/>
        <v>0</v>
      </c>
      <c r="O16" s="3">
        <f t="shared" si="10"/>
        <v>234.227</v>
      </c>
      <c r="P16" s="5">
        <f t="shared" si="1"/>
        <v>8.4323278125533199E-4</v>
      </c>
      <c r="Q16" s="3">
        <f t="shared" si="11"/>
        <v>0</v>
      </c>
      <c r="R16" s="5">
        <f t="shared" si="2"/>
        <v>0</v>
      </c>
      <c r="S16" s="3">
        <f t="shared" si="12"/>
        <v>306.7714833</v>
      </c>
      <c r="T16" s="5">
        <f t="shared" si="3"/>
        <v>4.0175511543525554E-4</v>
      </c>
      <c r="U16" s="2">
        <f t="shared" si="4"/>
        <v>0</v>
      </c>
      <c r="V16" s="5">
        <f t="shared" si="5"/>
        <v>0</v>
      </c>
      <c r="W16" s="2">
        <f t="shared" si="6"/>
        <v>5.3887478756477994E-2</v>
      </c>
      <c r="X16" s="5">
        <f t="shared" si="7"/>
        <v>3.4640455146573541E-4</v>
      </c>
    </row>
    <row r="17" spans="1:24" x14ac:dyDescent="0.2">
      <c r="A17">
        <v>14</v>
      </c>
      <c r="B17" t="s">
        <v>15</v>
      </c>
      <c r="C17">
        <v>19736749</v>
      </c>
      <c r="D17">
        <v>24897360</v>
      </c>
      <c r="E17">
        <v>48177639873.900002</v>
      </c>
      <c r="F17">
        <v>39593090034.300003</v>
      </c>
      <c r="G17">
        <v>8462884220.2492704</v>
      </c>
      <c r="H17">
        <v>6954922195.4251404</v>
      </c>
      <c r="L17" s="4" t="str">
        <f t="shared" si="8"/>
        <v>Spain</v>
      </c>
      <c r="M17" s="3">
        <f t="shared" si="9"/>
        <v>24897.360000000001</v>
      </c>
      <c r="N17" s="5">
        <f t="shared" si="0"/>
        <v>8.9632152222908767E-2</v>
      </c>
      <c r="O17" s="3">
        <f t="shared" si="10"/>
        <v>19736.749</v>
      </c>
      <c r="P17" s="5">
        <f t="shared" si="1"/>
        <v>7.105360932859317E-2</v>
      </c>
      <c r="Q17" s="3">
        <f t="shared" si="11"/>
        <v>39593.090034300003</v>
      </c>
      <c r="R17" s="5">
        <f t="shared" si="2"/>
        <v>5.1852037503802302E-2</v>
      </c>
      <c r="S17" s="3">
        <f t="shared" si="12"/>
        <v>48177.6398739</v>
      </c>
      <c r="T17" s="5">
        <f t="shared" si="3"/>
        <v>6.309456492084857E-2</v>
      </c>
      <c r="U17" s="2">
        <f t="shared" si="4"/>
        <v>6.9549221954251408</v>
      </c>
      <c r="V17" s="5">
        <f t="shared" si="5"/>
        <v>4.4708283986949635E-2</v>
      </c>
      <c r="W17" s="2">
        <f t="shared" si="6"/>
        <v>8.4628842202492702</v>
      </c>
      <c r="X17" s="5">
        <f t="shared" si="7"/>
        <v>5.4401907086244657E-2</v>
      </c>
    </row>
    <row r="18" spans="1:24" x14ac:dyDescent="0.2">
      <c r="A18">
        <v>15</v>
      </c>
      <c r="B18" t="s">
        <v>16</v>
      </c>
      <c r="C18">
        <v>2048587</v>
      </c>
      <c r="D18">
        <v>643443</v>
      </c>
      <c r="E18">
        <v>3156889626</v>
      </c>
      <c r="F18">
        <v>728493357.29999995</v>
      </c>
      <c r="G18">
        <v>554539231.70316005</v>
      </c>
      <c r="H18">
        <v>127967143.143318</v>
      </c>
      <c r="L18" s="4" t="str">
        <f t="shared" si="8"/>
        <v>Sweden</v>
      </c>
      <c r="M18" s="3">
        <f t="shared" si="9"/>
        <v>643.44299999999998</v>
      </c>
      <c r="N18" s="5">
        <f t="shared" si="0"/>
        <v>2.3164376031340303E-3</v>
      </c>
      <c r="O18" s="3">
        <f t="shared" si="10"/>
        <v>2048.587</v>
      </c>
      <c r="P18" s="5">
        <f t="shared" si="1"/>
        <v>7.3750494761642199E-3</v>
      </c>
      <c r="Q18" s="3">
        <f t="shared" si="11"/>
        <v>728.49335729999996</v>
      </c>
      <c r="R18" s="5">
        <f t="shared" si="2"/>
        <v>9.5405195328948731E-4</v>
      </c>
      <c r="S18" s="3">
        <f t="shared" si="12"/>
        <v>3156.8896260000001</v>
      </c>
      <c r="T18" s="5">
        <f t="shared" si="3"/>
        <v>4.1343365506685305E-3</v>
      </c>
      <c r="U18" s="2">
        <f t="shared" si="4"/>
        <v>0.127967143143318</v>
      </c>
      <c r="V18" s="5">
        <f t="shared" si="5"/>
        <v>8.2261040683006105E-4</v>
      </c>
      <c r="W18" s="2">
        <f t="shared" si="6"/>
        <v>0.55453923170316</v>
      </c>
      <c r="X18" s="5">
        <f t="shared" si="7"/>
        <v>3.5647411655011655E-3</v>
      </c>
    </row>
    <row r="19" spans="1:24" x14ac:dyDescent="0.2">
      <c r="A19">
        <v>16</v>
      </c>
      <c r="B19" t="s">
        <v>17</v>
      </c>
      <c r="C19">
        <v>25797</v>
      </c>
      <c r="D19">
        <v>5882565</v>
      </c>
      <c r="E19">
        <v>33116212.199999999</v>
      </c>
      <c r="F19">
        <v>5468097466.8999996</v>
      </c>
      <c r="G19">
        <v>5817193.8350520004</v>
      </c>
      <c r="H19">
        <v>960526001.03565395</v>
      </c>
      <c r="L19" s="4" t="str">
        <f t="shared" si="8"/>
        <v>Switzerland</v>
      </c>
      <c r="M19" s="3">
        <f t="shared" si="9"/>
        <v>5882.5649999999996</v>
      </c>
      <c r="N19" s="5">
        <f t="shared" si="0"/>
        <v>2.1177625320160664E-2</v>
      </c>
      <c r="O19" s="3">
        <f t="shared" si="10"/>
        <v>25.797000000000001</v>
      </c>
      <c r="P19" s="5">
        <f t="shared" si="1"/>
        <v>9.2870916068787121E-5</v>
      </c>
      <c r="Q19" s="3">
        <f t="shared" si="11"/>
        <v>5468.0974668999997</v>
      </c>
      <c r="R19" s="5">
        <f t="shared" si="2"/>
        <v>7.1611484398544731E-3</v>
      </c>
      <c r="S19" s="3">
        <f t="shared" si="12"/>
        <v>33.1162122</v>
      </c>
      <c r="T19" s="5">
        <f t="shared" si="3"/>
        <v>4.3369766681274237E-5</v>
      </c>
      <c r="U19" s="2">
        <f t="shared" si="4"/>
        <v>0.960526001035654</v>
      </c>
      <c r="V19" s="5">
        <f t="shared" si="5"/>
        <v>6.1745434419667221E-3</v>
      </c>
      <c r="W19" s="2">
        <f t="shared" si="6"/>
        <v>5.8171938350520007E-3</v>
      </c>
      <c r="X19" s="5">
        <f t="shared" si="7"/>
        <v>3.7394631697779834E-5</v>
      </c>
    </row>
    <row r="20" spans="1:24" x14ac:dyDescent="0.2">
      <c r="A20">
        <v>17</v>
      </c>
      <c r="B20" t="s">
        <v>18</v>
      </c>
      <c r="C20">
        <v>9522957</v>
      </c>
      <c r="D20">
        <v>11807202</v>
      </c>
      <c r="E20">
        <v>3868901524.8000002</v>
      </c>
      <c r="F20">
        <v>6884653791.1999998</v>
      </c>
      <c r="G20">
        <v>1094280107.27443</v>
      </c>
      <c r="H20">
        <v>1947255478.30301</v>
      </c>
      <c r="L20" s="4" t="str">
        <f t="shared" si="8"/>
        <v>United Kingdom</v>
      </c>
      <c r="M20" s="3">
        <f t="shared" si="9"/>
        <v>11807.201999999999</v>
      </c>
      <c r="N20" s="5">
        <f t="shared" si="0"/>
        <v>4.2506712639036139E-2</v>
      </c>
      <c r="O20" s="3">
        <f t="shared" si="10"/>
        <v>9522.9570000000003</v>
      </c>
      <c r="P20" s="5">
        <f t="shared" si="1"/>
        <v>3.4283278686423564E-2</v>
      </c>
      <c r="Q20" s="3">
        <f t="shared" si="11"/>
        <v>6884.6537911999994</v>
      </c>
      <c r="R20" s="5">
        <f t="shared" si="2"/>
        <v>9.016303760902164E-3</v>
      </c>
      <c r="S20" s="3">
        <f t="shared" si="12"/>
        <v>3868.9015248000001</v>
      </c>
      <c r="T20" s="5">
        <f t="shared" si="3"/>
        <v>5.0668040001085072E-3</v>
      </c>
      <c r="U20" s="2">
        <f t="shared" si="4"/>
        <v>1.94725547830301</v>
      </c>
      <c r="V20" s="5">
        <f t="shared" si="5"/>
        <v>1.2517530530590315E-2</v>
      </c>
      <c r="W20" s="2">
        <f t="shared" si="6"/>
        <v>1.0942801072744301</v>
      </c>
      <c r="X20" s="5">
        <f t="shared" si="7"/>
        <v>7.0343541484153647E-3</v>
      </c>
    </row>
    <row r="21" spans="1:24" x14ac:dyDescent="0.2">
      <c r="A21">
        <v>18</v>
      </c>
      <c r="B21" t="s">
        <v>19</v>
      </c>
      <c r="C21">
        <v>6586309</v>
      </c>
      <c r="D21">
        <v>0</v>
      </c>
      <c r="E21">
        <v>35819777528.099998</v>
      </c>
      <c r="F21">
        <v>0</v>
      </c>
      <c r="G21">
        <v>7774324514.6988201</v>
      </c>
      <c r="H21">
        <v>0</v>
      </c>
      <c r="L21" s="4" t="str">
        <f t="shared" si="8"/>
        <v>Africa</v>
      </c>
      <c r="M21" s="3">
        <f t="shared" ref="M21:M25" si="13">D21/1000</f>
        <v>0</v>
      </c>
      <c r="N21" s="5">
        <f t="shared" ref="N21:N25" si="14">M21/($M$26+$O$26)</f>
        <v>0</v>
      </c>
      <c r="O21" s="3">
        <f t="shared" ref="O21:O25" si="15">C21/1000</f>
        <v>6586.3090000000002</v>
      </c>
      <c r="P21" s="5">
        <f t="shared" ref="P21:P25" si="16">O21/($M$26+$O$26)</f>
        <v>2.3711150534639579E-2</v>
      </c>
      <c r="Q21" s="3">
        <f t="shared" ref="Q21:Q25" si="17">F21/1000000</f>
        <v>0</v>
      </c>
      <c r="R21" s="5">
        <f t="shared" ref="R21:R25" si="18">Q21/($Q$26+$S$26)</f>
        <v>0</v>
      </c>
      <c r="S21" s="3">
        <f t="shared" ref="S21:S25" si="19">E21/1000000</f>
        <v>35819.777528099999</v>
      </c>
      <c r="T21" s="5">
        <f t="shared" ref="T21:T25" si="20">S21/($Q$26+$S$26)</f>
        <v>4.6910419119999693E-2</v>
      </c>
      <c r="U21" s="2">
        <f t="shared" ref="U21:U25" si="21">H21/1000000000</f>
        <v>0</v>
      </c>
      <c r="V21" s="5">
        <f t="shared" ref="V21:V25" si="22">U21/($U$26+$W$26)</f>
        <v>0</v>
      </c>
      <c r="W21" s="2">
        <f t="shared" ref="W21:W25" si="23">G21/1000000000</f>
        <v>7.7743245146988205</v>
      </c>
      <c r="X21" s="5">
        <f t="shared" ref="X21:X25" si="24">W21/($U$26+$W$26)</f>
        <v>4.9975642925019464E-2</v>
      </c>
    </row>
    <row r="22" spans="1:24" x14ac:dyDescent="0.2">
      <c r="A22">
        <v>19</v>
      </c>
      <c r="B22" t="s">
        <v>20</v>
      </c>
      <c r="C22">
        <v>30790769</v>
      </c>
      <c r="D22">
        <v>0</v>
      </c>
      <c r="E22">
        <v>222836567624.79999</v>
      </c>
      <c r="F22">
        <v>0</v>
      </c>
      <c r="G22">
        <v>48364448637.286598</v>
      </c>
      <c r="H22">
        <v>0</v>
      </c>
      <c r="L22" s="4" t="str">
        <f t="shared" si="8"/>
        <v>Americas</v>
      </c>
      <c r="M22" s="3">
        <f t="shared" si="13"/>
        <v>0</v>
      </c>
      <c r="N22" s="5">
        <f t="shared" si="14"/>
        <v>0</v>
      </c>
      <c r="O22" s="3">
        <f t="shared" si="15"/>
        <v>30790.769</v>
      </c>
      <c r="P22" s="5">
        <f t="shared" si="16"/>
        <v>0.11084881666443432</v>
      </c>
      <c r="Q22" s="3">
        <f t="shared" si="17"/>
        <v>0</v>
      </c>
      <c r="R22" s="5">
        <f t="shared" si="18"/>
        <v>0</v>
      </c>
      <c r="S22" s="3">
        <f t="shared" si="19"/>
        <v>222836.56762479999</v>
      </c>
      <c r="T22" s="5">
        <f t="shared" si="20"/>
        <v>0.29183198511886466</v>
      </c>
      <c r="U22" s="2">
        <f t="shared" si="21"/>
        <v>0</v>
      </c>
      <c r="V22" s="5">
        <f t="shared" si="22"/>
        <v>0</v>
      </c>
      <c r="W22" s="2">
        <f t="shared" si="23"/>
        <v>48.3644486372866</v>
      </c>
      <c r="X22" s="5">
        <f t="shared" si="24"/>
        <v>0.31090089059089354</v>
      </c>
    </row>
    <row r="23" spans="1:24" x14ac:dyDescent="0.2">
      <c r="A23">
        <v>20</v>
      </c>
      <c r="B23" t="s">
        <v>21</v>
      </c>
      <c r="C23">
        <v>36114292</v>
      </c>
      <c r="D23">
        <v>0</v>
      </c>
      <c r="E23">
        <v>223785790727.20001</v>
      </c>
      <c r="F23">
        <v>0</v>
      </c>
      <c r="G23">
        <v>48570468019.431503</v>
      </c>
      <c r="H23">
        <v>0</v>
      </c>
      <c r="L23" s="4" t="str">
        <f t="shared" si="8"/>
        <v>Asia</v>
      </c>
      <c r="M23" s="3">
        <f t="shared" si="13"/>
        <v>0</v>
      </c>
      <c r="N23" s="5">
        <f t="shared" si="14"/>
        <v>0</v>
      </c>
      <c r="O23" s="3">
        <f t="shared" si="15"/>
        <v>36114.292000000001</v>
      </c>
      <c r="P23" s="5">
        <f t="shared" si="16"/>
        <v>0.13001385359598674</v>
      </c>
      <c r="Q23" s="3">
        <f t="shared" si="17"/>
        <v>0</v>
      </c>
      <c r="R23" s="5">
        <f t="shared" si="18"/>
        <v>0</v>
      </c>
      <c r="S23" s="3">
        <f t="shared" si="19"/>
        <v>223785.79072720002</v>
      </c>
      <c r="T23" s="5">
        <f t="shared" si="20"/>
        <v>0.29307510991317809</v>
      </c>
      <c r="U23" s="2">
        <f t="shared" si="21"/>
        <v>0</v>
      </c>
      <c r="V23" s="5">
        <f t="shared" si="22"/>
        <v>0</v>
      </c>
      <c r="W23" s="2">
        <f t="shared" si="23"/>
        <v>48.570468019431502</v>
      </c>
      <c r="X23" s="5">
        <f t="shared" si="24"/>
        <v>0.31222524373028721</v>
      </c>
    </row>
    <row r="24" spans="1:24" x14ac:dyDescent="0.2">
      <c r="A24">
        <v>21</v>
      </c>
      <c r="B24" t="s">
        <v>22</v>
      </c>
      <c r="C24">
        <v>51524106</v>
      </c>
      <c r="D24">
        <v>0</v>
      </c>
      <c r="E24">
        <v>84307337823.600006</v>
      </c>
      <c r="F24">
        <v>0</v>
      </c>
      <c r="G24">
        <v>14877419151.2616</v>
      </c>
      <c r="H24">
        <v>0</v>
      </c>
      <c r="L24" s="4" t="str">
        <f t="shared" si="8"/>
        <v>Europe</v>
      </c>
      <c r="M24" s="3">
        <f t="shared" si="13"/>
        <v>0</v>
      </c>
      <c r="N24" s="5">
        <f t="shared" si="14"/>
        <v>0</v>
      </c>
      <c r="O24" s="3">
        <f t="shared" si="15"/>
        <v>51524.106</v>
      </c>
      <c r="P24" s="5">
        <f t="shared" si="16"/>
        <v>0.18549020908808353</v>
      </c>
      <c r="Q24" s="3">
        <f t="shared" si="17"/>
        <v>0</v>
      </c>
      <c r="R24" s="5">
        <f t="shared" si="18"/>
        <v>0</v>
      </c>
      <c r="S24" s="3">
        <f t="shared" si="19"/>
        <v>84307.337823599999</v>
      </c>
      <c r="T24" s="5">
        <f t="shared" si="20"/>
        <v>0.11041086307959154</v>
      </c>
      <c r="U24" s="2">
        <f t="shared" si="21"/>
        <v>0</v>
      </c>
      <c r="V24" s="5">
        <f t="shared" si="22"/>
        <v>0</v>
      </c>
      <c r="W24" s="2">
        <f t="shared" si="23"/>
        <v>14.8774191512616</v>
      </c>
      <c r="X24" s="5">
        <f t="shared" si="24"/>
        <v>9.5636422912827118E-2</v>
      </c>
    </row>
    <row r="25" spans="1:24" x14ac:dyDescent="0.2">
      <c r="A25">
        <v>22</v>
      </c>
      <c r="B25" t="s">
        <v>23</v>
      </c>
      <c r="C25">
        <v>355891</v>
      </c>
      <c r="D25">
        <v>0</v>
      </c>
      <c r="E25">
        <v>5995534189</v>
      </c>
      <c r="F25">
        <v>0</v>
      </c>
      <c r="G25">
        <v>1301270740.3805599</v>
      </c>
      <c r="H25">
        <v>0</v>
      </c>
      <c r="L25" s="4" t="str">
        <f t="shared" si="8"/>
        <v>Oceania</v>
      </c>
      <c r="M25" s="3">
        <f t="shared" si="13"/>
        <v>0</v>
      </c>
      <c r="N25" s="5">
        <f t="shared" si="14"/>
        <v>0</v>
      </c>
      <c r="O25" s="3">
        <f t="shared" si="15"/>
        <v>355.89100000000002</v>
      </c>
      <c r="P25" s="5">
        <f t="shared" si="16"/>
        <v>1.281231274591492E-3</v>
      </c>
      <c r="Q25" s="3">
        <f t="shared" si="17"/>
        <v>0</v>
      </c>
      <c r="R25" s="5">
        <f t="shared" si="18"/>
        <v>0</v>
      </c>
      <c r="S25" s="3">
        <f t="shared" si="19"/>
        <v>5995.534189</v>
      </c>
      <c r="T25" s="5">
        <f t="shared" si="20"/>
        <v>7.8518919173531793E-3</v>
      </c>
      <c r="U25" s="2">
        <f t="shared" si="21"/>
        <v>0</v>
      </c>
      <c r="V25" s="5">
        <f t="shared" si="22"/>
        <v>0</v>
      </c>
      <c r="W25" s="2">
        <f t="shared" si="23"/>
        <v>1.3012707403805599</v>
      </c>
      <c r="X25" s="5">
        <f t="shared" si="24"/>
        <v>8.3649507744473044E-3</v>
      </c>
    </row>
    <row r="26" spans="1:24" x14ac:dyDescent="0.2">
      <c r="L26" s="4" t="s">
        <v>31</v>
      </c>
      <c r="M26" s="3">
        <f>SUM(M4:M25)</f>
        <v>113311.77800000001</v>
      </c>
      <c r="N26" s="8">
        <f>SUM(N4:N25)</f>
        <v>0.40792993852940412</v>
      </c>
      <c r="O26" s="3">
        <f>SUM(O4:O25)</f>
        <v>164460.86700000003</v>
      </c>
      <c r="P26" s="8">
        <f>SUM(P4:P25)</f>
        <v>0.59207006147059582</v>
      </c>
      <c r="Q26" s="3">
        <f t="shared" ref="Q26:V26" si="25">SUM(Q4:Q20)</f>
        <v>122631.43398670002</v>
      </c>
      <c r="R26" s="8">
        <f t="shared" si="25"/>
        <v>0.16060099650506721</v>
      </c>
      <c r="S26" s="3">
        <f>SUM(S4:S25)</f>
        <v>640946.85416440002</v>
      </c>
      <c r="T26" s="8">
        <f>SUM(T4:T25)</f>
        <v>0.83939900349493268</v>
      </c>
      <c r="U26" s="3">
        <f t="shared" si="25"/>
        <v>22.279334887444548</v>
      </c>
      <c r="V26" s="8">
        <f t="shared" si="25"/>
        <v>0.14321811275522653</v>
      </c>
      <c r="W26" s="3">
        <f>SUM(W4:W25)</f>
        <v>133.28293624457396</v>
      </c>
      <c r="X26" s="8">
        <f>SUM(X4:X25)</f>
        <v>0.85678188724477344</v>
      </c>
    </row>
    <row r="28" spans="1:24" x14ac:dyDescent="0.2">
      <c r="M28" s="6" t="s">
        <v>26</v>
      </c>
      <c r="N28" s="6"/>
      <c r="O28" s="6"/>
      <c r="P28" s="1"/>
      <c r="Q28" s="6" t="s">
        <v>27</v>
      </c>
      <c r="R28" s="6"/>
      <c r="S28" s="6"/>
      <c r="T28" s="1"/>
      <c r="U28" s="6" t="s">
        <v>28</v>
      </c>
      <c r="V28" s="6"/>
      <c r="W28" s="6"/>
    </row>
    <row r="29" spans="1:24" x14ac:dyDescent="0.2">
      <c r="L29" t="s">
        <v>0</v>
      </c>
      <c r="M29" t="s">
        <v>24</v>
      </c>
      <c r="N29" t="s">
        <v>30</v>
      </c>
      <c r="O29" t="s">
        <v>25</v>
      </c>
      <c r="P29" t="s">
        <v>30</v>
      </c>
      <c r="Q29" t="s">
        <v>24</v>
      </c>
      <c r="S29" t="s">
        <v>25</v>
      </c>
      <c r="U29" t="s">
        <v>24</v>
      </c>
      <c r="W29" t="s">
        <v>25</v>
      </c>
    </row>
    <row r="30" spans="1:24" x14ac:dyDescent="0.2">
      <c r="K30">
        <v>0</v>
      </c>
      <c r="L30" s="4" t="s">
        <v>15</v>
      </c>
      <c r="M30" s="3">
        <v>24897.360000000001</v>
      </c>
      <c r="N30" s="5">
        <v>8.9632152222908767E-2</v>
      </c>
      <c r="O30" s="3">
        <v>19736.749</v>
      </c>
      <c r="P30" s="5">
        <v>7.105360932859317E-2</v>
      </c>
      <c r="Q30" s="3">
        <v>39593.090034300003</v>
      </c>
      <c r="R30" s="5">
        <v>5.1852037503802302E-2</v>
      </c>
      <c r="S30" s="3">
        <v>48177.6398739</v>
      </c>
      <c r="T30" s="5">
        <v>6.309456492084857E-2</v>
      </c>
      <c r="U30" s="2">
        <v>6.9549221954251408</v>
      </c>
      <c r="V30" s="5">
        <v>4.4708283986949635E-2</v>
      </c>
      <c r="W30" s="2">
        <v>8.4628842202492702</v>
      </c>
      <c r="X30" s="5">
        <v>5.4401907086244657E-2</v>
      </c>
    </row>
    <row r="31" spans="1:24" x14ac:dyDescent="0.2">
      <c r="K31">
        <v>0</v>
      </c>
      <c r="L31" s="4" t="s">
        <v>11</v>
      </c>
      <c r="M31" s="3">
        <v>14479.915999999999</v>
      </c>
      <c r="N31" s="5">
        <v>5.2128660833394874E-2</v>
      </c>
      <c r="O31" s="3">
        <v>53.881</v>
      </c>
      <c r="P31" s="5">
        <v>1.9397518427345499E-4</v>
      </c>
      <c r="Q31" s="3">
        <v>13160.5843895</v>
      </c>
      <c r="R31" s="5">
        <v>1.723540937939258E-2</v>
      </c>
      <c r="S31" s="3">
        <v>65.758892200000005</v>
      </c>
      <c r="T31" s="5">
        <v>8.611938450898877E-5</v>
      </c>
      <c r="U31" s="2">
        <v>2.3117882538595702</v>
      </c>
      <c r="V31" s="5">
        <v>1.4860854351359157E-2</v>
      </c>
      <c r="W31" s="2">
        <v>1.1551207003852001E-2</v>
      </c>
      <c r="X31" s="5">
        <v>7.4254553625339052E-5</v>
      </c>
    </row>
    <row r="32" spans="1:24" x14ac:dyDescent="0.2">
      <c r="K32">
        <v>0</v>
      </c>
      <c r="L32" s="4" t="s">
        <v>10</v>
      </c>
      <c r="M32" s="3">
        <v>13333.03</v>
      </c>
      <c r="N32" s="5">
        <v>4.7999794940210908E-2</v>
      </c>
      <c r="O32" s="3">
        <v>257.99799999999999</v>
      </c>
      <c r="P32" s="5">
        <v>9.2880996255048794E-4</v>
      </c>
      <c r="Q32" s="3">
        <v>11225.023372600001</v>
      </c>
      <c r="R32" s="5">
        <v>1.4700553364056295E-2</v>
      </c>
      <c r="S32" s="3">
        <v>303.60682280000003</v>
      </c>
      <c r="T32" s="5">
        <v>3.9761060196609607E-4</v>
      </c>
      <c r="U32" s="2">
        <v>1.97178760563092</v>
      </c>
      <c r="V32" s="5">
        <v>1.2675230255268998E-2</v>
      </c>
      <c r="W32" s="2">
        <v>5.3331574493047998E-2</v>
      </c>
      <c r="X32" s="5">
        <v>3.4283103547509897E-4</v>
      </c>
    </row>
    <row r="33" spans="11:24" x14ac:dyDescent="0.2">
      <c r="K33">
        <v>0</v>
      </c>
      <c r="L33" s="4" t="s">
        <v>12</v>
      </c>
      <c r="M33" s="3">
        <v>12916.623</v>
      </c>
      <c r="N33" s="5">
        <v>4.6500702039972287E-2</v>
      </c>
      <c r="O33" s="3">
        <v>3136.0349999999999</v>
      </c>
      <c r="P33" s="5">
        <v>1.1289934615411822E-2</v>
      </c>
      <c r="Q33" s="3">
        <v>17036.806748200001</v>
      </c>
      <c r="R33" s="5">
        <v>2.2311800914942576E-2</v>
      </c>
      <c r="S33" s="3">
        <v>5867.0562841999999</v>
      </c>
      <c r="T33" s="5">
        <v>7.6836342458168512E-3</v>
      </c>
      <c r="U33" s="2">
        <v>2.9926854733888102</v>
      </c>
      <c r="V33" s="5">
        <v>1.9237861800365824E-2</v>
      </c>
      <c r="W33" s="2">
        <v>1.03060710688257</v>
      </c>
      <c r="X33" s="5">
        <v>6.6250453878237692E-3</v>
      </c>
    </row>
    <row r="34" spans="11:24" x14ac:dyDescent="0.2">
      <c r="K34">
        <v>0</v>
      </c>
      <c r="L34" s="4" t="s">
        <v>18</v>
      </c>
      <c r="M34" s="3">
        <v>11807.201999999999</v>
      </c>
      <c r="N34" s="5">
        <v>4.2506712639036139E-2</v>
      </c>
      <c r="O34" s="3">
        <v>9522.9570000000003</v>
      </c>
      <c r="P34" s="5">
        <v>3.4283278686423564E-2</v>
      </c>
      <c r="Q34" s="3">
        <v>6884.6537911999994</v>
      </c>
      <c r="R34" s="5">
        <v>9.016303760902164E-3</v>
      </c>
      <c r="S34" s="3">
        <v>3868.9015248000001</v>
      </c>
      <c r="T34" s="5">
        <v>5.0668040001085072E-3</v>
      </c>
      <c r="U34" s="2">
        <v>1.94725547830301</v>
      </c>
      <c r="V34" s="5">
        <v>1.2517530530590315E-2</v>
      </c>
      <c r="W34" s="2">
        <v>1.0942801072744301</v>
      </c>
      <c r="X34" s="5">
        <v>7.0343541484153647E-3</v>
      </c>
    </row>
    <row r="35" spans="11:24" x14ac:dyDescent="0.2">
      <c r="K35">
        <v>0</v>
      </c>
      <c r="L35" s="4" t="s">
        <v>14</v>
      </c>
      <c r="M35" s="3">
        <v>11127.796</v>
      </c>
      <c r="N35" s="5">
        <v>4.0060805843570378E-2</v>
      </c>
      <c r="O35" s="3">
        <v>185.87200000000001</v>
      </c>
      <c r="P35" s="5">
        <v>6.6915156458261036E-4</v>
      </c>
      <c r="Q35" s="3">
        <v>5710.6238350000003</v>
      </c>
      <c r="R35" s="5">
        <v>7.4787666485744263E-3</v>
      </c>
      <c r="S35" s="3">
        <v>162.4913669</v>
      </c>
      <c r="T35" s="5">
        <v>2.1280249768946486E-4</v>
      </c>
      <c r="U35" s="2">
        <v>1.0031281828561001</v>
      </c>
      <c r="V35" s="5">
        <v>6.4484027878764479E-3</v>
      </c>
      <c r="W35" s="2">
        <v>2.8543233509654001E-2</v>
      </c>
      <c r="X35" s="5">
        <v>1.8348429411544576E-4</v>
      </c>
    </row>
    <row r="36" spans="11:24" x14ac:dyDescent="0.2">
      <c r="K36">
        <v>0</v>
      </c>
      <c r="L36" s="4" t="s">
        <v>17</v>
      </c>
      <c r="M36" s="3">
        <v>5882.5649999999996</v>
      </c>
      <c r="N36" s="5">
        <v>2.1177625320160664E-2</v>
      </c>
      <c r="O36" s="3">
        <v>25.797000000000001</v>
      </c>
      <c r="P36" s="5">
        <v>9.2870916068787121E-5</v>
      </c>
      <c r="Q36" s="3">
        <v>5468.0974668999997</v>
      </c>
      <c r="R36" s="5">
        <v>7.1611484398544731E-3</v>
      </c>
      <c r="S36" s="3">
        <v>33.1162122</v>
      </c>
      <c r="T36" s="5">
        <v>4.3369766681274237E-5</v>
      </c>
      <c r="U36" s="2">
        <v>0.960526001035654</v>
      </c>
      <c r="V36" s="5">
        <v>6.1745434419667221E-3</v>
      </c>
      <c r="W36" s="2">
        <v>5.8171938350520007E-3</v>
      </c>
      <c r="X36" s="5">
        <v>3.7394631697779834E-5</v>
      </c>
    </row>
    <row r="37" spans="11:24" x14ac:dyDescent="0.2">
      <c r="K37">
        <v>0</v>
      </c>
      <c r="L37" s="4" t="s">
        <v>34</v>
      </c>
      <c r="M37" s="3">
        <v>4985.0150000000003</v>
      </c>
      <c r="N37" s="5">
        <v>1.7946385613313364E-2</v>
      </c>
      <c r="O37" s="3">
        <v>3318.3359999999998</v>
      </c>
      <c r="P37" s="5">
        <v>1.1946230342444266E-2</v>
      </c>
      <c r="Q37" s="3">
        <v>7240.9608678000004</v>
      </c>
      <c r="R37" s="5">
        <v>9.4829318488520581E-3</v>
      </c>
      <c r="S37" s="3">
        <v>5374.5430578999994</v>
      </c>
      <c r="T37" s="5">
        <v>7.0386273959068659E-3</v>
      </c>
      <c r="U37" s="2">
        <v>1.27194718603775</v>
      </c>
      <c r="V37" s="5">
        <v>8.1764503486729586E-3</v>
      </c>
      <c r="W37" s="2">
        <v>0.94409223355071403</v>
      </c>
      <c r="X37" s="5">
        <v>6.0689023545401092E-3</v>
      </c>
    </row>
    <row r="38" spans="11:24" x14ac:dyDescent="0.2">
      <c r="K38">
        <v>0</v>
      </c>
      <c r="L38" s="4" t="s">
        <v>9</v>
      </c>
      <c r="M38" s="3">
        <v>3446.6880000000001</v>
      </c>
      <c r="N38" s="5">
        <v>1.2408306080679759E-2</v>
      </c>
      <c r="O38" s="3">
        <v>119.77500000000001</v>
      </c>
      <c r="P38" s="5">
        <v>4.3119796767604669E-4</v>
      </c>
      <c r="Q38" s="3">
        <v>3711.8948103000002</v>
      </c>
      <c r="R38" s="5">
        <v>4.8611843315868025E-3</v>
      </c>
      <c r="S38" s="3">
        <v>116.9404821</v>
      </c>
      <c r="T38" s="5">
        <v>1.5314799270046731E-4</v>
      </c>
      <c r="U38" s="2">
        <v>0.65203144237729804</v>
      </c>
      <c r="V38" s="5">
        <v>4.1914497495600918E-3</v>
      </c>
      <c r="W38" s="2">
        <v>2.0541765085685997E-2</v>
      </c>
      <c r="X38" s="5">
        <v>1.3204850338198747E-4</v>
      </c>
    </row>
    <row r="39" spans="11:24" x14ac:dyDescent="0.2">
      <c r="K39">
        <v>0</v>
      </c>
      <c r="L39" s="4" t="s">
        <v>33</v>
      </c>
      <c r="M39" s="3">
        <v>2403.931</v>
      </c>
      <c r="N39" s="5">
        <v>8.6543115143681622E-3</v>
      </c>
      <c r="O39" s="3">
        <v>189.12</v>
      </c>
      <c r="P39" s="5">
        <v>6.8084458064616115E-4</v>
      </c>
      <c r="Q39" s="3">
        <v>3949.8394409000002</v>
      </c>
      <c r="R39" s="5">
        <v>5.1728021896274628E-3</v>
      </c>
      <c r="S39" s="3">
        <v>338.22533930000003</v>
      </c>
      <c r="T39" s="5">
        <v>4.4294782152458297E-4</v>
      </c>
      <c r="U39" s="2">
        <v>0.69382879618849391</v>
      </c>
      <c r="V39" s="5">
        <v>4.4601354244801009E-3</v>
      </c>
      <c r="W39" s="2">
        <v>5.9412663101438001E-2</v>
      </c>
      <c r="X39" s="5">
        <v>3.8192206033696446E-4</v>
      </c>
    </row>
    <row r="40" spans="11:24" x14ac:dyDescent="0.2">
      <c r="K40">
        <v>0</v>
      </c>
      <c r="L40" s="4" t="s">
        <v>7</v>
      </c>
      <c r="M40" s="3">
        <v>2393.6999999999998</v>
      </c>
      <c r="N40" s="5">
        <v>8.6174792337812799E-3</v>
      </c>
      <c r="O40" s="3">
        <v>13.628</v>
      </c>
      <c r="P40" s="5">
        <v>4.9061706562213851E-5</v>
      </c>
      <c r="Q40" s="3">
        <v>3166.5661135999999</v>
      </c>
      <c r="R40" s="5">
        <v>4.1470091053366709E-3</v>
      </c>
      <c r="S40" s="3">
        <v>22.364190100000002</v>
      </c>
      <c r="T40" s="5">
        <v>2.9288666855826684E-5</v>
      </c>
      <c r="U40" s="2">
        <v>0.55623900351497602</v>
      </c>
      <c r="V40" s="5">
        <v>3.5756677982858817E-3</v>
      </c>
      <c r="W40" s="2">
        <v>3.9284936329659998E-3</v>
      </c>
      <c r="X40" s="5">
        <v>2.5253511692639591E-5</v>
      </c>
    </row>
    <row r="41" spans="11:24" x14ac:dyDescent="0.2">
      <c r="K41">
        <v>0</v>
      </c>
      <c r="L41" s="4" t="s">
        <v>32</v>
      </c>
      <c r="M41" s="3">
        <v>2344.5</v>
      </c>
      <c r="N41" s="5">
        <v>8.440355960897445E-3</v>
      </c>
      <c r="O41" s="3">
        <v>12.510999999999999</v>
      </c>
      <c r="P41" s="5">
        <v>4.504043225710724E-5</v>
      </c>
      <c r="Q41" s="3">
        <v>2787.8289925999998</v>
      </c>
      <c r="R41" s="5">
        <v>3.651006106198154E-3</v>
      </c>
      <c r="S41" s="3">
        <v>19.807117399999999</v>
      </c>
      <c r="T41" s="5">
        <v>2.5939864591959804E-5</v>
      </c>
      <c r="U41" s="2">
        <v>0.48971004084011605</v>
      </c>
      <c r="V41" s="5">
        <v>3.148000072745928E-3</v>
      </c>
      <c r="W41" s="2">
        <v>3.4793182424840002E-3</v>
      </c>
      <c r="X41" s="5">
        <v>2.2366080265897274E-5</v>
      </c>
    </row>
    <row r="42" spans="11:24" x14ac:dyDescent="0.2">
      <c r="K42">
        <v>0</v>
      </c>
      <c r="L42" s="4" t="s">
        <v>8</v>
      </c>
      <c r="M42" s="3">
        <v>1558.682</v>
      </c>
      <c r="N42" s="5">
        <v>5.6113588866895077E-3</v>
      </c>
      <c r="O42" s="3">
        <v>3.9E-2</v>
      </c>
      <c r="P42" s="5">
        <v>1.4040259435913855E-7</v>
      </c>
      <c r="Q42" s="3">
        <v>870.90931670000009</v>
      </c>
      <c r="R42" s="5">
        <v>1.140563227391899E-3</v>
      </c>
      <c r="S42" s="3">
        <v>3.61608E-2</v>
      </c>
      <c r="T42" s="5">
        <v>4.7357030131852505E-8</v>
      </c>
      <c r="U42" s="2">
        <v>0.15298393057152199</v>
      </c>
      <c r="V42" s="5">
        <v>9.834256690794364E-4</v>
      </c>
      <c r="W42" s="2">
        <v>6.3520061279999997E-6</v>
      </c>
      <c r="X42" s="5">
        <v>4.0832562303036484E-8</v>
      </c>
    </row>
    <row r="43" spans="11:24" x14ac:dyDescent="0.2">
      <c r="K43">
        <v>0</v>
      </c>
      <c r="L43" s="4" t="s">
        <v>16</v>
      </c>
      <c r="M43" s="3">
        <v>643.44299999999998</v>
      </c>
      <c r="N43" s="5">
        <v>2.3164376031340303E-3</v>
      </c>
      <c r="O43" s="3">
        <v>2048.587</v>
      </c>
      <c r="P43" s="5">
        <v>7.3750494761642199E-3</v>
      </c>
      <c r="Q43" s="3">
        <v>728.49335729999996</v>
      </c>
      <c r="R43" s="5">
        <v>9.5405195328948731E-4</v>
      </c>
      <c r="S43" s="3">
        <v>3156.8896260000001</v>
      </c>
      <c r="T43" s="5">
        <v>4.1343365506685305E-3</v>
      </c>
      <c r="U43" s="2">
        <v>0.127967143143318</v>
      </c>
      <c r="V43" s="5">
        <v>8.2261040683006105E-4</v>
      </c>
      <c r="W43" s="2">
        <v>0.55453923170316</v>
      </c>
      <c r="X43" s="5">
        <v>3.5647411655011655E-3</v>
      </c>
    </row>
    <row r="44" spans="11:24" x14ac:dyDescent="0.2">
      <c r="K44">
        <v>0</v>
      </c>
      <c r="L44" s="4" t="s">
        <v>13</v>
      </c>
      <c r="M44" s="3">
        <v>591.38400000000001</v>
      </c>
      <c r="N44" s="5">
        <v>2.1290217400637126E-3</v>
      </c>
      <c r="O44" s="3">
        <v>0.54800000000000004</v>
      </c>
      <c r="P44" s="5">
        <v>1.9728364540719985E-6</v>
      </c>
      <c r="Q44" s="3">
        <v>360.77377000000001</v>
      </c>
      <c r="R44" s="5">
        <v>4.7247777418287277E-4</v>
      </c>
      <c r="S44" s="3">
        <v>0.43400620000000001</v>
      </c>
      <c r="T44" s="5">
        <v>5.6838467873528255E-7</v>
      </c>
      <c r="U44" s="2">
        <v>6.3373520438199993E-2</v>
      </c>
      <c r="V44" s="5">
        <v>4.0738361542959101E-4</v>
      </c>
      <c r="W44" s="2">
        <v>7.6237529091999998E-5</v>
      </c>
      <c r="X44" s="5">
        <v>4.9007724390511581E-7</v>
      </c>
    </row>
    <row r="45" spans="11:24" x14ac:dyDescent="0.2">
      <c r="K45">
        <v>0</v>
      </c>
      <c r="L45" s="4" t="s">
        <v>35</v>
      </c>
      <c r="M45" s="3">
        <v>499.94299999999998</v>
      </c>
      <c r="N45" s="5">
        <v>1.7998280572228411E-3</v>
      </c>
      <c r="O45" s="3">
        <v>233.44</v>
      </c>
      <c r="P45" s="5">
        <v>8.4039952890249496E-4</v>
      </c>
      <c r="Q45" s="3">
        <v>735.28767979999998</v>
      </c>
      <c r="R45" s="5">
        <v>9.6294995707695951E-4</v>
      </c>
      <c r="S45" s="3">
        <v>387.2638316</v>
      </c>
      <c r="T45" s="5">
        <v>5.0716977893348197E-4</v>
      </c>
      <c r="U45" s="2">
        <v>0.12916063383366799</v>
      </c>
      <c r="V45" s="5">
        <v>8.3028251576537692E-4</v>
      </c>
      <c r="W45" s="2">
        <v>6.8026764658856001E-2</v>
      </c>
      <c r="X45" s="5">
        <v>4.3729603691067758E-4</v>
      </c>
    </row>
    <row r="46" spans="11:24" x14ac:dyDescent="0.2">
      <c r="K46">
        <v>0</v>
      </c>
      <c r="L46" s="4" t="s">
        <v>36</v>
      </c>
      <c r="M46" s="3">
        <v>0</v>
      </c>
      <c r="N46" s="5">
        <v>0</v>
      </c>
      <c r="O46" s="3">
        <v>234.227</v>
      </c>
      <c r="P46" s="5">
        <v>8.4323278125533199E-4</v>
      </c>
      <c r="Q46" s="3">
        <v>0</v>
      </c>
      <c r="R46" s="5">
        <v>0</v>
      </c>
      <c r="S46" s="3">
        <v>306.7714833</v>
      </c>
      <c r="T46" s="5">
        <v>4.0175511543525554E-4</v>
      </c>
      <c r="U46" s="2">
        <v>0</v>
      </c>
      <c r="V46" s="5">
        <v>0</v>
      </c>
      <c r="W46" s="2">
        <v>5.3887478756477994E-2</v>
      </c>
      <c r="X46" s="5">
        <v>3.4640455146573541E-4</v>
      </c>
    </row>
    <row r="47" spans="11:24" x14ac:dyDescent="0.2">
      <c r="K47">
        <v>0</v>
      </c>
      <c r="L47" s="4" t="s">
        <v>19</v>
      </c>
      <c r="M47" s="3">
        <v>0</v>
      </c>
      <c r="N47" s="3">
        <v>0</v>
      </c>
      <c r="O47" s="3">
        <v>6586.3090000000002</v>
      </c>
      <c r="P47" s="3">
        <v>2.3711150534639579E-2</v>
      </c>
      <c r="Q47" s="3">
        <v>0</v>
      </c>
      <c r="R47" s="3">
        <v>0</v>
      </c>
      <c r="S47" s="3">
        <v>35819.777528099999</v>
      </c>
      <c r="T47" s="3">
        <v>4.6910419119999693E-2</v>
      </c>
      <c r="U47" s="3">
        <v>0</v>
      </c>
      <c r="V47" s="3">
        <v>0</v>
      </c>
      <c r="W47" s="3">
        <v>7.7743245146988205</v>
      </c>
      <c r="X47" s="3">
        <v>4.9975642925019464E-2</v>
      </c>
    </row>
    <row r="48" spans="11:24" x14ac:dyDescent="0.2">
      <c r="K48">
        <v>0</v>
      </c>
      <c r="L48" s="4" t="s">
        <v>20</v>
      </c>
      <c r="M48" s="3">
        <v>0</v>
      </c>
      <c r="N48" s="3">
        <v>0</v>
      </c>
      <c r="O48" s="3">
        <v>30790.769</v>
      </c>
      <c r="P48" s="3">
        <v>0.11084881666443432</v>
      </c>
      <c r="Q48" s="3">
        <v>0</v>
      </c>
      <c r="R48" s="3">
        <v>0</v>
      </c>
      <c r="S48" s="3">
        <v>222836.56762479999</v>
      </c>
      <c r="T48" s="3">
        <v>0.29183198511886466</v>
      </c>
      <c r="U48" s="3">
        <v>0</v>
      </c>
      <c r="V48" s="3">
        <v>0</v>
      </c>
      <c r="W48" s="3">
        <v>48.3644486372866</v>
      </c>
      <c r="X48" s="3">
        <v>0.31090089059089354</v>
      </c>
    </row>
    <row r="49" spans="11:24" x14ac:dyDescent="0.2">
      <c r="K49">
        <v>0</v>
      </c>
      <c r="L49" s="4" t="s">
        <v>21</v>
      </c>
      <c r="M49" s="3">
        <v>0</v>
      </c>
      <c r="N49" s="3">
        <v>0</v>
      </c>
      <c r="O49" s="3">
        <v>36114.292000000001</v>
      </c>
      <c r="P49" s="3">
        <v>0.13001385359598674</v>
      </c>
      <c r="Q49" s="3">
        <v>0</v>
      </c>
      <c r="R49" s="3">
        <v>0</v>
      </c>
      <c r="S49" s="3">
        <v>223785.79072720002</v>
      </c>
      <c r="T49" s="3">
        <v>0.29307510991317809</v>
      </c>
      <c r="U49" s="3">
        <v>0</v>
      </c>
      <c r="V49" s="3">
        <v>0</v>
      </c>
      <c r="W49" s="3">
        <v>48.570468019431502</v>
      </c>
      <c r="X49" s="3">
        <v>0.31222524373028721</v>
      </c>
    </row>
    <row r="50" spans="11:24" x14ac:dyDescent="0.2">
      <c r="K50">
        <v>0</v>
      </c>
      <c r="L50" s="4" t="s">
        <v>22</v>
      </c>
      <c r="M50" s="3">
        <v>0</v>
      </c>
      <c r="N50" s="3">
        <v>0</v>
      </c>
      <c r="O50" s="3">
        <v>51524.106</v>
      </c>
      <c r="P50" s="3">
        <v>0.18549020908808353</v>
      </c>
      <c r="Q50" s="3">
        <v>0</v>
      </c>
      <c r="R50" s="3">
        <v>0</v>
      </c>
      <c r="S50" s="3">
        <v>84307.337823599999</v>
      </c>
      <c r="T50" s="3">
        <v>0.11041086307959154</v>
      </c>
      <c r="U50" s="3">
        <v>0</v>
      </c>
      <c r="V50" s="3">
        <v>0</v>
      </c>
      <c r="W50" s="3">
        <v>14.8774191512616</v>
      </c>
      <c r="X50" s="3">
        <v>9.5636422912827118E-2</v>
      </c>
    </row>
    <row r="51" spans="11:24" x14ac:dyDescent="0.2">
      <c r="K51">
        <v>0</v>
      </c>
      <c r="L51" s="4" t="s">
        <v>23</v>
      </c>
      <c r="M51" s="3">
        <v>0</v>
      </c>
      <c r="N51" s="3">
        <v>0</v>
      </c>
      <c r="O51" s="3">
        <v>355.89100000000002</v>
      </c>
      <c r="P51" s="3">
        <v>1.281231274591492E-3</v>
      </c>
      <c r="Q51" s="3">
        <v>0</v>
      </c>
      <c r="R51" s="3">
        <v>0</v>
      </c>
      <c r="S51" s="3">
        <v>5995.534189</v>
      </c>
      <c r="T51" s="3">
        <v>7.8518919173531793E-3</v>
      </c>
      <c r="U51" s="3">
        <v>0</v>
      </c>
      <c r="V51" s="3">
        <v>0</v>
      </c>
      <c r="W51" s="3">
        <v>1.3012707403805599</v>
      </c>
      <c r="X51" s="3">
        <v>8.3649507744473044E-3</v>
      </c>
    </row>
    <row r="52" spans="11:24" x14ac:dyDescent="0.2">
      <c r="K52">
        <v>1</v>
      </c>
      <c r="L52" s="4" t="s">
        <v>31</v>
      </c>
      <c r="M52" s="3">
        <v>113311.77800000001</v>
      </c>
      <c r="N52" s="3">
        <v>0.40792993852940412</v>
      </c>
      <c r="O52" s="3">
        <v>164460.86700000003</v>
      </c>
      <c r="P52" s="3">
        <v>0.59207006147059582</v>
      </c>
      <c r="Q52" s="3">
        <v>122631.43398670002</v>
      </c>
      <c r="R52" s="3">
        <v>0.16060099650506721</v>
      </c>
      <c r="S52" s="3">
        <v>640946.85416440002</v>
      </c>
      <c r="T52" s="3">
        <v>0.83939900349493268</v>
      </c>
      <c r="U52" s="3">
        <v>22.279334887444548</v>
      </c>
      <c r="V52" s="3">
        <v>0.14321811275522653</v>
      </c>
      <c r="W52" s="3">
        <v>133.28293624457396</v>
      </c>
      <c r="X52" s="3">
        <v>0.85678188724477344</v>
      </c>
    </row>
    <row r="53" spans="11:24" x14ac:dyDescent="0.2">
      <c r="L53" s="4" t="s">
        <v>38</v>
      </c>
      <c r="M53" s="3">
        <f>SUM(M51,M47:M49)</f>
        <v>0</v>
      </c>
      <c r="N53" s="3">
        <f t="shared" ref="N53:X53" si="26">SUM(N51,N47:N49)</f>
        <v>0</v>
      </c>
      <c r="O53" s="3">
        <f t="shared" si="26"/>
        <v>73847.260999999999</v>
      </c>
      <c r="P53" s="5">
        <f t="shared" si="26"/>
        <v>0.2658550520696521</v>
      </c>
      <c r="Q53" s="3">
        <f t="shared" si="26"/>
        <v>0</v>
      </c>
      <c r="R53" s="3">
        <f t="shared" si="26"/>
        <v>0</v>
      </c>
      <c r="S53" s="3">
        <f t="shared" si="26"/>
        <v>488437.67006909999</v>
      </c>
      <c r="T53" s="7">
        <f t="shared" si="26"/>
        <v>0.6396694060693956</v>
      </c>
      <c r="U53" s="3">
        <f t="shared" si="26"/>
        <v>0</v>
      </c>
      <c r="V53" s="3">
        <f t="shared" si="26"/>
        <v>0</v>
      </c>
      <c r="W53" s="3">
        <f t="shared" si="26"/>
        <v>106.01051191179748</v>
      </c>
      <c r="X53" s="3">
        <f t="shared" si="26"/>
        <v>0.68146672802064745</v>
      </c>
    </row>
    <row r="54" spans="11:24" x14ac:dyDescent="0.2"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1:24" x14ac:dyDescent="0.2"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7" spans="11:24" x14ac:dyDescent="0.2">
      <c r="M57" s="6" t="s">
        <v>26</v>
      </c>
      <c r="N57" s="6"/>
      <c r="O57" s="6" t="s">
        <v>27</v>
      </c>
      <c r="P57" s="1"/>
      <c r="Q57" s="6" t="s">
        <v>28</v>
      </c>
      <c r="R57" s="6"/>
      <c r="S57" s="6"/>
      <c r="T57" s="1"/>
      <c r="V57" s="6"/>
      <c r="W57" s="6"/>
    </row>
    <row r="58" spans="11:24" x14ac:dyDescent="0.2"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25</v>
      </c>
    </row>
    <row r="59" spans="11:24" x14ac:dyDescent="0.2">
      <c r="L59" s="4" t="s">
        <v>15</v>
      </c>
      <c r="M59" s="4" t="str">
        <f>ROUND(M30,0)&amp;" ("&amp;ROUND(N30*100,1)&amp;"%)"</f>
        <v>24897 (9%)</v>
      </c>
      <c r="N59" s="4" t="str">
        <f>ROUND(O30,0)&amp;" ("&amp;ROUND(P30*100,1)&amp;"%)"</f>
        <v>19737 (7.1%)</v>
      </c>
      <c r="O59" s="4" t="str">
        <f>ROUND(Q30,0)&amp;" ("&amp;ROUND(R30*100,1)&amp;"%)"</f>
        <v>39593 (5.2%)</v>
      </c>
      <c r="P59" s="4" t="str">
        <f>ROUND(S30,0)&amp;" ("&amp;ROUND(T30*100,1)&amp;"%)"</f>
        <v>48178 (6.3%)</v>
      </c>
      <c r="Q59" s="4" t="str">
        <f>ROUND(U30,2)&amp;" ("&amp;ROUND(V30*100,1)&amp;"%)"</f>
        <v>6.95 (4.5%)</v>
      </c>
      <c r="R59" s="4" t="str">
        <f>ROUND(W30,2)&amp;" ("&amp;ROUND(X30*100,1)&amp;"%)"</f>
        <v>8.46 (5.4%)</v>
      </c>
    </row>
    <row r="60" spans="11:24" x14ac:dyDescent="0.2">
      <c r="L60" s="4" t="s">
        <v>11</v>
      </c>
      <c r="M60" s="4" t="str">
        <f t="shared" ref="M60:M74" si="27">ROUND(M31,0)&amp;" ("&amp;ROUND(N31*100,1)&amp;"%)"</f>
        <v>14480 (5.2%)</v>
      </c>
      <c r="N60" s="4" t="str">
        <f t="shared" ref="N60:N74" si="28">ROUND(O31,0)&amp;" ("&amp;ROUND(P31*100,1)&amp;"%)"</f>
        <v>54 (0%)</v>
      </c>
      <c r="O60" s="4" t="str">
        <f t="shared" ref="O60:O74" si="29">ROUND(Q31,0)&amp;" ("&amp;ROUND(R31*100,1)&amp;"%)"</f>
        <v>13161 (1.7%)</v>
      </c>
      <c r="P60" s="4" t="str">
        <f t="shared" ref="P60:P74" si="30">ROUND(S31,0)&amp;" ("&amp;ROUND(T31*100,1)&amp;"%)"</f>
        <v>66 (0%)</v>
      </c>
      <c r="Q60" s="4" t="str">
        <f t="shared" ref="Q60:Q74" si="31">ROUND(U31,2)&amp;" ("&amp;ROUND(V31*100,1)&amp;"%)"</f>
        <v>2.31 (1.5%)</v>
      </c>
      <c r="R60" s="4" t="str">
        <f t="shared" ref="R60:R74" si="32">ROUND(W31,2)&amp;" ("&amp;ROUND(X31*100,1)&amp;"%)"</f>
        <v>0.01 (0%)</v>
      </c>
    </row>
    <row r="61" spans="11:24" x14ac:dyDescent="0.2">
      <c r="L61" s="4" t="s">
        <v>10</v>
      </c>
      <c r="M61" s="4" t="str">
        <f t="shared" si="27"/>
        <v>13333 (4.8%)</v>
      </c>
      <c r="N61" s="4" t="str">
        <f t="shared" si="28"/>
        <v>258 (0.1%)</v>
      </c>
      <c r="O61" s="4" t="str">
        <f t="shared" si="29"/>
        <v>11225 (1.5%)</v>
      </c>
      <c r="P61" s="4" t="str">
        <f t="shared" si="30"/>
        <v>304 (0%)</v>
      </c>
      <c r="Q61" s="4" t="str">
        <f t="shared" si="31"/>
        <v>1.97 (1.3%)</v>
      </c>
      <c r="R61" s="4" t="str">
        <f t="shared" si="32"/>
        <v>0.05 (0%)</v>
      </c>
    </row>
    <row r="62" spans="11:24" x14ac:dyDescent="0.2">
      <c r="L62" s="4" t="s">
        <v>12</v>
      </c>
      <c r="M62" s="4" t="str">
        <f t="shared" si="27"/>
        <v>12917 (4.7%)</v>
      </c>
      <c r="N62" s="4" t="str">
        <f t="shared" si="28"/>
        <v>3136 (1.1%)</v>
      </c>
      <c r="O62" s="4" t="str">
        <f t="shared" si="29"/>
        <v>17037 (2.2%)</v>
      </c>
      <c r="P62" s="4" t="str">
        <f t="shared" si="30"/>
        <v>5867 (0.8%)</v>
      </c>
      <c r="Q62" s="4" t="str">
        <f t="shared" si="31"/>
        <v>2.99 (1.9%)</v>
      </c>
      <c r="R62" s="4" t="str">
        <f t="shared" si="32"/>
        <v>1.03 (0.7%)</v>
      </c>
    </row>
    <row r="63" spans="11:24" x14ac:dyDescent="0.2">
      <c r="L63" s="4" t="s">
        <v>29</v>
      </c>
      <c r="M63" s="4" t="str">
        <f t="shared" si="27"/>
        <v>11807 (4.3%)</v>
      </c>
      <c r="N63" s="4" t="str">
        <f t="shared" si="28"/>
        <v>9523 (3.4%)</v>
      </c>
      <c r="O63" s="4" t="str">
        <f t="shared" si="29"/>
        <v>6885 (0.9%)</v>
      </c>
      <c r="P63" s="4" t="str">
        <f t="shared" si="30"/>
        <v>3869 (0.5%)</v>
      </c>
      <c r="Q63" s="4" t="str">
        <f t="shared" si="31"/>
        <v>1.95 (1.3%)</v>
      </c>
      <c r="R63" s="4" t="str">
        <f t="shared" si="32"/>
        <v>1.09 (0.7%)</v>
      </c>
    </row>
    <row r="64" spans="11:24" x14ac:dyDescent="0.2">
      <c r="L64" s="4" t="s">
        <v>14</v>
      </c>
      <c r="M64" s="4" t="str">
        <f t="shared" si="27"/>
        <v>11128 (4%)</v>
      </c>
      <c r="N64" s="4" t="str">
        <f t="shared" si="28"/>
        <v>186 (0.1%)</v>
      </c>
      <c r="O64" s="4" t="str">
        <f t="shared" si="29"/>
        <v>5711 (0.7%)</v>
      </c>
      <c r="P64" s="4" t="str">
        <f t="shared" si="30"/>
        <v>162 (0%)</v>
      </c>
      <c r="Q64" s="4" t="str">
        <f t="shared" si="31"/>
        <v>1 (0.6%)</v>
      </c>
      <c r="R64" s="4" t="str">
        <f t="shared" si="32"/>
        <v>0.03 (0%)</v>
      </c>
    </row>
    <row r="65" spans="12:18" x14ac:dyDescent="0.2">
      <c r="L65" s="4" t="s">
        <v>17</v>
      </c>
      <c r="M65" s="4" t="str">
        <f t="shared" si="27"/>
        <v>5883 (2.1%)</v>
      </c>
      <c r="N65" s="4" t="str">
        <f t="shared" si="28"/>
        <v>26 (0%)</v>
      </c>
      <c r="O65" s="4" t="str">
        <f t="shared" si="29"/>
        <v>5468 (0.7%)</v>
      </c>
      <c r="P65" s="4" t="str">
        <f t="shared" si="30"/>
        <v>33 (0%)</v>
      </c>
      <c r="Q65" s="4" t="str">
        <f t="shared" si="31"/>
        <v>0.96 (0.6%)</v>
      </c>
      <c r="R65" s="4" t="str">
        <f t="shared" si="32"/>
        <v>0.01 (0%)</v>
      </c>
    </row>
    <row r="66" spans="12:18" x14ac:dyDescent="0.2">
      <c r="L66" s="4" t="s">
        <v>34</v>
      </c>
      <c r="M66" s="4" t="str">
        <f t="shared" si="27"/>
        <v>4985 (1.8%)</v>
      </c>
      <c r="N66" s="4" t="str">
        <f t="shared" si="28"/>
        <v>3318 (1.2%)</v>
      </c>
      <c r="O66" s="4" t="str">
        <f t="shared" si="29"/>
        <v>7241 (0.9%)</v>
      </c>
      <c r="P66" s="4" t="str">
        <f t="shared" si="30"/>
        <v>5375 (0.7%)</v>
      </c>
      <c r="Q66" s="4" t="str">
        <f t="shared" si="31"/>
        <v>1.27 (0.8%)</v>
      </c>
      <c r="R66" s="4" t="str">
        <f t="shared" si="32"/>
        <v>0.94 (0.6%)</v>
      </c>
    </row>
    <row r="67" spans="12:18" x14ac:dyDescent="0.2">
      <c r="L67" s="4" t="s">
        <v>9</v>
      </c>
      <c r="M67" s="4" t="str">
        <f t="shared" si="27"/>
        <v>3447 (1.2%)</v>
      </c>
      <c r="N67" s="4" t="str">
        <f t="shared" si="28"/>
        <v>120 (0%)</v>
      </c>
      <c r="O67" s="4" t="str">
        <f t="shared" si="29"/>
        <v>3712 (0.5%)</v>
      </c>
      <c r="P67" s="4" t="str">
        <f t="shared" si="30"/>
        <v>117 (0%)</v>
      </c>
      <c r="Q67" s="4" t="str">
        <f t="shared" si="31"/>
        <v>0.65 (0.4%)</v>
      </c>
      <c r="R67" s="4" t="str">
        <f t="shared" si="32"/>
        <v>0.02 (0%)</v>
      </c>
    </row>
    <row r="68" spans="12:18" x14ac:dyDescent="0.2">
      <c r="L68" s="4" t="s">
        <v>33</v>
      </c>
      <c r="M68" s="4" t="str">
        <f t="shared" si="27"/>
        <v>2404 (0.9%)</v>
      </c>
      <c r="N68" s="4" t="str">
        <f t="shared" si="28"/>
        <v>189 (0.1%)</v>
      </c>
      <c r="O68" s="4" t="str">
        <f t="shared" si="29"/>
        <v>3950 (0.5%)</v>
      </c>
      <c r="P68" s="4" t="str">
        <f t="shared" si="30"/>
        <v>338 (0%)</v>
      </c>
      <c r="Q68" s="4" t="str">
        <f t="shared" si="31"/>
        <v>0.69 (0.4%)</v>
      </c>
      <c r="R68" s="4" t="str">
        <f t="shared" si="32"/>
        <v>0.06 (0%)</v>
      </c>
    </row>
    <row r="69" spans="12:18" x14ac:dyDescent="0.2">
      <c r="L69" s="4" t="s">
        <v>7</v>
      </c>
      <c r="M69" s="4" t="str">
        <f t="shared" si="27"/>
        <v>2394 (0.9%)</v>
      </c>
      <c r="N69" s="4" t="str">
        <f t="shared" si="28"/>
        <v>14 (0%)</v>
      </c>
      <c r="O69" s="4" t="str">
        <f t="shared" si="29"/>
        <v>3167 (0.4%)</v>
      </c>
      <c r="P69" s="4" t="str">
        <f t="shared" si="30"/>
        <v>22 (0%)</v>
      </c>
      <c r="Q69" s="4" t="str">
        <f t="shared" si="31"/>
        <v>0.56 (0.4%)</v>
      </c>
      <c r="R69" s="4" t="str">
        <f t="shared" si="32"/>
        <v>0 (0%)</v>
      </c>
    </row>
    <row r="70" spans="12:18" x14ac:dyDescent="0.2">
      <c r="L70" s="4" t="s">
        <v>32</v>
      </c>
      <c r="M70" s="4" t="str">
        <f t="shared" si="27"/>
        <v>2345 (0.8%)</v>
      </c>
      <c r="N70" s="4" t="str">
        <f t="shared" si="28"/>
        <v>13 (0%)</v>
      </c>
      <c r="O70" s="4" t="str">
        <f t="shared" si="29"/>
        <v>2788 (0.4%)</v>
      </c>
      <c r="P70" s="4" t="str">
        <f t="shared" si="30"/>
        <v>20 (0%)</v>
      </c>
      <c r="Q70" s="4" t="str">
        <f t="shared" si="31"/>
        <v>0.49 (0.3%)</v>
      </c>
      <c r="R70" s="4" t="str">
        <f t="shared" si="32"/>
        <v>0 (0%)</v>
      </c>
    </row>
    <row r="71" spans="12:18" x14ac:dyDescent="0.2">
      <c r="L71" s="4" t="s">
        <v>8</v>
      </c>
      <c r="M71" s="4" t="str">
        <f t="shared" si="27"/>
        <v>1559 (0.6%)</v>
      </c>
      <c r="N71" s="4" t="str">
        <f t="shared" si="28"/>
        <v>0 (0%)</v>
      </c>
      <c r="O71" s="4" t="str">
        <f t="shared" si="29"/>
        <v>871 (0.1%)</v>
      </c>
      <c r="P71" s="4" t="str">
        <f t="shared" si="30"/>
        <v>0 (0%)</v>
      </c>
      <c r="Q71" s="4" t="str">
        <f t="shared" si="31"/>
        <v>0.15 (0.1%)</v>
      </c>
      <c r="R71" s="4" t="str">
        <f t="shared" si="32"/>
        <v>0 (0%)</v>
      </c>
    </row>
    <row r="72" spans="12:18" x14ac:dyDescent="0.2">
      <c r="L72" s="4" t="s">
        <v>16</v>
      </c>
      <c r="M72" s="4" t="str">
        <f t="shared" si="27"/>
        <v>643 (0.2%)</v>
      </c>
      <c r="N72" s="4" t="str">
        <f t="shared" si="28"/>
        <v>2049 (0.7%)</v>
      </c>
      <c r="O72" s="4" t="str">
        <f t="shared" si="29"/>
        <v>728 (0.1%)</v>
      </c>
      <c r="P72" s="4" t="str">
        <f t="shared" si="30"/>
        <v>3157 (0.4%)</v>
      </c>
      <c r="Q72" s="4" t="str">
        <f t="shared" si="31"/>
        <v>0.13 (0.1%)</v>
      </c>
      <c r="R72" s="4" t="str">
        <f t="shared" si="32"/>
        <v>0.55 (0.4%)</v>
      </c>
    </row>
    <row r="73" spans="12:18" x14ac:dyDescent="0.2">
      <c r="L73" s="4" t="s">
        <v>13</v>
      </c>
      <c r="M73" s="4" t="str">
        <f t="shared" si="27"/>
        <v>591 (0.2%)</v>
      </c>
      <c r="N73" s="4" t="str">
        <f t="shared" si="28"/>
        <v>1 (0%)</v>
      </c>
      <c r="O73" s="4" t="str">
        <f t="shared" si="29"/>
        <v>361 (0%)</v>
      </c>
      <c r="P73" s="4" t="str">
        <f t="shared" si="30"/>
        <v>0 (0%)</v>
      </c>
      <c r="Q73" s="4" t="str">
        <f t="shared" si="31"/>
        <v>0.06 (0%)</v>
      </c>
      <c r="R73" s="4" t="str">
        <f t="shared" si="32"/>
        <v>0 (0%)</v>
      </c>
    </row>
    <row r="74" spans="12:18" x14ac:dyDescent="0.2">
      <c r="L74" s="4" t="s">
        <v>37</v>
      </c>
      <c r="M74" s="4" t="str">
        <f t="shared" si="27"/>
        <v>500 (0.2%)</v>
      </c>
      <c r="N74" s="4" t="str">
        <f t="shared" si="28"/>
        <v>233 (0.1%)</v>
      </c>
      <c r="O74" s="4" t="str">
        <f t="shared" si="29"/>
        <v>735 (0.1%)</v>
      </c>
      <c r="P74" s="4" t="str">
        <f t="shared" si="30"/>
        <v>387 (0.1%)</v>
      </c>
      <c r="Q74" s="4" t="str">
        <f t="shared" si="31"/>
        <v>0.13 (0.1%)</v>
      </c>
      <c r="R74" s="4" t="str">
        <f t="shared" si="32"/>
        <v>0.07 (0%)</v>
      </c>
    </row>
    <row r="75" spans="12:18" x14ac:dyDescent="0.2">
      <c r="L75" s="4"/>
      <c r="M75" s="4"/>
      <c r="N75" s="4"/>
      <c r="O75" s="4"/>
      <c r="P75" s="4"/>
      <c r="Q75" s="4"/>
      <c r="R75" s="4"/>
    </row>
    <row r="76" spans="12:18" x14ac:dyDescent="0.2">
      <c r="L76" s="4" t="s">
        <v>39</v>
      </c>
      <c r="M76" s="4"/>
      <c r="N76" s="4" t="str">
        <f>ROUND(SUM(O46,O50),0)&amp;" ("&amp;ROUND(SUM(P50,P46)*100,1)&amp;"%)"</f>
        <v>51758 (18.6%)</v>
      </c>
      <c r="O76" s="4"/>
      <c r="P76" s="4" t="str">
        <f>ROUND(SUM(S46,S50),0)&amp;" ("&amp;ROUND(SUM(T50,T46)*100,1)&amp;"%)"</f>
        <v>84614 (11.1%)</v>
      </c>
      <c r="Q76" s="4"/>
      <c r="R76" s="4" t="str">
        <f>ROUND(SUM(W46,W50),0)&amp;" ("&amp;ROUND(SUM(X50,X46)*100,1)&amp;"%)"</f>
        <v>15 (9.6%)</v>
      </c>
    </row>
    <row r="77" spans="12:18" x14ac:dyDescent="0.2">
      <c r="L77" s="4" t="s">
        <v>38</v>
      </c>
      <c r="M77" s="4"/>
      <c r="N77" s="4" t="str">
        <f>ROUND(O53,0)&amp;" ("&amp;ROUND(P53*100,1)&amp;"%)"</f>
        <v>73847 (26.6%)</v>
      </c>
      <c r="O77" s="4"/>
      <c r="P77" s="4" t="str">
        <f>ROUND(S53,0)&amp;" ("&amp;ROUND(T53*100,1)&amp;"%)"</f>
        <v>488438 (64%)</v>
      </c>
      <c r="Q77" s="4"/>
      <c r="R77" s="4" t="str">
        <f>ROUND(W53,2)&amp;" ("&amp;ROUND(X53*100,1)&amp;"%)"</f>
        <v>106.01 (68.1%)</v>
      </c>
    </row>
    <row r="78" spans="12:18" x14ac:dyDescent="0.2">
      <c r="L78" s="4" t="s">
        <v>31</v>
      </c>
      <c r="M78" s="4" t="str">
        <f>ROUND(M52,0)&amp;" ("&amp;ROUND(N52*100,1)&amp;"%)"</f>
        <v>113312 (40.8%)</v>
      </c>
      <c r="N78" s="4" t="str">
        <f>ROUND(O52,0)&amp;" ("&amp;ROUND(P52*100,1)&amp;"%)"</f>
        <v>164461 (59.2%)</v>
      </c>
      <c r="O78" s="4" t="str">
        <f>ROUND(Q52,0)&amp;" ("&amp;ROUND(R52*100,1)&amp;"%)"</f>
        <v>122631 (16.1%)</v>
      </c>
      <c r="P78" s="4" t="str">
        <f>ROUND(S52,0)&amp;" ("&amp;ROUND(T52*100,1)&amp;"%)"</f>
        <v>640947 (83.9%)</v>
      </c>
      <c r="Q78" s="4" t="str">
        <f>ROUND(U52,2)&amp;" ("&amp;ROUND(V52*100,1)&amp;"%)"</f>
        <v>22.28 (14.3%)</v>
      </c>
      <c r="R78" s="4" t="str">
        <f>ROUND(W52,2)&amp;" ("&amp;ROUND(X52*100,1)&amp;"%)"</f>
        <v>133.28 (85.7%)</v>
      </c>
    </row>
    <row r="80" spans="12:18" x14ac:dyDescent="0.2">
      <c r="L80" s="4"/>
      <c r="M80" s="4"/>
      <c r="N80" s="4"/>
      <c r="O80" s="4"/>
      <c r="P80" s="4"/>
      <c r="Q80" s="4"/>
      <c r="R80" s="4"/>
    </row>
    <row r="82" spans="13:18" x14ac:dyDescent="0.2">
      <c r="M82" s="4"/>
      <c r="N82" s="4"/>
      <c r="O82" s="4"/>
      <c r="P82" s="4"/>
      <c r="Q82" s="4"/>
      <c r="R82" s="4"/>
    </row>
    <row r="83" spans="13:18" x14ac:dyDescent="0.2">
      <c r="M83" s="4"/>
      <c r="N83" s="4"/>
      <c r="O83" s="4"/>
      <c r="P83" s="4"/>
      <c r="Q83" s="4"/>
      <c r="R83" s="4"/>
    </row>
    <row r="84" spans="13:18" x14ac:dyDescent="0.2">
      <c r="M84" s="4"/>
      <c r="N84" s="4"/>
      <c r="O84" s="4"/>
      <c r="P84" s="4"/>
      <c r="Q84" s="4"/>
      <c r="R84" s="4"/>
    </row>
    <row r="86" spans="13:18" x14ac:dyDescent="0.2">
      <c r="M86" s="4"/>
      <c r="N86" s="4"/>
      <c r="O86" s="4"/>
      <c r="P86" s="4"/>
      <c r="Q86" s="4"/>
      <c r="R86" s="4"/>
    </row>
  </sheetData>
  <sortState ref="K30:X52">
    <sortCondition ref="K30:K52"/>
    <sortCondition descending="1" ref="M30:M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workbookViewId="0">
      <selection activeCell="M25" sqref="M25"/>
    </sheetView>
  </sheetViews>
  <sheetFormatPr defaultRowHeight="12.75" x14ac:dyDescent="0.2"/>
  <cols>
    <col min="12" max="12" width="12.42578125" customWidth="1"/>
    <col min="13" max="13" width="13.140625" customWidth="1"/>
    <col min="14" max="14" width="13.28515625" customWidth="1"/>
    <col min="15" max="15" width="12.140625" customWidth="1"/>
    <col min="16" max="16" width="12.28515625" customWidth="1"/>
    <col min="17" max="17" width="14.140625" customWidth="1"/>
  </cols>
  <sheetData>
    <row r="1" spans="1:23" x14ac:dyDescent="0.2">
      <c r="L1" s="6" t="s">
        <v>26</v>
      </c>
      <c r="M1" s="6"/>
      <c r="N1" s="6"/>
      <c r="O1" s="1"/>
      <c r="P1" s="6" t="s">
        <v>27</v>
      </c>
      <c r="Q1" s="6"/>
      <c r="R1" s="6"/>
      <c r="S1" s="1"/>
      <c r="T1" s="6" t="s">
        <v>28</v>
      </c>
      <c r="U1" s="6"/>
      <c r="V1" s="6"/>
    </row>
    <row r="2" spans="1:23" x14ac:dyDescent="0.2">
      <c r="A2" t="s">
        <v>40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0</v>
      </c>
      <c r="L2" t="s">
        <v>24</v>
      </c>
      <c r="M2" t="s">
        <v>30</v>
      </c>
      <c r="N2" t="s">
        <v>25</v>
      </c>
      <c r="O2" t="s">
        <v>30</v>
      </c>
      <c r="P2" t="s">
        <v>24</v>
      </c>
      <c r="R2" t="s">
        <v>25</v>
      </c>
      <c r="T2" t="s">
        <v>24</v>
      </c>
      <c r="V2" t="s">
        <v>25</v>
      </c>
    </row>
    <row r="3" spans="1:23" x14ac:dyDescent="0.2">
      <c r="A3" t="s">
        <v>7</v>
      </c>
      <c r="B3">
        <v>13628</v>
      </c>
      <c r="C3">
        <v>2393700</v>
      </c>
      <c r="D3">
        <v>22364190.100000001</v>
      </c>
      <c r="E3">
        <v>3166566113.5999999</v>
      </c>
      <c r="F3">
        <v>3928493.6329660001</v>
      </c>
      <c r="G3">
        <v>556239003.51497602</v>
      </c>
      <c r="K3" s="4" t="str">
        <f>A3</f>
        <v>Austria</v>
      </c>
      <c r="L3" s="3">
        <f>C3/1000</f>
        <v>2393.6999999999998</v>
      </c>
      <c r="M3" s="5">
        <f>L3/($L$26+$N$26)</f>
        <v>8.6174792337812816E-3</v>
      </c>
      <c r="N3" s="3">
        <f>B3/1000</f>
        <v>13.628</v>
      </c>
      <c r="O3" s="5">
        <f>N3/($L$26+$N$26)</f>
        <v>4.9061706562213865E-5</v>
      </c>
      <c r="P3" s="3">
        <f>E3/1000000</f>
        <v>3166.5661135999999</v>
      </c>
      <c r="Q3" s="5">
        <f>P3/($P$26+$R$26)</f>
        <v>4.1470091053366709E-3</v>
      </c>
      <c r="R3" s="3">
        <f>D3/1000000</f>
        <v>22.364190100000002</v>
      </c>
      <c r="S3" s="5">
        <f>R3/($P$26+$R$26)</f>
        <v>2.9288666855826684E-5</v>
      </c>
      <c r="T3" s="2">
        <f t="shared" ref="T3:T24" si="0">G3/1000000000</f>
        <v>0.55623900351497602</v>
      </c>
      <c r="U3" s="5">
        <f>T3/($T$26+$V$26)</f>
        <v>3.5756677982858934E-3</v>
      </c>
      <c r="V3" s="2">
        <f t="shared" ref="V3:V24" si="1">F3/1000000000</f>
        <v>3.9284936329659998E-3</v>
      </c>
      <c r="W3" s="5">
        <f>V3/($T$26+$V$26)</f>
        <v>2.5253511692639676E-5</v>
      </c>
    </row>
    <row r="4" spans="1:23" x14ac:dyDescent="0.2">
      <c r="A4" t="s">
        <v>8</v>
      </c>
      <c r="B4">
        <v>39</v>
      </c>
      <c r="C4">
        <v>1558682</v>
      </c>
      <c r="D4">
        <v>36160.800000000003</v>
      </c>
      <c r="E4">
        <v>870909316.70000005</v>
      </c>
      <c r="F4">
        <v>6352.006128</v>
      </c>
      <c r="G4">
        <v>152983930.571522</v>
      </c>
      <c r="K4" s="4" t="str">
        <f t="shared" ref="K4:K24" si="2">A4</f>
        <v>Belgium</v>
      </c>
      <c r="L4" s="3">
        <f t="shared" ref="L4:L24" si="3">C4/1000</f>
        <v>1558.682</v>
      </c>
      <c r="M4" s="5">
        <f t="shared" ref="M4:M24" si="4">L4/($L$26+$N$26)</f>
        <v>5.6113588866895095E-3</v>
      </c>
      <c r="N4" s="3">
        <f t="shared" ref="N4:N24" si="5">B4/1000</f>
        <v>3.9E-2</v>
      </c>
      <c r="O4" s="5">
        <f t="shared" ref="O4:O24" si="6">N4/($L$26+$N$26)</f>
        <v>1.4040259435913858E-7</v>
      </c>
      <c r="P4" s="3">
        <f t="shared" ref="P4:P24" si="7">E4/1000000</f>
        <v>870.90931670000009</v>
      </c>
      <c r="Q4" s="5">
        <f t="shared" ref="Q4:Q24" si="8">P4/($P$26+$R$26)</f>
        <v>1.140563227391899E-3</v>
      </c>
      <c r="R4" s="3">
        <f t="shared" ref="R4:R24" si="9">D4/1000000</f>
        <v>3.61608E-2</v>
      </c>
      <c r="S4" s="5">
        <f t="shared" ref="S4:S24" si="10">R4/($P$26+$R$26)</f>
        <v>4.7357030131852505E-8</v>
      </c>
      <c r="T4" s="2">
        <f t="shared" si="0"/>
        <v>0.15298393057152199</v>
      </c>
      <c r="U4" s="5">
        <f t="shared" ref="U4:U24" si="11">T4/($T$26+$V$26)</f>
        <v>9.8342566907943965E-4</v>
      </c>
      <c r="V4" s="2">
        <f t="shared" si="1"/>
        <v>6.3520061279999997E-6</v>
      </c>
      <c r="W4" s="5">
        <f t="shared" ref="W4:W24" si="12">V4/($T$26+$V$26)</f>
        <v>4.0832562303036617E-8</v>
      </c>
    </row>
    <row r="5" spans="1:23" x14ac:dyDescent="0.2">
      <c r="A5" t="s">
        <v>32</v>
      </c>
      <c r="B5">
        <v>12511</v>
      </c>
      <c r="C5">
        <v>2344500</v>
      </c>
      <c r="D5">
        <v>19807117.399999999</v>
      </c>
      <c r="E5">
        <v>2787828992.5999999</v>
      </c>
      <c r="F5">
        <v>3479318.242484</v>
      </c>
      <c r="G5">
        <v>489710040.84011602</v>
      </c>
      <c r="K5" s="4" t="str">
        <f t="shared" si="2"/>
        <v>Czech Republic</v>
      </c>
      <c r="L5" s="3">
        <f t="shared" si="3"/>
        <v>2344.5</v>
      </c>
      <c r="M5" s="5">
        <f t="shared" si="4"/>
        <v>8.4403559608974468E-3</v>
      </c>
      <c r="N5" s="3">
        <f t="shared" si="5"/>
        <v>12.510999999999999</v>
      </c>
      <c r="O5" s="5">
        <f t="shared" si="6"/>
        <v>4.5040432257107253E-5</v>
      </c>
      <c r="P5" s="3">
        <f t="shared" si="7"/>
        <v>2787.8289925999998</v>
      </c>
      <c r="Q5" s="5">
        <f t="shared" si="8"/>
        <v>3.651006106198154E-3</v>
      </c>
      <c r="R5" s="3">
        <f t="shared" si="9"/>
        <v>19.807117399999999</v>
      </c>
      <c r="S5" s="5">
        <f t="shared" si="10"/>
        <v>2.5939864591959804E-5</v>
      </c>
      <c r="T5" s="2">
        <f t="shared" si="0"/>
        <v>0.48971004084011605</v>
      </c>
      <c r="U5" s="5">
        <f t="shared" si="11"/>
        <v>3.1480000727459384E-3</v>
      </c>
      <c r="V5" s="2">
        <f t="shared" si="1"/>
        <v>3.4793182424840002E-3</v>
      </c>
      <c r="W5" s="5">
        <f t="shared" si="12"/>
        <v>2.2366080265897348E-5</v>
      </c>
    </row>
    <row r="6" spans="1:23" x14ac:dyDescent="0.2">
      <c r="A6" t="s">
        <v>9</v>
      </c>
      <c r="B6">
        <v>119775</v>
      </c>
      <c r="C6">
        <v>3446688</v>
      </c>
      <c r="D6">
        <v>116940482.09999999</v>
      </c>
      <c r="E6">
        <v>3711894810.3000002</v>
      </c>
      <c r="F6">
        <v>20541765.085685998</v>
      </c>
      <c r="G6">
        <v>652031442.377298</v>
      </c>
      <c r="K6" s="4" t="str">
        <f t="shared" si="2"/>
        <v>Denmark</v>
      </c>
      <c r="L6" s="3">
        <f t="shared" si="3"/>
        <v>3446.6880000000001</v>
      </c>
      <c r="M6" s="5">
        <f t="shared" si="4"/>
        <v>1.2408306080679761E-2</v>
      </c>
      <c r="N6" s="3">
        <f t="shared" si="5"/>
        <v>119.77500000000001</v>
      </c>
      <c r="O6" s="5">
        <f t="shared" si="6"/>
        <v>4.3119796767604679E-4</v>
      </c>
      <c r="P6" s="3">
        <f t="shared" si="7"/>
        <v>3711.8948103000002</v>
      </c>
      <c r="Q6" s="5">
        <f t="shared" si="8"/>
        <v>4.8611843315868025E-3</v>
      </c>
      <c r="R6" s="3">
        <f t="shared" si="9"/>
        <v>116.9404821</v>
      </c>
      <c r="S6" s="5">
        <f t="shared" si="10"/>
        <v>1.5314799270046731E-4</v>
      </c>
      <c r="T6" s="2">
        <f t="shared" si="0"/>
        <v>0.65203144237729804</v>
      </c>
      <c r="U6" s="5">
        <f t="shared" si="11"/>
        <v>4.1914497495601057E-3</v>
      </c>
      <c r="V6" s="2">
        <f t="shared" si="1"/>
        <v>2.0541765085685997E-2</v>
      </c>
      <c r="W6" s="5">
        <f t="shared" si="12"/>
        <v>1.320485033819879E-4</v>
      </c>
    </row>
    <row r="7" spans="1:23" x14ac:dyDescent="0.2">
      <c r="A7" t="s">
        <v>10</v>
      </c>
      <c r="B7">
        <v>257998</v>
      </c>
      <c r="C7">
        <v>13333030</v>
      </c>
      <c r="D7">
        <v>303606822.80000001</v>
      </c>
      <c r="E7">
        <v>11225023372.6</v>
      </c>
      <c r="F7">
        <v>53331574.493047997</v>
      </c>
      <c r="G7">
        <v>1971787605.6309199</v>
      </c>
      <c r="K7" s="4" t="str">
        <f t="shared" si="2"/>
        <v>France</v>
      </c>
      <c r="L7" s="3">
        <f t="shared" si="3"/>
        <v>13333.03</v>
      </c>
      <c r="M7" s="5">
        <f t="shared" si="4"/>
        <v>4.7999794940210914E-2</v>
      </c>
      <c r="N7" s="3">
        <f t="shared" si="5"/>
        <v>257.99799999999999</v>
      </c>
      <c r="O7" s="5">
        <f t="shared" si="6"/>
        <v>9.2880996255048816E-4</v>
      </c>
      <c r="P7" s="3">
        <f t="shared" si="7"/>
        <v>11225.023372600001</v>
      </c>
      <c r="Q7" s="5">
        <f t="shared" si="8"/>
        <v>1.4700553364056295E-2</v>
      </c>
      <c r="R7" s="3">
        <f t="shared" si="9"/>
        <v>303.60682280000003</v>
      </c>
      <c r="S7" s="5">
        <f t="shared" si="10"/>
        <v>3.9761060196609607E-4</v>
      </c>
      <c r="T7" s="2">
        <f t="shared" si="0"/>
        <v>1.97178760563092</v>
      </c>
      <c r="U7" s="5">
        <f t="shared" si="11"/>
        <v>1.2675230255269039E-2</v>
      </c>
      <c r="V7" s="2">
        <f t="shared" si="1"/>
        <v>5.3331574493047998E-2</v>
      </c>
      <c r="W7" s="5">
        <f t="shared" si="12"/>
        <v>3.4283103547510006E-4</v>
      </c>
    </row>
    <row r="8" spans="1:23" x14ac:dyDescent="0.2">
      <c r="A8" t="s">
        <v>11</v>
      </c>
      <c r="B8">
        <v>53881</v>
      </c>
      <c r="C8">
        <v>14479916</v>
      </c>
      <c r="D8">
        <v>65758892.200000003</v>
      </c>
      <c r="E8">
        <v>13160584389.5</v>
      </c>
      <c r="F8">
        <v>11551207.003852</v>
      </c>
      <c r="G8">
        <v>2311788253.85957</v>
      </c>
      <c r="K8" s="4" t="str">
        <f t="shared" si="2"/>
        <v>Germany</v>
      </c>
      <c r="L8" s="3">
        <f t="shared" si="3"/>
        <v>14479.915999999999</v>
      </c>
      <c r="M8" s="5">
        <f t="shared" si="4"/>
        <v>5.2128660833394881E-2</v>
      </c>
      <c r="N8" s="3">
        <f t="shared" si="5"/>
        <v>53.881</v>
      </c>
      <c r="O8" s="5">
        <f t="shared" si="6"/>
        <v>1.9397518427345504E-4</v>
      </c>
      <c r="P8" s="3">
        <f t="shared" si="7"/>
        <v>13160.5843895</v>
      </c>
      <c r="Q8" s="5">
        <f t="shared" si="8"/>
        <v>1.723540937939258E-2</v>
      </c>
      <c r="R8" s="3">
        <f t="shared" si="9"/>
        <v>65.758892200000005</v>
      </c>
      <c r="S8" s="5">
        <f t="shared" si="10"/>
        <v>8.611938450898877E-5</v>
      </c>
      <c r="T8" s="2">
        <f t="shared" si="0"/>
        <v>2.3117882538595702</v>
      </c>
      <c r="U8" s="5">
        <f t="shared" si="11"/>
        <v>1.4860854351359205E-2</v>
      </c>
      <c r="V8" s="2">
        <f t="shared" si="1"/>
        <v>1.1551207003852001E-2</v>
      </c>
      <c r="W8" s="5">
        <f t="shared" si="12"/>
        <v>7.4254553625339295E-5</v>
      </c>
    </row>
    <row r="9" spans="1:23" x14ac:dyDescent="0.2">
      <c r="A9" t="s">
        <v>33</v>
      </c>
      <c r="B9">
        <v>189120</v>
      </c>
      <c r="C9">
        <v>2403931</v>
      </c>
      <c r="D9">
        <v>338225339.30000001</v>
      </c>
      <c r="E9">
        <v>3949839440.9000001</v>
      </c>
      <c r="F9">
        <v>59412663.101438001</v>
      </c>
      <c r="G9">
        <v>693828796.18849397</v>
      </c>
      <c r="K9" s="4" t="str">
        <f t="shared" si="2"/>
        <v>Hungary</v>
      </c>
      <c r="L9" s="3">
        <f t="shared" si="3"/>
        <v>2403.931</v>
      </c>
      <c r="M9" s="5">
        <f t="shared" si="4"/>
        <v>8.654311514368164E-3</v>
      </c>
      <c r="N9" s="3">
        <f t="shared" si="5"/>
        <v>189.12</v>
      </c>
      <c r="O9" s="5">
        <f t="shared" si="6"/>
        <v>6.8084458064616125E-4</v>
      </c>
      <c r="P9" s="3">
        <f t="shared" si="7"/>
        <v>3949.8394409000002</v>
      </c>
      <c r="Q9" s="5">
        <f t="shared" si="8"/>
        <v>5.1728021896274628E-3</v>
      </c>
      <c r="R9" s="3">
        <f t="shared" si="9"/>
        <v>338.22533930000003</v>
      </c>
      <c r="S9" s="5">
        <f t="shared" si="10"/>
        <v>4.4294782152458297E-4</v>
      </c>
      <c r="T9" s="2">
        <f t="shared" si="0"/>
        <v>0.69382879618849391</v>
      </c>
      <c r="U9" s="5">
        <f t="shared" si="11"/>
        <v>4.4601354244801156E-3</v>
      </c>
      <c r="V9" s="2">
        <f t="shared" si="1"/>
        <v>5.9412663101438001E-2</v>
      </c>
      <c r="W9" s="5">
        <f t="shared" si="12"/>
        <v>3.8192206033696576E-4</v>
      </c>
    </row>
    <row r="10" spans="1:23" x14ac:dyDescent="0.2">
      <c r="A10" t="s">
        <v>12</v>
      </c>
      <c r="B10">
        <v>3136035</v>
      </c>
      <c r="C10">
        <v>12916623</v>
      </c>
      <c r="D10">
        <v>5867056284.1999998</v>
      </c>
      <c r="E10">
        <v>17036806748.200001</v>
      </c>
      <c r="F10">
        <v>1030607106.88257</v>
      </c>
      <c r="G10">
        <v>2992685473.3888102</v>
      </c>
      <c r="K10" s="4" t="str">
        <f t="shared" si="2"/>
        <v>Italy</v>
      </c>
      <c r="L10" s="3">
        <f t="shared" si="3"/>
        <v>12916.623</v>
      </c>
      <c r="M10" s="5">
        <f t="shared" si="4"/>
        <v>4.6500702039972301E-2</v>
      </c>
      <c r="N10" s="3">
        <f t="shared" si="5"/>
        <v>3136.0349999999999</v>
      </c>
      <c r="O10" s="5">
        <f t="shared" si="6"/>
        <v>1.1289934615411825E-2</v>
      </c>
      <c r="P10" s="3">
        <f t="shared" si="7"/>
        <v>17036.806748200001</v>
      </c>
      <c r="Q10" s="5">
        <f t="shared" si="8"/>
        <v>2.2311800914942576E-2</v>
      </c>
      <c r="R10" s="3">
        <f t="shared" si="9"/>
        <v>5867.0562841999999</v>
      </c>
      <c r="S10" s="5">
        <f t="shared" si="10"/>
        <v>7.6836342458168512E-3</v>
      </c>
      <c r="T10" s="2">
        <f t="shared" si="0"/>
        <v>2.9926854733888102</v>
      </c>
      <c r="U10" s="5">
        <f t="shared" si="11"/>
        <v>1.9237861800365887E-2</v>
      </c>
      <c r="V10" s="2">
        <f t="shared" si="1"/>
        <v>1.03060710688257</v>
      </c>
      <c r="W10" s="5">
        <f t="shared" si="12"/>
        <v>6.6250453878237917E-3</v>
      </c>
    </row>
    <row r="11" spans="1:23" x14ac:dyDescent="0.2">
      <c r="A11" t="s">
        <v>13</v>
      </c>
      <c r="B11">
        <v>548</v>
      </c>
      <c r="C11">
        <v>591384</v>
      </c>
      <c r="D11">
        <v>434006.2</v>
      </c>
      <c r="E11">
        <v>360773770</v>
      </c>
      <c r="F11">
        <v>76237.529091999997</v>
      </c>
      <c r="G11">
        <v>63373520.438199997</v>
      </c>
      <c r="K11" s="4" t="str">
        <f t="shared" si="2"/>
        <v>Luxembourg</v>
      </c>
      <c r="L11" s="3">
        <f t="shared" si="3"/>
        <v>591.38400000000001</v>
      </c>
      <c r="M11" s="5">
        <f t="shared" si="4"/>
        <v>2.129021740063713E-3</v>
      </c>
      <c r="N11" s="3">
        <f t="shared" si="5"/>
        <v>0.54800000000000004</v>
      </c>
      <c r="O11" s="5">
        <f t="shared" si="6"/>
        <v>1.9728364540719989E-6</v>
      </c>
      <c r="P11" s="3">
        <f t="shared" si="7"/>
        <v>360.77377000000001</v>
      </c>
      <c r="Q11" s="5">
        <f t="shared" si="8"/>
        <v>4.7247777418287277E-4</v>
      </c>
      <c r="R11" s="3">
        <f t="shared" si="9"/>
        <v>0.43400620000000001</v>
      </c>
      <c r="S11" s="5">
        <f t="shared" si="10"/>
        <v>5.6838467873528255E-7</v>
      </c>
      <c r="T11" s="2">
        <f t="shared" si="0"/>
        <v>6.3373520438199993E-2</v>
      </c>
      <c r="U11" s="5">
        <f t="shared" si="11"/>
        <v>4.0738361542959231E-4</v>
      </c>
      <c r="V11" s="2">
        <f t="shared" si="1"/>
        <v>7.6237529091999998E-5</v>
      </c>
      <c r="W11" s="5">
        <f t="shared" si="12"/>
        <v>4.900772439051175E-7</v>
      </c>
    </row>
    <row r="12" spans="1:23" x14ac:dyDescent="0.2">
      <c r="A12" t="s">
        <v>14</v>
      </c>
      <c r="B12">
        <v>185872</v>
      </c>
      <c r="C12">
        <v>11127796</v>
      </c>
      <c r="D12">
        <v>162491366.90000001</v>
      </c>
      <c r="E12">
        <v>5710623835</v>
      </c>
      <c r="F12">
        <v>28543233.509654</v>
      </c>
      <c r="G12">
        <v>1003128182.8561</v>
      </c>
      <c r="K12" s="4" t="str">
        <f t="shared" si="2"/>
        <v>Netherlands</v>
      </c>
      <c r="L12" s="3">
        <f t="shared" si="3"/>
        <v>11127.796</v>
      </c>
      <c r="M12" s="5">
        <f t="shared" si="4"/>
        <v>4.0060805843570385E-2</v>
      </c>
      <c r="N12" s="3">
        <f t="shared" si="5"/>
        <v>185.87200000000001</v>
      </c>
      <c r="O12" s="5">
        <f t="shared" si="6"/>
        <v>6.6915156458261047E-4</v>
      </c>
      <c r="P12" s="3">
        <f t="shared" si="7"/>
        <v>5710.6238350000003</v>
      </c>
      <c r="Q12" s="5">
        <f t="shared" si="8"/>
        <v>7.4787666485744263E-3</v>
      </c>
      <c r="R12" s="3">
        <f t="shared" si="9"/>
        <v>162.4913669</v>
      </c>
      <c r="S12" s="5">
        <f t="shared" si="10"/>
        <v>2.1280249768946486E-4</v>
      </c>
      <c r="T12" s="2">
        <f t="shared" si="0"/>
        <v>1.0031281828561001</v>
      </c>
      <c r="U12" s="5">
        <f t="shared" si="11"/>
        <v>6.4484027878764696E-3</v>
      </c>
      <c r="V12" s="2">
        <f t="shared" si="1"/>
        <v>2.8543233509654001E-2</v>
      </c>
      <c r="W12" s="5">
        <f t="shared" si="12"/>
        <v>1.8348429411544636E-4</v>
      </c>
    </row>
    <row r="13" spans="1:23" x14ac:dyDescent="0.2">
      <c r="A13" t="s">
        <v>34</v>
      </c>
      <c r="B13">
        <v>3318336</v>
      </c>
      <c r="C13">
        <v>4985015</v>
      </c>
      <c r="D13">
        <v>5374543057.8999996</v>
      </c>
      <c r="E13">
        <v>7240960867.8000002</v>
      </c>
      <c r="F13">
        <v>944092233.55071402</v>
      </c>
      <c r="G13">
        <v>1271947186.03775</v>
      </c>
      <c r="K13" s="4" t="str">
        <f t="shared" si="2"/>
        <v>Poland</v>
      </c>
      <c r="L13" s="3">
        <f t="shared" si="3"/>
        <v>4985.0150000000003</v>
      </c>
      <c r="M13" s="5">
        <f t="shared" si="4"/>
        <v>1.7946385613313368E-2</v>
      </c>
      <c r="N13" s="3">
        <f t="shared" si="5"/>
        <v>3318.3359999999998</v>
      </c>
      <c r="O13" s="5">
        <f t="shared" si="6"/>
        <v>1.1946230342444268E-2</v>
      </c>
      <c r="P13" s="3">
        <f t="shared" si="7"/>
        <v>7240.9608678000004</v>
      </c>
      <c r="Q13" s="5">
        <f t="shared" si="8"/>
        <v>9.4829318488520581E-3</v>
      </c>
      <c r="R13" s="3">
        <f t="shared" si="9"/>
        <v>5374.5430578999994</v>
      </c>
      <c r="S13" s="5">
        <f t="shared" si="10"/>
        <v>7.0386273959068659E-3</v>
      </c>
      <c r="T13" s="2">
        <f t="shared" si="0"/>
        <v>1.27194718603775</v>
      </c>
      <c r="U13" s="5">
        <f t="shared" si="11"/>
        <v>8.1764503486729846E-3</v>
      </c>
      <c r="V13" s="2">
        <f t="shared" si="1"/>
        <v>0.94409223355071403</v>
      </c>
      <c r="W13" s="5">
        <f t="shared" si="12"/>
        <v>6.0689023545401292E-3</v>
      </c>
    </row>
    <row r="14" spans="1:23" x14ac:dyDescent="0.2">
      <c r="A14" t="s">
        <v>35</v>
      </c>
      <c r="B14">
        <v>233440</v>
      </c>
      <c r="C14">
        <v>499943</v>
      </c>
      <c r="D14">
        <v>387263831.60000002</v>
      </c>
      <c r="E14">
        <v>735287679.79999995</v>
      </c>
      <c r="F14">
        <v>68026764.658856004</v>
      </c>
      <c r="G14">
        <v>129160633.83366799</v>
      </c>
      <c r="K14" s="4" t="str">
        <f t="shared" si="2"/>
        <v>Slovak Republic</v>
      </c>
      <c r="L14" s="3">
        <f t="shared" si="3"/>
        <v>499.94299999999998</v>
      </c>
      <c r="M14" s="5">
        <f t="shared" si="4"/>
        <v>1.7998280572228415E-3</v>
      </c>
      <c r="N14" s="3">
        <f t="shared" si="5"/>
        <v>233.44</v>
      </c>
      <c r="O14" s="5">
        <f t="shared" si="6"/>
        <v>8.4039952890249518E-4</v>
      </c>
      <c r="P14" s="3">
        <f t="shared" si="7"/>
        <v>735.28767979999998</v>
      </c>
      <c r="Q14" s="5">
        <f t="shared" si="8"/>
        <v>9.6294995707695951E-4</v>
      </c>
      <c r="R14" s="3">
        <f t="shared" si="9"/>
        <v>387.2638316</v>
      </c>
      <c r="S14" s="5">
        <f t="shared" si="10"/>
        <v>5.0716977893348197E-4</v>
      </c>
      <c r="T14" s="2">
        <f t="shared" si="0"/>
        <v>0.12916063383366799</v>
      </c>
      <c r="U14" s="5">
        <f t="shared" si="11"/>
        <v>8.3028251576537963E-4</v>
      </c>
      <c r="V14" s="2">
        <f t="shared" si="1"/>
        <v>6.8026764658856001E-2</v>
      </c>
      <c r="W14" s="5">
        <f t="shared" si="12"/>
        <v>4.3729603691067904E-4</v>
      </c>
    </row>
    <row r="15" spans="1:23" x14ac:dyDescent="0.2">
      <c r="A15" t="s">
        <v>15</v>
      </c>
      <c r="B15">
        <v>19736749</v>
      </c>
      <c r="C15">
        <v>24897360</v>
      </c>
      <c r="D15">
        <v>48177639873.900002</v>
      </c>
      <c r="E15">
        <v>39593090034.300003</v>
      </c>
      <c r="F15">
        <v>8462884220.2492704</v>
      </c>
      <c r="G15">
        <v>6954922195.4251404</v>
      </c>
      <c r="K15" s="4" t="str">
        <f t="shared" si="2"/>
        <v>Spain</v>
      </c>
      <c r="L15" s="3">
        <f t="shared" si="3"/>
        <v>24897.360000000001</v>
      </c>
      <c r="M15" s="5">
        <f t="shared" si="4"/>
        <v>8.9632152222908795E-2</v>
      </c>
      <c r="N15" s="3">
        <f t="shared" si="5"/>
        <v>19736.749</v>
      </c>
      <c r="O15" s="5">
        <f t="shared" si="6"/>
        <v>7.1053609328593184E-2</v>
      </c>
      <c r="P15" s="3">
        <f t="shared" si="7"/>
        <v>39593.090034300003</v>
      </c>
      <c r="Q15" s="5">
        <f t="shared" si="8"/>
        <v>5.1852037503802302E-2</v>
      </c>
      <c r="R15" s="3">
        <f t="shared" si="9"/>
        <v>48177.6398739</v>
      </c>
      <c r="S15" s="5">
        <f t="shared" si="10"/>
        <v>6.309456492084857E-2</v>
      </c>
      <c r="T15" s="2">
        <f t="shared" si="0"/>
        <v>6.9549221954251408</v>
      </c>
      <c r="U15" s="5">
        <f t="shared" si="11"/>
        <v>4.470828398694978E-2</v>
      </c>
      <c r="V15" s="2">
        <f t="shared" si="1"/>
        <v>8.4628842202492702</v>
      </c>
      <c r="W15" s="5">
        <f t="shared" si="12"/>
        <v>5.4401907086244837E-2</v>
      </c>
    </row>
    <row r="16" spans="1:23" x14ac:dyDescent="0.2">
      <c r="A16" t="s">
        <v>16</v>
      </c>
      <c r="B16">
        <v>2048587</v>
      </c>
      <c r="C16">
        <v>643443</v>
      </c>
      <c r="D16">
        <v>3156889626</v>
      </c>
      <c r="E16">
        <v>728493357.29999995</v>
      </c>
      <c r="F16">
        <v>554539231.70316005</v>
      </c>
      <c r="G16">
        <v>127967143.143318</v>
      </c>
      <c r="K16" s="4" t="str">
        <f t="shared" si="2"/>
        <v>Sweden</v>
      </c>
      <c r="L16" s="3">
        <f t="shared" si="3"/>
        <v>643.44299999999998</v>
      </c>
      <c r="M16" s="5">
        <f t="shared" si="4"/>
        <v>2.3164376031340312E-3</v>
      </c>
      <c r="N16" s="3">
        <f t="shared" si="5"/>
        <v>2048.587</v>
      </c>
      <c r="O16" s="5">
        <f t="shared" si="6"/>
        <v>7.3750494761642216E-3</v>
      </c>
      <c r="P16" s="3">
        <f t="shared" si="7"/>
        <v>728.49335729999996</v>
      </c>
      <c r="Q16" s="5">
        <f t="shared" si="8"/>
        <v>9.5405195328948731E-4</v>
      </c>
      <c r="R16" s="3">
        <f t="shared" si="9"/>
        <v>3156.8896260000001</v>
      </c>
      <c r="S16" s="5">
        <f t="shared" si="10"/>
        <v>4.1343365506685305E-3</v>
      </c>
      <c r="T16" s="2">
        <f t="shared" si="0"/>
        <v>0.127967143143318</v>
      </c>
      <c r="U16" s="5">
        <f t="shared" si="11"/>
        <v>8.2261040683006376E-4</v>
      </c>
      <c r="V16" s="2">
        <f t="shared" si="1"/>
        <v>0.55453923170316</v>
      </c>
      <c r="W16" s="5">
        <f t="shared" si="12"/>
        <v>3.5647411655011772E-3</v>
      </c>
    </row>
    <row r="17" spans="1:23" x14ac:dyDescent="0.2">
      <c r="A17" t="s">
        <v>17</v>
      </c>
      <c r="B17">
        <v>25797</v>
      </c>
      <c r="C17">
        <v>5882565</v>
      </c>
      <c r="D17">
        <v>33116212.199999999</v>
      </c>
      <c r="E17">
        <v>5468097466.8999996</v>
      </c>
      <c r="F17">
        <v>5817193.8350520004</v>
      </c>
      <c r="G17">
        <v>960526001.03565395</v>
      </c>
      <c r="K17" s="4" t="str">
        <f t="shared" si="2"/>
        <v>Switzerland</v>
      </c>
      <c r="L17" s="3">
        <f t="shared" si="3"/>
        <v>5882.5649999999996</v>
      </c>
      <c r="M17" s="5">
        <f t="shared" si="4"/>
        <v>2.1177625320160667E-2</v>
      </c>
      <c r="N17" s="3">
        <f t="shared" si="5"/>
        <v>25.797000000000001</v>
      </c>
      <c r="O17" s="5">
        <f t="shared" si="6"/>
        <v>9.2870916068787135E-5</v>
      </c>
      <c r="P17" s="3">
        <f t="shared" si="7"/>
        <v>5468.0974668999997</v>
      </c>
      <c r="Q17" s="5">
        <f t="shared" si="8"/>
        <v>7.1611484398544731E-3</v>
      </c>
      <c r="R17" s="3">
        <f t="shared" si="9"/>
        <v>33.1162122</v>
      </c>
      <c r="S17" s="5">
        <f t="shared" si="10"/>
        <v>4.3369766681274237E-5</v>
      </c>
      <c r="T17" s="2">
        <f t="shared" si="0"/>
        <v>0.960526001035654</v>
      </c>
      <c r="U17" s="5">
        <f t="shared" si="11"/>
        <v>6.1745434419667421E-3</v>
      </c>
      <c r="V17" s="2">
        <f t="shared" si="1"/>
        <v>5.8171938350520007E-3</v>
      </c>
      <c r="W17" s="5">
        <f t="shared" si="12"/>
        <v>3.7394631697779963E-5</v>
      </c>
    </row>
    <row r="18" spans="1:23" x14ac:dyDescent="0.2">
      <c r="A18" t="s">
        <v>18</v>
      </c>
      <c r="B18">
        <v>9522957</v>
      </c>
      <c r="C18">
        <v>11807202</v>
      </c>
      <c r="D18">
        <v>3868901524.8000002</v>
      </c>
      <c r="E18">
        <v>6884653791.1999998</v>
      </c>
      <c r="F18">
        <v>1094280107.27443</v>
      </c>
      <c r="G18">
        <v>1947255478.30301</v>
      </c>
      <c r="K18" s="4" t="str">
        <f t="shared" si="2"/>
        <v>United Kingdom</v>
      </c>
      <c r="L18" s="3">
        <f t="shared" si="3"/>
        <v>11807.201999999999</v>
      </c>
      <c r="M18" s="5">
        <f t="shared" si="4"/>
        <v>4.2506712639036145E-2</v>
      </c>
      <c r="N18" s="3">
        <f t="shared" si="5"/>
        <v>9522.9570000000003</v>
      </c>
      <c r="O18" s="5">
        <f t="shared" si="6"/>
        <v>3.4283278686423571E-2</v>
      </c>
      <c r="P18" s="3">
        <f t="shared" si="7"/>
        <v>6884.6537911999994</v>
      </c>
      <c r="Q18" s="5">
        <f t="shared" si="8"/>
        <v>9.016303760902164E-3</v>
      </c>
      <c r="R18" s="3">
        <f t="shared" si="9"/>
        <v>3868.9015248000001</v>
      </c>
      <c r="S18" s="5">
        <f t="shared" si="10"/>
        <v>5.0668040001085072E-3</v>
      </c>
      <c r="T18" s="2">
        <f t="shared" si="0"/>
        <v>1.94725547830301</v>
      </c>
      <c r="U18" s="5">
        <f t="shared" si="11"/>
        <v>1.2517530530590355E-2</v>
      </c>
      <c r="V18" s="2">
        <f t="shared" si="1"/>
        <v>1.0942801072744301</v>
      </c>
      <c r="W18" s="5">
        <f t="shared" si="12"/>
        <v>7.0343541484153881E-3</v>
      </c>
    </row>
    <row r="19" spans="1:23" x14ac:dyDescent="0.2">
      <c r="A19" t="s">
        <v>22</v>
      </c>
      <c r="B19">
        <v>21539921</v>
      </c>
      <c r="C19">
        <v>0</v>
      </c>
      <c r="D19">
        <v>39539955267.900002</v>
      </c>
      <c r="E19">
        <v>0</v>
      </c>
      <c r="F19">
        <v>7013580731.5272903</v>
      </c>
      <c r="G19">
        <v>0</v>
      </c>
      <c r="K19" s="4" t="str">
        <f t="shared" si="2"/>
        <v>Europe</v>
      </c>
      <c r="L19" s="3">
        <f t="shared" si="3"/>
        <v>0</v>
      </c>
      <c r="M19" s="5">
        <f t="shared" si="4"/>
        <v>0</v>
      </c>
      <c r="N19" s="3">
        <f t="shared" si="5"/>
        <v>21539.920999999998</v>
      </c>
      <c r="O19" s="5">
        <f t="shared" si="6"/>
        <v>7.7545148479253603E-2</v>
      </c>
      <c r="P19" s="3">
        <f t="shared" si="7"/>
        <v>0</v>
      </c>
      <c r="Q19" s="5">
        <f t="shared" si="8"/>
        <v>0</v>
      </c>
      <c r="R19" s="3">
        <f t="shared" si="9"/>
        <v>39539.955267900004</v>
      </c>
      <c r="S19" s="5">
        <f t="shared" si="10"/>
        <v>5.1782450969946478E-2</v>
      </c>
      <c r="T19" s="2">
        <f t="shared" si="0"/>
        <v>0</v>
      </c>
      <c r="U19" s="5">
        <f t="shared" si="11"/>
        <v>0</v>
      </c>
      <c r="V19" s="2">
        <f t="shared" si="1"/>
        <v>7.0135807315272904</v>
      </c>
      <c r="W19" s="5">
        <f t="shared" si="12"/>
        <v>4.5085358297290552E-2</v>
      </c>
    </row>
    <row r="20" spans="1:23" x14ac:dyDescent="0.2">
      <c r="A20" t="s">
        <v>41</v>
      </c>
      <c r="B20">
        <v>8103434</v>
      </c>
      <c r="C20">
        <v>0</v>
      </c>
      <c r="D20">
        <v>21940744749.299999</v>
      </c>
      <c r="E20">
        <v>0</v>
      </c>
      <c r="F20">
        <v>3854111222.6620402</v>
      </c>
      <c r="G20">
        <v>0</v>
      </c>
      <c r="K20" s="4" t="str">
        <f t="shared" si="2"/>
        <v>Greece</v>
      </c>
      <c r="L20" s="3">
        <f t="shared" si="3"/>
        <v>0</v>
      </c>
      <c r="M20" s="5">
        <f t="shared" si="4"/>
        <v>0</v>
      </c>
      <c r="N20" s="3">
        <f t="shared" si="5"/>
        <v>8103.4340000000002</v>
      </c>
      <c r="O20" s="5">
        <f t="shared" si="6"/>
        <v>2.9172901456873124E-2</v>
      </c>
      <c r="P20" s="3">
        <f t="shared" si="7"/>
        <v>0</v>
      </c>
      <c r="Q20" s="5">
        <f t="shared" si="8"/>
        <v>0</v>
      </c>
      <c r="R20" s="3">
        <f t="shared" si="9"/>
        <v>21940.7447493</v>
      </c>
      <c r="S20" s="5">
        <f t="shared" si="10"/>
        <v>2.8734112912542995E-2</v>
      </c>
      <c r="T20" s="2">
        <f t="shared" si="0"/>
        <v>0</v>
      </c>
      <c r="U20" s="5">
        <f t="shared" si="11"/>
        <v>0</v>
      </c>
      <c r="V20" s="2">
        <f t="shared" si="1"/>
        <v>3.8541112226620404</v>
      </c>
      <c r="W20" s="5">
        <f t="shared" si="12"/>
        <v>2.4775359697540331E-2</v>
      </c>
    </row>
    <row r="21" spans="1:23" x14ac:dyDescent="0.2">
      <c r="A21" t="s">
        <v>42</v>
      </c>
      <c r="B21">
        <v>13213074</v>
      </c>
      <c r="C21">
        <v>0</v>
      </c>
      <c r="D21">
        <v>6455321671.1000004</v>
      </c>
      <c r="E21">
        <v>0</v>
      </c>
      <c r="F21">
        <v>1133941804.74543</v>
      </c>
      <c r="G21">
        <v>0</v>
      </c>
      <c r="K21" s="4" t="str">
        <f t="shared" si="2"/>
        <v>Irish Republic</v>
      </c>
      <c r="L21" s="3">
        <f t="shared" si="3"/>
        <v>0</v>
      </c>
      <c r="M21" s="5">
        <f t="shared" si="4"/>
        <v>0</v>
      </c>
      <c r="N21" s="3">
        <f t="shared" si="5"/>
        <v>13213.074000000001</v>
      </c>
      <c r="O21" s="5">
        <f t="shared" si="6"/>
        <v>4.7567945360494378E-2</v>
      </c>
      <c r="P21" s="3">
        <f t="shared" si="7"/>
        <v>0</v>
      </c>
      <c r="Q21" s="5">
        <f t="shared" si="8"/>
        <v>0</v>
      </c>
      <c r="R21" s="3">
        <f t="shared" si="9"/>
        <v>6455.3216711000005</v>
      </c>
      <c r="S21" s="5">
        <f t="shared" si="10"/>
        <v>8.4540403666147658E-3</v>
      </c>
      <c r="T21" s="2">
        <f t="shared" si="0"/>
        <v>0</v>
      </c>
      <c r="U21" s="5">
        <f t="shared" si="11"/>
        <v>0</v>
      </c>
      <c r="V21" s="2">
        <f t="shared" si="1"/>
        <v>1.1339418047454299</v>
      </c>
      <c r="W21" s="5">
        <f t="shared" si="12"/>
        <v>7.2893111966918361E-3</v>
      </c>
    </row>
    <row r="22" spans="1:23" x14ac:dyDescent="0.2">
      <c r="A22" t="s">
        <v>43</v>
      </c>
      <c r="B22">
        <v>8901904</v>
      </c>
      <c r="C22">
        <v>0</v>
      </c>
      <c r="D22">
        <v>16678087618.6</v>
      </c>
      <c r="E22">
        <v>0</v>
      </c>
      <c r="F22">
        <v>2929672871.0832801</v>
      </c>
      <c r="G22">
        <v>0</v>
      </c>
      <c r="K22" s="4" t="str">
        <f t="shared" si="2"/>
        <v>Portugal</v>
      </c>
      <c r="L22" s="3">
        <f t="shared" si="3"/>
        <v>0</v>
      </c>
      <c r="M22" s="5">
        <f t="shared" si="4"/>
        <v>0</v>
      </c>
      <c r="N22" s="3">
        <f t="shared" si="5"/>
        <v>8901.9040000000005</v>
      </c>
      <c r="O22" s="5">
        <f t="shared" si="6"/>
        <v>3.2047446572717776E-2</v>
      </c>
      <c r="P22" s="3">
        <f t="shared" si="7"/>
        <v>0</v>
      </c>
      <c r="Q22" s="5">
        <f t="shared" si="8"/>
        <v>0</v>
      </c>
      <c r="R22" s="3">
        <f t="shared" si="9"/>
        <v>16678.087618599999</v>
      </c>
      <c r="S22" s="5">
        <f t="shared" si="10"/>
        <v>2.1842013945922556E-2</v>
      </c>
      <c r="T22" s="2">
        <f t="shared" si="0"/>
        <v>0</v>
      </c>
      <c r="U22" s="5">
        <f t="shared" si="11"/>
        <v>0</v>
      </c>
      <c r="V22" s="2">
        <f t="shared" si="1"/>
        <v>2.9296728710832802</v>
      </c>
      <c r="W22" s="5">
        <f t="shared" si="12"/>
        <v>1.8832798272770214E-2</v>
      </c>
    </row>
    <row r="23" spans="1:23" x14ac:dyDescent="0.2">
      <c r="K23" s="4"/>
      <c r="L23" s="3"/>
      <c r="M23" s="5"/>
      <c r="N23" s="3"/>
      <c r="O23" s="5"/>
      <c r="P23" s="3"/>
      <c r="Q23" s="5"/>
      <c r="R23" s="3"/>
      <c r="S23" s="5"/>
      <c r="T23" s="2"/>
      <c r="U23" s="5"/>
      <c r="V23" s="2"/>
      <c r="W23" s="5"/>
    </row>
    <row r="24" spans="1:23" x14ac:dyDescent="0.2">
      <c r="A24" t="s">
        <v>44</v>
      </c>
      <c r="B24">
        <v>73847261</v>
      </c>
      <c r="C24">
        <v>0</v>
      </c>
      <c r="D24">
        <v>488437670069.09998</v>
      </c>
      <c r="E24">
        <v>0</v>
      </c>
      <c r="F24">
        <v>106010511911.797</v>
      </c>
      <c r="G24">
        <v>0</v>
      </c>
      <c r="K24" s="4" t="str">
        <f t="shared" si="2"/>
        <v>World</v>
      </c>
      <c r="L24" s="3">
        <f t="shared" si="3"/>
        <v>0</v>
      </c>
      <c r="M24" s="5">
        <f t="shared" si="4"/>
        <v>0</v>
      </c>
      <c r="N24" s="3">
        <f t="shared" si="5"/>
        <v>73847.260999999999</v>
      </c>
      <c r="O24" s="5">
        <f t="shared" si="6"/>
        <v>0.26585505206965215</v>
      </c>
      <c r="P24" s="3">
        <f t="shared" si="7"/>
        <v>0</v>
      </c>
      <c r="Q24" s="5">
        <f t="shared" si="8"/>
        <v>0</v>
      </c>
      <c r="R24" s="3">
        <f t="shared" si="9"/>
        <v>488437.67006909999</v>
      </c>
      <c r="S24" s="5">
        <f t="shared" si="10"/>
        <v>0.6396694060693956</v>
      </c>
      <c r="T24" s="2">
        <f t="shared" si="0"/>
        <v>0</v>
      </c>
      <c r="U24" s="5">
        <f t="shared" si="11"/>
        <v>0</v>
      </c>
      <c r="V24" s="2">
        <f t="shared" si="1"/>
        <v>106.010511911797</v>
      </c>
      <c r="W24" s="5">
        <f t="shared" si="12"/>
        <v>0.68146672802064667</v>
      </c>
    </row>
    <row r="25" spans="1:23" x14ac:dyDescent="0.2">
      <c r="K25" s="4"/>
      <c r="L25" s="3"/>
      <c r="M25" s="8"/>
      <c r="N25" s="3"/>
      <c r="O25" s="8"/>
      <c r="P25" s="3"/>
      <c r="Q25" s="8"/>
      <c r="R25" s="3"/>
      <c r="S25" s="8"/>
      <c r="T25" s="3"/>
      <c r="U25" s="8"/>
      <c r="V25" s="3"/>
      <c r="W25" s="8"/>
    </row>
    <row r="26" spans="1:23" x14ac:dyDescent="0.2">
      <c r="K26" s="4" t="s">
        <v>31</v>
      </c>
      <c r="L26" s="3">
        <f>SUM(L3:L24)</f>
        <v>113311.77800000001</v>
      </c>
      <c r="M26" s="9">
        <f t="shared" ref="M26:W26" si="13">SUM(M3:M24)</f>
        <v>0.40792993852940418</v>
      </c>
      <c r="N26" s="3">
        <f t="shared" si="13"/>
        <v>164460.86699999997</v>
      </c>
      <c r="O26" s="9">
        <f t="shared" si="13"/>
        <v>0.59207006147059582</v>
      </c>
      <c r="P26" s="3">
        <f t="shared" si="13"/>
        <v>122631.43398670002</v>
      </c>
      <c r="Q26" s="9">
        <f t="shared" si="13"/>
        <v>0.16060099650506721</v>
      </c>
      <c r="R26" s="3">
        <f t="shared" si="13"/>
        <v>640946.85416440002</v>
      </c>
      <c r="S26" s="9">
        <f t="shared" si="13"/>
        <v>0.83939900349493268</v>
      </c>
      <c r="T26" s="3">
        <f t="shared" si="13"/>
        <v>22.279334887444548</v>
      </c>
      <c r="U26" s="9">
        <f t="shared" si="13"/>
        <v>0.14321811275522695</v>
      </c>
      <c r="V26" s="3">
        <f t="shared" si="13"/>
        <v>133.28293624457345</v>
      </c>
      <c r="W26" s="9">
        <f t="shared" si="13"/>
        <v>0.856781887244773</v>
      </c>
    </row>
    <row r="29" spans="1:23" x14ac:dyDescent="0.2">
      <c r="L29" t="s">
        <v>26</v>
      </c>
      <c r="P29" t="s">
        <v>27</v>
      </c>
      <c r="T29" t="s">
        <v>28</v>
      </c>
    </row>
    <row r="30" spans="1:23" x14ac:dyDescent="0.2">
      <c r="J30">
        <v>0</v>
      </c>
      <c r="K30" t="s">
        <v>15</v>
      </c>
      <c r="L30">
        <v>24897.360000000001</v>
      </c>
      <c r="M30">
        <v>8.9632152222908795E-2</v>
      </c>
      <c r="N30">
        <v>19736.749</v>
      </c>
      <c r="O30">
        <v>7.1053609328593184E-2</v>
      </c>
      <c r="P30">
        <v>39593.090034300003</v>
      </c>
      <c r="Q30">
        <v>5.1852037503802302E-2</v>
      </c>
      <c r="R30">
        <v>48177.6398739</v>
      </c>
      <c r="S30">
        <v>6.309456492084857E-2</v>
      </c>
      <c r="T30">
        <v>6.9549221954251408</v>
      </c>
      <c r="U30">
        <v>4.470828398694978E-2</v>
      </c>
      <c r="V30">
        <v>8.4628842202492702</v>
      </c>
      <c r="W30">
        <v>5.4401907086244837E-2</v>
      </c>
    </row>
    <row r="31" spans="1:23" x14ac:dyDescent="0.2">
      <c r="J31">
        <v>0</v>
      </c>
      <c r="K31" t="s">
        <v>11</v>
      </c>
      <c r="L31">
        <v>14479.915999999999</v>
      </c>
      <c r="M31">
        <v>5.2128660833394881E-2</v>
      </c>
      <c r="N31">
        <v>53.881</v>
      </c>
      <c r="O31">
        <v>1.9397518427345504E-4</v>
      </c>
      <c r="P31">
        <v>13160.5843895</v>
      </c>
      <c r="Q31">
        <v>1.723540937939258E-2</v>
      </c>
      <c r="R31">
        <v>65.758892200000005</v>
      </c>
      <c r="S31">
        <v>8.611938450898877E-5</v>
      </c>
      <c r="T31">
        <v>2.3117882538595702</v>
      </c>
      <c r="U31">
        <v>1.4860854351359205E-2</v>
      </c>
      <c r="V31">
        <v>1.1551207003852001E-2</v>
      </c>
      <c r="W31">
        <v>7.4254553625339295E-5</v>
      </c>
    </row>
    <row r="32" spans="1:23" x14ac:dyDescent="0.2">
      <c r="J32">
        <v>0</v>
      </c>
      <c r="K32" t="s">
        <v>10</v>
      </c>
      <c r="L32">
        <v>13333.03</v>
      </c>
      <c r="M32">
        <v>4.7999794940210914E-2</v>
      </c>
      <c r="N32">
        <v>257.99799999999999</v>
      </c>
      <c r="O32">
        <v>9.2880996255048816E-4</v>
      </c>
      <c r="P32">
        <v>11225.023372600001</v>
      </c>
      <c r="Q32">
        <v>1.4700553364056295E-2</v>
      </c>
      <c r="R32">
        <v>303.60682280000003</v>
      </c>
      <c r="S32">
        <v>3.9761060196609607E-4</v>
      </c>
      <c r="T32">
        <v>1.97178760563092</v>
      </c>
      <c r="U32">
        <v>1.2675230255269039E-2</v>
      </c>
      <c r="V32">
        <v>5.3331574493047998E-2</v>
      </c>
      <c r="W32">
        <v>3.4283103547510006E-4</v>
      </c>
    </row>
    <row r="33" spans="10:23" x14ac:dyDescent="0.2">
      <c r="J33">
        <v>0</v>
      </c>
      <c r="K33" t="s">
        <v>12</v>
      </c>
      <c r="L33">
        <v>12916.623</v>
      </c>
      <c r="M33">
        <v>4.6500702039972301E-2</v>
      </c>
      <c r="N33">
        <v>3136.0349999999999</v>
      </c>
      <c r="O33">
        <v>1.1289934615411825E-2</v>
      </c>
      <c r="P33">
        <v>17036.806748200001</v>
      </c>
      <c r="Q33">
        <v>2.2311800914942576E-2</v>
      </c>
      <c r="R33">
        <v>5867.0562841999999</v>
      </c>
      <c r="S33">
        <v>7.6836342458168512E-3</v>
      </c>
      <c r="T33">
        <v>2.9926854733888102</v>
      </c>
      <c r="U33">
        <v>1.9237861800365887E-2</v>
      </c>
      <c r="V33">
        <v>1.03060710688257</v>
      </c>
      <c r="W33">
        <v>6.6250453878237917E-3</v>
      </c>
    </row>
    <row r="34" spans="10:23" x14ac:dyDescent="0.2">
      <c r="J34">
        <v>0</v>
      </c>
      <c r="K34" t="s">
        <v>18</v>
      </c>
      <c r="L34">
        <v>11807.201999999999</v>
      </c>
      <c r="M34">
        <v>4.2506712639036145E-2</v>
      </c>
      <c r="N34">
        <v>9522.9570000000003</v>
      </c>
      <c r="O34">
        <v>3.4283278686423571E-2</v>
      </c>
      <c r="P34">
        <v>6884.6537911999994</v>
      </c>
      <c r="Q34">
        <v>9.016303760902164E-3</v>
      </c>
      <c r="R34">
        <v>3868.9015248000001</v>
      </c>
      <c r="S34">
        <v>5.0668040001085072E-3</v>
      </c>
      <c r="T34">
        <v>1.94725547830301</v>
      </c>
      <c r="U34">
        <v>1.2517530530590355E-2</v>
      </c>
      <c r="V34">
        <v>1.0942801072744301</v>
      </c>
      <c r="W34">
        <v>7.0343541484153881E-3</v>
      </c>
    </row>
    <row r="35" spans="10:23" x14ac:dyDescent="0.2">
      <c r="J35">
        <v>0</v>
      </c>
      <c r="K35" t="s">
        <v>14</v>
      </c>
      <c r="L35">
        <v>11127.796</v>
      </c>
      <c r="M35">
        <v>4.0060805843570385E-2</v>
      </c>
      <c r="N35">
        <v>185.87200000000001</v>
      </c>
      <c r="O35">
        <v>6.6915156458261047E-4</v>
      </c>
      <c r="P35">
        <v>5710.6238350000003</v>
      </c>
      <c r="Q35">
        <v>7.4787666485744263E-3</v>
      </c>
      <c r="R35">
        <v>162.4913669</v>
      </c>
      <c r="S35">
        <v>2.1280249768946486E-4</v>
      </c>
      <c r="T35">
        <v>1.0031281828561001</v>
      </c>
      <c r="U35">
        <v>6.4484027878764696E-3</v>
      </c>
      <c r="V35">
        <v>2.8543233509654001E-2</v>
      </c>
      <c r="W35">
        <v>1.8348429411544636E-4</v>
      </c>
    </row>
    <row r="36" spans="10:23" x14ac:dyDescent="0.2">
      <c r="J36">
        <v>0</v>
      </c>
      <c r="K36" t="s">
        <v>17</v>
      </c>
      <c r="L36">
        <v>5882.5649999999996</v>
      </c>
      <c r="M36">
        <v>2.1177625320160667E-2</v>
      </c>
      <c r="N36">
        <v>25.797000000000001</v>
      </c>
      <c r="O36">
        <v>9.2870916068787135E-5</v>
      </c>
      <c r="P36">
        <v>5468.0974668999997</v>
      </c>
      <c r="Q36">
        <v>7.1611484398544731E-3</v>
      </c>
      <c r="R36">
        <v>33.1162122</v>
      </c>
      <c r="S36">
        <v>4.3369766681274237E-5</v>
      </c>
      <c r="T36">
        <v>0.960526001035654</v>
      </c>
      <c r="U36">
        <v>6.1745434419667421E-3</v>
      </c>
      <c r="V36">
        <v>5.8171938350520007E-3</v>
      </c>
      <c r="W36">
        <v>3.7394631697779963E-5</v>
      </c>
    </row>
    <row r="37" spans="10:23" x14ac:dyDescent="0.2">
      <c r="J37">
        <v>0</v>
      </c>
      <c r="K37" t="s">
        <v>34</v>
      </c>
      <c r="L37">
        <v>4985.0150000000003</v>
      </c>
      <c r="M37">
        <v>1.7946385613313368E-2</v>
      </c>
      <c r="N37">
        <v>3318.3359999999998</v>
      </c>
      <c r="O37">
        <v>1.1946230342444268E-2</v>
      </c>
      <c r="P37">
        <v>7240.9608678000004</v>
      </c>
      <c r="Q37">
        <v>9.4829318488520581E-3</v>
      </c>
      <c r="R37">
        <v>5374.5430578999994</v>
      </c>
      <c r="S37">
        <v>7.0386273959068659E-3</v>
      </c>
      <c r="T37">
        <v>1.27194718603775</v>
      </c>
      <c r="U37">
        <v>8.1764503486729846E-3</v>
      </c>
      <c r="V37">
        <v>0.94409223355071403</v>
      </c>
      <c r="W37">
        <v>6.0689023545401292E-3</v>
      </c>
    </row>
    <row r="38" spans="10:23" x14ac:dyDescent="0.2">
      <c r="J38">
        <v>0</v>
      </c>
      <c r="K38" t="s">
        <v>9</v>
      </c>
      <c r="L38">
        <v>3446.6880000000001</v>
      </c>
      <c r="M38">
        <v>1.2408306080679761E-2</v>
      </c>
      <c r="N38">
        <v>119.77500000000001</v>
      </c>
      <c r="O38">
        <v>4.3119796767604679E-4</v>
      </c>
      <c r="P38">
        <v>3711.8948103000002</v>
      </c>
      <c r="Q38">
        <v>4.8611843315868025E-3</v>
      </c>
      <c r="R38">
        <v>116.9404821</v>
      </c>
      <c r="S38">
        <v>1.5314799270046731E-4</v>
      </c>
      <c r="T38">
        <v>0.65203144237729804</v>
      </c>
      <c r="U38">
        <v>4.1914497495601057E-3</v>
      </c>
      <c r="V38">
        <v>2.0541765085685997E-2</v>
      </c>
      <c r="W38">
        <v>1.320485033819879E-4</v>
      </c>
    </row>
    <row r="39" spans="10:23" x14ac:dyDescent="0.2">
      <c r="J39">
        <v>0</v>
      </c>
      <c r="K39" t="s">
        <v>33</v>
      </c>
      <c r="L39">
        <v>2403.931</v>
      </c>
      <c r="M39">
        <v>8.654311514368164E-3</v>
      </c>
      <c r="N39">
        <v>189.12</v>
      </c>
      <c r="O39">
        <v>6.8084458064616125E-4</v>
      </c>
      <c r="P39">
        <v>3949.8394409000002</v>
      </c>
      <c r="Q39">
        <v>5.1728021896274628E-3</v>
      </c>
      <c r="R39">
        <v>338.22533930000003</v>
      </c>
      <c r="S39">
        <v>4.4294782152458297E-4</v>
      </c>
      <c r="T39">
        <v>0.69382879618849391</v>
      </c>
      <c r="U39">
        <v>4.4601354244801156E-3</v>
      </c>
      <c r="V39">
        <v>5.9412663101438001E-2</v>
      </c>
      <c r="W39">
        <v>3.8192206033696576E-4</v>
      </c>
    </row>
    <row r="40" spans="10:23" x14ac:dyDescent="0.2">
      <c r="J40">
        <v>0</v>
      </c>
      <c r="K40" t="s">
        <v>7</v>
      </c>
      <c r="L40">
        <v>2393.6999999999998</v>
      </c>
      <c r="M40">
        <v>8.6174792337812816E-3</v>
      </c>
      <c r="N40">
        <v>13.628</v>
      </c>
      <c r="O40">
        <v>4.9061706562213865E-5</v>
      </c>
      <c r="P40">
        <v>3166.5661135999999</v>
      </c>
      <c r="Q40">
        <v>4.1470091053366709E-3</v>
      </c>
      <c r="R40">
        <v>22.364190100000002</v>
      </c>
      <c r="S40">
        <v>2.9288666855826684E-5</v>
      </c>
      <c r="T40">
        <v>0.55623900351497602</v>
      </c>
      <c r="U40">
        <v>3.5756677982858934E-3</v>
      </c>
      <c r="V40">
        <v>3.9284936329659998E-3</v>
      </c>
      <c r="W40">
        <v>2.5253511692639676E-5</v>
      </c>
    </row>
    <row r="41" spans="10:23" x14ac:dyDescent="0.2">
      <c r="J41">
        <v>0</v>
      </c>
      <c r="K41" t="s">
        <v>32</v>
      </c>
      <c r="L41">
        <v>2344.5</v>
      </c>
      <c r="M41">
        <v>8.4403559608974468E-3</v>
      </c>
      <c r="N41">
        <v>12.510999999999999</v>
      </c>
      <c r="O41">
        <v>4.5040432257107253E-5</v>
      </c>
      <c r="P41">
        <v>2787.8289925999998</v>
      </c>
      <c r="Q41">
        <v>3.651006106198154E-3</v>
      </c>
      <c r="R41">
        <v>19.807117399999999</v>
      </c>
      <c r="S41">
        <v>2.5939864591959804E-5</v>
      </c>
      <c r="T41">
        <v>0.48971004084011605</v>
      </c>
      <c r="U41">
        <v>3.1480000727459384E-3</v>
      </c>
      <c r="V41">
        <v>3.4793182424840002E-3</v>
      </c>
      <c r="W41">
        <v>2.2366080265897348E-5</v>
      </c>
    </row>
    <row r="42" spans="10:23" x14ac:dyDescent="0.2">
      <c r="J42">
        <v>0</v>
      </c>
      <c r="K42" t="s">
        <v>8</v>
      </c>
      <c r="L42">
        <v>1558.682</v>
      </c>
      <c r="M42">
        <v>5.6113588866895095E-3</v>
      </c>
      <c r="N42">
        <v>3.9E-2</v>
      </c>
      <c r="O42">
        <v>1.4040259435913858E-7</v>
      </c>
      <c r="P42">
        <v>870.90931670000009</v>
      </c>
      <c r="Q42">
        <v>1.140563227391899E-3</v>
      </c>
      <c r="R42">
        <v>3.61608E-2</v>
      </c>
      <c r="S42">
        <v>4.7357030131852505E-8</v>
      </c>
      <c r="T42">
        <v>0.15298393057152199</v>
      </c>
      <c r="U42">
        <v>9.8342566907943965E-4</v>
      </c>
      <c r="V42">
        <v>6.3520061279999997E-6</v>
      </c>
      <c r="W42">
        <v>4.0832562303036617E-8</v>
      </c>
    </row>
    <row r="43" spans="10:23" x14ac:dyDescent="0.2">
      <c r="J43">
        <v>0</v>
      </c>
      <c r="K43" t="s">
        <v>16</v>
      </c>
      <c r="L43">
        <v>643.44299999999998</v>
      </c>
      <c r="M43">
        <v>2.3164376031340312E-3</v>
      </c>
      <c r="N43">
        <v>2048.587</v>
      </c>
      <c r="O43">
        <v>7.3750494761642216E-3</v>
      </c>
      <c r="P43">
        <v>728.49335729999996</v>
      </c>
      <c r="Q43">
        <v>9.5405195328948731E-4</v>
      </c>
      <c r="R43">
        <v>3156.8896260000001</v>
      </c>
      <c r="S43">
        <v>4.1343365506685305E-3</v>
      </c>
      <c r="T43">
        <v>0.127967143143318</v>
      </c>
      <c r="U43">
        <v>8.2261040683006376E-4</v>
      </c>
      <c r="V43">
        <v>0.55453923170316</v>
      </c>
      <c r="W43">
        <v>3.5647411655011772E-3</v>
      </c>
    </row>
    <row r="44" spans="10:23" x14ac:dyDescent="0.2">
      <c r="J44">
        <v>0</v>
      </c>
      <c r="K44" t="s">
        <v>13</v>
      </c>
      <c r="L44">
        <v>591.38400000000001</v>
      </c>
      <c r="M44">
        <v>2.129021740063713E-3</v>
      </c>
      <c r="N44">
        <v>0.54800000000000004</v>
      </c>
      <c r="O44">
        <v>1.9728364540719989E-6</v>
      </c>
      <c r="P44">
        <v>360.77377000000001</v>
      </c>
      <c r="Q44">
        <v>4.7247777418287277E-4</v>
      </c>
      <c r="R44">
        <v>0.43400620000000001</v>
      </c>
      <c r="S44">
        <v>5.6838467873528255E-7</v>
      </c>
      <c r="T44">
        <v>6.3373520438199993E-2</v>
      </c>
      <c r="U44">
        <v>4.0738361542959231E-4</v>
      </c>
      <c r="V44">
        <v>7.6237529091999998E-5</v>
      </c>
      <c r="W44">
        <v>4.900772439051175E-7</v>
      </c>
    </row>
    <row r="45" spans="10:23" x14ac:dyDescent="0.2">
      <c r="J45">
        <v>0</v>
      </c>
      <c r="K45" t="s">
        <v>35</v>
      </c>
      <c r="L45">
        <v>499.94299999999998</v>
      </c>
      <c r="M45">
        <v>1.7998280572228415E-3</v>
      </c>
      <c r="N45">
        <v>233.44</v>
      </c>
      <c r="O45">
        <v>8.4039952890249518E-4</v>
      </c>
      <c r="P45">
        <v>735.28767979999998</v>
      </c>
      <c r="Q45">
        <v>9.6294995707695951E-4</v>
      </c>
      <c r="R45">
        <v>387.2638316</v>
      </c>
      <c r="S45">
        <v>5.0716977893348197E-4</v>
      </c>
      <c r="T45">
        <v>0.12916063383366799</v>
      </c>
      <c r="U45">
        <v>8.3028251576537963E-4</v>
      </c>
      <c r="V45">
        <v>6.8026764658856001E-2</v>
      </c>
      <c r="W45">
        <v>4.3729603691067904E-4</v>
      </c>
    </row>
    <row r="46" spans="10:23" x14ac:dyDescent="0.2">
      <c r="J46">
        <v>0</v>
      </c>
      <c r="K46" t="s">
        <v>41</v>
      </c>
      <c r="L46">
        <v>0</v>
      </c>
      <c r="M46">
        <v>0</v>
      </c>
      <c r="N46">
        <v>8103.4340000000002</v>
      </c>
      <c r="O46">
        <v>2.9172901456873124E-2</v>
      </c>
      <c r="P46">
        <v>0</v>
      </c>
      <c r="Q46">
        <v>0</v>
      </c>
      <c r="R46">
        <v>21940.7447493</v>
      </c>
      <c r="S46">
        <v>2.8734112912542995E-2</v>
      </c>
      <c r="T46">
        <v>0</v>
      </c>
      <c r="U46">
        <v>0</v>
      </c>
      <c r="V46">
        <v>3.8541112226620404</v>
      </c>
      <c r="W46">
        <v>2.4775359697540331E-2</v>
      </c>
    </row>
    <row r="47" spans="10:23" x14ac:dyDescent="0.2">
      <c r="J47">
        <v>0</v>
      </c>
      <c r="K47" t="s">
        <v>42</v>
      </c>
      <c r="L47">
        <v>0</v>
      </c>
      <c r="M47">
        <v>0</v>
      </c>
      <c r="N47">
        <v>13213.074000000001</v>
      </c>
      <c r="O47">
        <v>4.7567945360494378E-2</v>
      </c>
      <c r="P47">
        <v>0</v>
      </c>
      <c r="Q47">
        <v>0</v>
      </c>
      <c r="R47">
        <v>6455.3216711000005</v>
      </c>
      <c r="S47">
        <v>8.4540403666147658E-3</v>
      </c>
      <c r="T47">
        <v>0</v>
      </c>
      <c r="U47">
        <v>0</v>
      </c>
      <c r="V47">
        <v>1.1339418047454299</v>
      </c>
      <c r="W47">
        <v>7.2893111966918361E-3</v>
      </c>
    </row>
    <row r="48" spans="10:23" x14ac:dyDescent="0.2">
      <c r="J48">
        <v>0</v>
      </c>
      <c r="K48" t="s">
        <v>43</v>
      </c>
      <c r="L48">
        <v>0</v>
      </c>
      <c r="M48">
        <v>0</v>
      </c>
      <c r="N48">
        <v>8901.9040000000005</v>
      </c>
      <c r="O48">
        <v>3.2047446572717776E-2</v>
      </c>
      <c r="P48">
        <v>0</v>
      </c>
      <c r="Q48">
        <v>0</v>
      </c>
      <c r="R48">
        <v>16678.087618599999</v>
      </c>
      <c r="S48">
        <v>2.1842013945922556E-2</v>
      </c>
      <c r="T48">
        <v>0</v>
      </c>
      <c r="U48">
        <v>0</v>
      </c>
      <c r="V48">
        <v>2.9296728710832802</v>
      </c>
      <c r="W48">
        <v>1.8832798272770214E-2</v>
      </c>
    </row>
    <row r="49" spans="10:23" x14ac:dyDescent="0.2">
      <c r="J49">
        <v>1</v>
      </c>
      <c r="K49" t="s">
        <v>22</v>
      </c>
      <c r="L49">
        <v>0</v>
      </c>
      <c r="M49">
        <v>0</v>
      </c>
      <c r="N49">
        <v>21539.920999999998</v>
      </c>
      <c r="O49">
        <v>7.7545148479253603E-2</v>
      </c>
      <c r="P49">
        <v>0</v>
      </c>
      <c r="Q49">
        <v>0</v>
      </c>
      <c r="R49">
        <v>39539.955267900004</v>
      </c>
      <c r="S49">
        <v>5.1782450969946478E-2</v>
      </c>
      <c r="T49">
        <v>0</v>
      </c>
      <c r="U49">
        <v>0</v>
      </c>
      <c r="V49">
        <v>7.0135807315272904</v>
      </c>
      <c r="W49">
        <v>4.5085358297290552E-2</v>
      </c>
    </row>
    <row r="50" spans="10:23" x14ac:dyDescent="0.2">
      <c r="J50">
        <v>2</v>
      </c>
      <c r="K50" t="s">
        <v>44</v>
      </c>
      <c r="L50">
        <v>0</v>
      </c>
      <c r="M50">
        <v>0</v>
      </c>
      <c r="N50">
        <v>73847.260999999999</v>
      </c>
      <c r="O50">
        <v>0.26585505206965215</v>
      </c>
      <c r="P50">
        <v>0</v>
      </c>
      <c r="Q50">
        <v>0</v>
      </c>
      <c r="R50">
        <v>488437.67006909999</v>
      </c>
      <c r="S50">
        <v>0.6396694060693956</v>
      </c>
      <c r="T50">
        <v>0</v>
      </c>
      <c r="U50">
        <v>0</v>
      </c>
      <c r="V50">
        <v>106.010511911797</v>
      </c>
      <c r="W50">
        <v>0.68146672802064667</v>
      </c>
    </row>
    <row r="54" spans="10:23" x14ac:dyDescent="0.2">
      <c r="K54" t="s">
        <v>31</v>
      </c>
      <c r="L54">
        <v>113311.77800000001</v>
      </c>
      <c r="M54">
        <v>0.40792993852940418</v>
      </c>
      <c r="N54">
        <v>164460.86699999997</v>
      </c>
      <c r="O54">
        <v>0.59207006147059582</v>
      </c>
      <c r="P54">
        <v>122631.43398670002</v>
      </c>
      <c r="Q54">
        <v>0.16060099650506721</v>
      </c>
      <c r="R54">
        <v>640946.85416440002</v>
      </c>
      <c r="S54">
        <v>0.83939900349493268</v>
      </c>
      <c r="T54">
        <v>22.279334887444548</v>
      </c>
      <c r="U54">
        <v>0.14321811275522695</v>
      </c>
      <c r="V54">
        <v>133.28293624457345</v>
      </c>
      <c r="W54">
        <v>0.856781887244773</v>
      </c>
    </row>
    <row r="58" spans="10:23" x14ac:dyDescent="0.2">
      <c r="L58" s="10" t="s">
        <v>26</v>
      </c>
      <c r="M58" s="10"/>
      <c r="N58" s="10" t="s">
        <v>27</v>
      </c>
      <c r="O58" s="10"/>
      <c r="P58" s="10" t="s">
        <v>28</v>
      </c>
      <c r="Q58" s="10"/>
    </row>
    <row r="59" spans="10:23" x14ac:dyDescent="0.2">
      <c r="L59" t="s">
        <v>24</v>
      </c>
      <c r="M59" t="s">
        <v>25</v>
      </c>
      <c r="N59" t="s">
        <v>24</v>
      </c>
      <c r="O59" t="s">
        <v>25</v>
      </c>
      <c r="P59" t="s">
        <v>24</v>
      </c>
      <c r="Q59" t="s">
        <v>25</v>
      </c>
    </row>
    <row r="60" spans="10:23" x14ac:dyDescent="0.2">
      <c r="K60" t="s">
        <v>15</v>
      </c>
      <c r="L60" s="4" t="str">
        <f>ROUND(L30,0)&amp;" ("&amp;ROUND(M30*100,1)&amp;"%)"</f>
        <v>24897 (9%)</v>
      </c>
      <c r="M60" s="4" t="str">
        <f>ROUND(N30,0)&amp;" ("&amp;ROUND(O30*100,1)&amp;"%)"</f>
        <v>19737 (7.1%)</v>
      </c>
      <c r="N60" s="4" t="str">
        <f>ROUND(P30,0)&amp;" ("&amp;ROUND(Q30*100,1)&amp;"%)"</f>
        <v>39593 (5.2%)</v>
      </c>
      <c r="O60" s="4" t="str">
        <f>ROUND(R30,0)&amp;" ("&amp;ROUND(S30*100,1)&amp;"%)"</f>
        <v>48178 (6.3%)</v>
      </c>
      <c r="P60" s="4" t="str">
        <f>ROUND(T30,2)&amp;" ("&amp;ROUND(U30*100,1)&amp;"%)"</f>
        <v>6.95 (4.5%)</v>
      </c>
      <c r="Q60" s="4" t="str">
        <f>ROUND(V30,2)&amp;" ("&amp;ROUND(W30*100,1)&amp;"%)"</f>
        <v>8.46 (5.4%)</v>
      </c>
    </row>
    <row r="61" spans="10:23" x14ac:dyDescent="0.2">
      <c r="K61" t="s">
        <v>11</v>
      </c>
      <c r="L61" s="4" t="str">
        <f t="shared" ref="L61:L81" si="14">ROUND(L31,0)&amp;" ("&amp;ROUND(M31*100,1)&amp;"%)"</f>
        <v>14480 (5.2%)</v>
      </c>
      <c r="M61" s="4" t="str">
        <f t="shared" ref="M61:M80" si="15">ROUND(N31,0)&amp;" ("&amp;ROUND(O31*100,1)&amp;"%)"</f>
        <v>54 (0%)</v>
      </c>
      <c r="N61" s="4" t="str">
        <f t="shared" ref="N61:N80" si="16">ROUND(P31,0)&amp;" ("&amp;ROUND(Q31*100,1)&amp;"%)"</f>
        <v>13161 (1.7%)</v>
      </c>
      <c r="O61" s="4" t="str">
        <f t="shared" ref="O61:O80" si="17">ROUND(R31,0)&amp;" ("&amp;ROUND(S31*100,1)&amp;"%)"</f>
        <v>66 (0%)</v>
      </c>
      <c r="P61" s="4" t="str">
        <f t="shared" ref="P61:P80" si="18">ROUND(T31,2)&amp;" ("&amp;ROUND(U31*100,1)&amp;"%)"</f>
        <v>2.31 (1.5%)</v>
      </c>
      <c r="Q61" s="4" t="str">
        <f t="shared" ref="Q61:Q80" si="19">ROUND(V31,2)&amp;" ("&amp;ROUND(W31*100,1)&amp;"%)"</f>
        <v>0.01 (0%)</v>
      </c>
    </row>
    <row r="62" spans="10:23" x14ac:dyDescent="0.2">
      <c r="K62" t="s">
        <v>10</v>
      </c>
      <c r="L62" s="4" t="str">
        <f t="shared" si="14"/>
        <v>13333 (4.8%)</v>
      </c>
      <c r="M62" s="4" t="str">
        <f t="shared" si="15"/>
        <v>258 (0.1%)</v>
      </c>
      <c r="N62" s="4" t="str">
        <f t="shared" si="16"/>
        <v>11225 (1.5%)</v>
      </c>
      <c r="O62" s="4" t="str">
        <f t="shared" si="17"/>
        <v>304 (0%)</v>
      </c>
      <c r="P62" s="4" t="str">
        <f t="shared" si="18"/>
        <v>1.97 (1.3%)</v>
      </c>
      <c r="Q62" s="4" t="str">
        <f t="shared" si="19"/>
        <v>0.05 (0%)</v>
      </c>
    </row>
    <row r="63" spans="10:23" x14ac:dyDescent="0.2">
      <c r="K63" t="s">
        <v>12</v>
      </c>
      <c r="L63" s="4" t="str">
        <f t="shared" si="14"/>
        <v>12917 (4.7%)</v>
      </c>
      <c r="M63" s="4" t="str">
        <f t="shared" si="15"/>
        <v>3136 (1.1%)</v>
      </c>
      <c r="N63" s="4" t="str">
        <f t="shared" si="16"/>
        <v>17037 (2.2%)</v>
      </c>
      <c r="O63" s="4" t="str">
        <f t="shared" si="17"/>
        <v>5867 (0.8%)</v>
      </c>
      <c r="P63" s="4" t="str">
        <f t="shared" si="18"/>
        <v>2.99 (1.9%)</v>
      </c>
      <c r="Q63" s="4" t="str">
        <f t="shared" si="19"/>
        <v>1.03 (0.7%)</v>
      </c>
    </row>
    <row r="64" spans="10:23" x14ac:dyDescent="0.2">
      <c r="K64" t="s">
        <v>18</v>
      </c>
      <c r="L64" s="4" t="str">
        <f t="shared" si="14"/>
        <v>11807 (4.3%)</v>
      </c>
      <c r="M64" s="4" t="str">
        <f t="shared" si="15"/>
        <v>9523 (3.4%)</v>
      </c>
      <c r="N64" s="4" t="str">
        <f t="shared" si="16"/>
        <v>6885 (0.9%)</v>
      </c>
      <c r="O64" s="4" t="str">
        <f t="shared" si="17"/>
        <v>3869 (0.5%)</v>
      </c>
      <c r="P64" s="4" t="str">
        <f t="shared" si="18"/>
        <v>1.95 (1.3%)</v>
      </c>
      <c r="Q64" s="4" t="str">
        <f t="shared" si="19"/>
        <v>1.09 (0.7%)</v>
      </c>
    </row>
    <row r="65" spans="11:17" x14ac:dyDescent="0.2">
      <c r="K65" t="s">
        <v>14</v>
      </c>
      <c r="L65" s="4" t="str">
        <f t="shared" si="14"/>
        <v>11128 (4%)</v>
      </c>
      <c r="M65" s="4" t="str">
        <f t="shared" si="15"/>
        <v>186 (0.1%)</v>
      </c>
      <c r="N65" s="4" t="str">
        <f t="shared" si="16"/>
        <v>5711 (0.7%)</v>
      </c>
      <c r="O65" s="4" t="str">
        <f t="shared" si="17"/>
        <v>162 (0%)</v>
      </c>
      <c r="P65" s="4" t="str">
        <f t="shared" si="18"/>
        <v>1 (0.6%)</v>
      </c>
      <c r="Q65" s="4" t="str">
        <f t="shared" si="19"/>
        <v>0.03 (0%)</v>
      </c>
    </row>
    <row r="66" spans="11:17" x14ac:dyDescent="0.2">
      <c r="K66" t="s">
        <v>17</v>
      </c>
      <c r="L66" s="4" t="str">
        <f t="shared" si="14"/>
        <v>5883 (2.1%)</v>
      </c>
      <c r="M66" s="4" t="str">
        <f t="shared" si="15"/>
        <v>26 (0%)</v>
      </c>
      <c r="N66" s="4" t="str">
        <f t="shared" si="16"/>
        <v>5468 (0.7%)</v>
      </c>
      <c r="O66" s="4" t="str">
        <f t="shared" si="17"/>
        <v>33 (0%)</v>
      </c>
      <c r="P66" s="4" t="str">
        <f t="shared" si="18"/>
        <v>0.96 (0.6%)</v>
      </c>
      <c r="Q66" s="4" t="str">
        <f t="shared" si="19"/>
        <v>0.01 (0%)</v>
      </c>
    </row>
    <row r="67" spans="11:17" x14ac:dyDescent="0.2">
      <c r="K67" t="s">
        <v>34</v>
      </c>
      <c r="L67" s="4" t="str">
        <f t="shared" si="14"/>
        <v>4985 (1.8%)</v>
      </c>
      <c r="M67" s="4" t="str">
        <f t="shared" si="15"/>
        <v>3318 (1.2%)</v>
      </c>
      <c r="N67" s="4" t="str">
        <f t="shared" si="16"/>
        <v>7241 (0.9%)</v>
      </c>
      <c r="O67" s="4" t="str">
        <f t="shared" si="17"/>
        <v>5375 (0.7%)</v>
      </c>
      <c r="P67" s="4" t="str">
        <f t="shared" si="18"/>
        <v>1.27 (0.8%)</v>
      </c>
      <c r="Q67" s="4" t="str">
        <f t="shared" si="19"/>
        <v>0.94 (0.6%)</v>
      </c>
    </row>
    <row r="68" spans="11:17" x14ac:dyDescent="0.2">
      <c r="K68" t="s">
        <v>9</v>
      </c>
      <c r="L68" s="4" t="str">
        <f t="shared" si="14"/>
        <v>3447 (1.2%)</v>
      </c>
      <c r="M68" s="4" t="str">
        <f t="shared" si="15"/>
        <v>120 (0%)</v>
      </c>
      <c r="N68" s="4" t="str">
        <f t="shared" si="16"/>
        <v>3712 (0.5%)</v>
      </c>
      <c r="O68" s="4" t="str">
        <f t="shared" si="17"/>
        <v>117 (0%)</v>
      </c>
      <c r="P68" s="4" t="str">
        <f t="shared" si="18"/>
        <v>0.65 (0.4%)</v>
      </c>
      <c r="Q68" s="4" t="str">
        <f t="shared" si="19"/>
        <v>0.02 (0%)</v>
      </c>
    </row>
    <row r="69" spans="11:17" x14ac:dyDescent="0.2">
      <c r="K69" t="s">
        <v>33</v>
      </c>
      <c r="L69" s="4" t="str">
        <f t="shared" si="14"/>
        <v>2404 (0.9%)</v>
      </c>
      <c r="M69" s="4" t="str">
        <f t="shared" si="15"/>
        <v>189 (0.1%)</v>
      </c>
      <c r="N69" s="4" t="str">
        <f t="shared" si="16"/>
        <v>3950 (0.5%)</v>
      </c>
      <c r="O69" s="4" t="str">
        <f t="shared" si="17"/>
        <v>338 (0%)</v>
      </c>
      <c r="P69" s="4" t="str">
        <f t="shared" si="18"/>
        <v>0.69 (0.4%)</v>
      </c>
      <c r="Q69" s="4" t="str">
        <f t="shared" si="19"/>
        <v>0.06 (0%)</v>
      </c>
    </row>
    <row r="70" spans="11:17" x14ac:dyDescent="0.2">
      <c r="K70" t="s">
        <v>7</v>
      </c>
      <c r="L70" s="4" t="str">
        <f t="shared" si="14"/>
        <v>2394 (0.9%)</v>
      </c>
      <c r="M70" s="4" t="str">
        <f t="shared" si="15"/>
        <v>14 (0%)</v>
      </c>
      <c r="N70" s="4" t="str">
        <f t="shared" si="16"/>
        <v>3167 (0.4%)</v>
      </c>
      <c r="O70" s="4" t="str">
        <f t="shared" si="17"/>
        <v>22 (0%)</v>
      </c>
      <c r="P70" s="4" t="str">
        <f t="shared" si="18"/>
        <v>0.56 (0.4%)</v>
      </c>
      <c r="Q70" s="4" t="str">
        <f t="shared" si="19"/>
        <v>0 (0%)</v>
      </c>
    </row>
    <row r="71" spans="11:17" x14ac:dyDescent="0.2">
      <c r="K71" t="s">
        <v>32</v>
      </c>
      <c r="L71" s="4" t="str">
        <f t="shared" si="14"/>
        <v>2345 (0.8%)</v>
      </c>
      <c r="M71" s="4" t="str">
        <f t="shared" si="15"/>
        <v>13 (0%)</v>
      </c>
      <c r="N71" s="4" t="str">
        <f t="shared" si="16"/>
        <v>2788 (0.4%)</v>
      </c>
      <c r="O71" s="4" t="str">
        <f t="shared" si="17"/>
        <v>20 (0%)</v>
      </c>
      <c r="P71" s="4" t="str">
        <f t="shared" si="18"/>
        <v>0.49 (0.3%)</v>
      </c>
      <c r="Q71" s="4" t="str">
        <f t="shared" si="19"/>
        <v>0 (0%)</v>
      </c>
    </row>
    <row r="72" spans="11:17" x14ac:dyDescent="0.2">
      <c r="K72" t="s">
        <v>8</v>
      </c>
      <c r="L72" s="4" t="str">
        <f t="shared" si="14"/>
        <v>1559 (0.6%)</v>
      </c>
      <c r="M72" s="4" t="str">
        <f t="shared" si="15"/>
        <v>0 (0%)</v>
      </c>
      <c r="N72" s="4" t="str">
        <f t="shared" si="16"/>
        <v>871 (0.1%)</v>
      </c>
      <c r="O72" s="4" t="str">
        <f t="shared" si="17"/>
        <v>0 (0%)</v>
      </c>
      <c r="P72" s="4" t="str">
        <f t="shared" si="18"/>
        <v>0.15 (0.1%)</v>
      </c>
      <c r="Q72" s="4" t="str">
        <f t="shared" si="19"/>
        <v>0 (0%)</v>
      </c>
    </row>
    <row r="73" spans="11:17" x14ac:dyDescent="0.2">
      <c r="K73" t="s">
        <v>16</v>
      </c>
      <c r="L73" s="4" t="str">
        <f t="shared" si="14"/>
        <v>643 (0.2%)</v>
      </c>
      <c r="M73" s="4" t="str">
        <f t="shared" si="15"/>
        <v>2049 (0.7%)</v>
      </c>
      <c r="N73" s="4" t="str">
        <f t="shared" si="16"/>
        <v>728 (0.1%)</v>
      </c>
      <c r="O73" s="4" t="str">
        <f t="shared" si="17"/>
        <v>3157 (0.4%)</v>
      </c>
      <c r="P73" s="4" t="str">
        <f t="shared" si="18"/>
        <v>0.13 (0.1%)</v>
      </c>
      <c r="Q73" s="4" t="str">
        <f t="shared" si="19"/>
        <v>0.55 (0.4%)</v>
      </c>
    </row>
    <row r="74" spans="11:17" x14ac:dyDescent="0.2">
      <c r="K74" t="s">
        <v>13</v>
      </c>
      <c r="L74" s="4" t="str">
        <f t="shared" si="14"/>
        <v>591 (0.2%)</v>
      </c>
      <c r="M74" s="4" t="str">
        <f t="shared" si="15"/>
        <v>1 (0%)</v>
      </c>
      <c r="N74" s="4" t="str">
        <f t="shared" si="16"/>
        <v>361 (0%)</v>
      </c>
      <c r="O74" s="4" t="str">
        <f t="shared" si="17"/>
        <v>0 (0%)</v>
      </c>
      <c r="P74" s="4" t="str">
        <f t="shared" si="18"/>
        <v>0.06 (0%)</v>
      </c>
      <c r="Q74" s="4" t="str">
        <f t="shared" si="19"/>
        <v>0 (0%)</v>
      </c>
    </row>
    <row r="75" spans="11:17" x14ac:dyDescent="0.2">
      <c r="K75" t="s">
        <v>35</v>
      </c>
      <c r="L75" s="4" t="str">
        <f t="shared" si="14"/>
        <v>500 (0.2%)</v>
      </c>
      <c r="M75" s="4" t="str">
        <f t="shared" si="15"/>
        <v>233 (0.1%)</v>
      </c>
      <c r="N75" s="4" t="str">
        <f t="shared" si="16"/>
        <v>735 (0.1%)</v>
      </c>
      <c r="O75" s="4" t="str">
        <f t="shared" si="17"/>
        <v>387 (0.1%)</v>
      </c>
      <c r="P75" s="4" t="str">
        <f t="shared" si="18"/>
        <v>0.13 (0.1%)</v>
      </c>
      <c r="Q75" s="4" t="str">
        <f t="shared" si="19"/>
        <v>0.07 (0%)</v>
      </c>
    </row>
    <row r="76" spans="11:17" x14ac:dyDescent="0.2">
      <c r="K76" t="s">
        <v>41</v>
      </c>
      <c r="L76" s="4" t="str">
        <f t="shared" si="14"/>
        <v>0 (0%)</v>
      </c>
      <c r="M76" s="4" t="str">
        <f t="shared" si="15"/>
        <v>8103 (2.9%)</v>
      </c>
      <c r="N76" s="4" t="str">
        <f t="shared" si="16"/>
        <v>0 (0%)</v>
      </c>
      <c r="O76" s="4" t="str">
        <f t="shared" si="17"/>
        <v>21941 (2.9%)</v>
      </c>
      <c r="P76" s="4" t="str">
        <f t="shared" si="18"/>
        <v>0 (0%)</v>
      </c>
      <c r="Q76" s="4" t="str">
        <f t="shared" si="19"/>
        <v>3.85 (2.5%)</v>
      </c>
    </row>
    <row r="77" spans="11:17" x14ac:dyDescent="0.2">
      <c r="K77" t="s">
        <v>42</v>
      </c>
      <c r="L77" s="4" t="str">
        <f t="shared" si="14"/>
        <v>0 (0%)</v>
      </c>
      <c r="M77" s="4" t="str">
        <f t="shared" si="15"/>
        <v>13213 (4.8%)</v>
      </c>
      <c r="N77" s="4" t="str">
        <f t="shared" si="16"/>
        <v>0 (0%)</v>
      </c>
      <c r="O77" s="4" t="str">
        <f t="shared" si="17"/>
        <v>6455 (0.8%)</v>
      </c>
      <c r="P77" s="4" t="str">
        <f t="shared" si="18"/>
        <v>0 (0%)</v>
      </c>
      <c r="Q77" s="4" t="str">
        <f t="shared" si="19"/>
        <v>1.13 (0.7%)</v>
      </c>
    </row>
    <row r="78" spans="11:17" x14ac:dyDescent="0.2">
      <c r="K78" t="s">
        <v>43</v>
      </c>
      <c r="L78" s="4" t="str">
        <f t="shared" si="14"/>
        <v>0 (0%)</v>
      </c>
      <c r="M78" s="4" t="str">
        <f t="shared" si="15"/>
        <v>8902 (3.2%)</v>
      </c>
      <c r="N78" s="4" t="str">
        <f t="shared" si="16"/>
        <v>0 (0%)</v>
      </c>
      <c r="O78" s="4" t="str">
        <f t="shared" si="17"/>
        <v>16678 (2.2%)</v>
      </c>
      <c r="P78" s="4" t="str">
        <f t="shared" si="18"/>
        <v>0 (0%)</v>
      </c>
      <c r="Q78" s="4" t="str">
        <f t="shared" si="19"/>
        <v>2.93 (1.9%)</v>
      </c>
    </row>
    <row r="79" spans="11:17" x14ac:dyDescent="0.2">
      <c r="K79" t="s">
        <v>22</v>
      </c>
      <c r="L79" s="4" t="str">
        <f t="shared" si="14"/>
        <v>0 (0%)</v>
      </c>
      <c r="M79" s="4" t="str">
        <f t="shared" si="15"/>
        <v>21540 (7.8%)</v>
      </c>
      <c r="N79" s="4" t="str">
        <f t="shared" si="16"/>
        <v>0 (0%)</v>
      </c>
      <c r="O79" s="4" t="str">
        <f t="shared" si="17"/>
        <v>39540 (5.2%)</v>
      </c>
      <c r="P79" s="4" t="str">
        <f t="shared" si="18"/>
        <v>0 (0%)</v>
      </c>
      <c r="Q79" s="4" t="str">
        <f t="shared" si="19"/>
        <v>7.01 (4.5%)</v>
      </c>
    </row>
    <row r="80" spans="11:17" x14ac:dyDescent="0.2">
      <c r="K80" t="s">
        <v>44</v>
      </c>
      <c r="L80" s="4" t="str">
        <f t="shared" si="14"/>
        <v>0 (0%)</v>
      </c>
      <c r="M80" s="4" t="str">
        <f t="shared" si="15"/>
        <v>73847 (26.6%)</v>
      </c>
      <c r="N80" s="4" t="str">
        <f t="shared" si="16"/>
        <v>0 (0%)</v>
      </c>
      <c r="O80" s="4" t="str">
        <f t="shared" si="17"/>
        <v>488438 (64%)</v>
      </c>
      <c r="P80" s="4" t="str">
        <f t="shared" si="18"/>
        <v>0 (0%)</v>
      </c>
      <c r="Q80" s="4" t="str">
        <f t="shared" si="19"/>
        <v>106.01 (68.1%)</v>
      </c>
    </row>
    <row r="81" spans="11:17" x14ac:dyDescent="0.2">
      <c r="K81" t="s">
        <v>31</v>
      </c>
      <c r="L81" s="4" t="str">
        <f>ROUND(L54,0)&amp;" ("&amp;ROUND(M54*100,1)&amp;"%)"</f>
        <v>113312 (40.8%)</v>
      </c>
      <c r="M81" s="4" t="str">
        <f>ROUND(N54,0)&amp;" ("&amp;ROUND(O54*100,1)&amp;"%)"</f>
        <v>164461 (59.2%)</v>
      </c>
      <c r="N81" s="4" t="str">
        <f>ROUND(P54,0)&amp;" ("&amp;ROUND(Q54*100,1)&amp;"%)"</f>
        <v>122631 (16.1%)</v>
      </c>
      <c r="O81" s="4" t="str">
        <f>ROUND(R54,0)&amp;" ("&amp;ROUND(S54*100,1)&amp;"%)"</f>
        <v>640947 (83.9%)</v>
      </c>
      <c r="P81" s="4" t="str">
        <f>ROUND(T54,2)&amp;" ("&amp;ROUND(U54*100,1)&amp;"%)"</f>
        <v>22.28 (14.3%)</v>
      </c>
      <c r="Q81" s="4" t="str">
        <f>ROUND(V54,2)&amp;" ("&amp;ROUND(W54*100,1)&amp;"%)"</f>
        <v>133.28 (85.7%)</v>
      </c>
    </row>
  </sheetData>
  <sortState ref="J30:W51">
    <sortCondition ref="J30:J51"/>
    <sortCondition descending="1" ref="L30:L51"/>
  </sortState>
  <mergeCells count="3">
    <mergeCell ref="L58:M58"/>
    <mergeCell ref="N58:O58"/>
    <mergeCell ref="P58:Q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study_area_summary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2022-11-28T18:27:22Z</dcterms:created>
  <dcterms:modified xsi:type="dcterms:W3CDTF">2023-01-27T14:54:41Z</dcterms:modified>
</cp:coreProperties>
</file>