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fu\OneDrive\Documents\A_Uneven\"/>
    </mc:Choice>
  </mc:AlternateContent>
  <xr:revisionPtr revIDLastSave="0" documentId="13_ncr:1_{9B72BFB2-9248-49E4-ABC9-E5079FE78AEB}" xr6:coauthVersionLast="47" xr6:coauthVersionMax="47" xr10:uidLastSave="{00000000-0000-0000-0000-000000000000}"/>
  <bookViews>
    <workbookView xWindow="-120" yWindow="-120" windowWidth="29040" windowHeight="15840" activeTab="2" xr2:uid="{07D1B442-8841-4244-AC46-373B98D4BF51}"/>
  </bookViews>
  <sheets>
    <sheet name="Sheet2" sheetId="10" r:id="rId1"/>
    <sheet name="data" sheetId="1" r:id="rId2"/>
    <sheet name="4 GD" sheetId="11" r:id="rId3"/>
    <sheet name="NoChRegr3" sheetId="7" r:id="rId4"/>
    <sheet name="AuditRegrn3" sheetId="8" r:id="rId5"/>
    <sheet name="Sheet6" sheetId="6" r:id="rId6"/>
    <sheet name="AuditResults" sheetId="4" r:id="rId7"/>
    <sheet name="AuditM" sheetId="2" r:id="rId8"/>
    <sheet name="NoChResults" sheetId="5" r:id="rId9"/>
    <sheet name="NoChM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1" l="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3" i="11"/>
  <c r="B64" i="11"/>
  <c r="B6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3" i="11"/>
  <c r="B54" i="11"/>
  <c r="B52" i="11"/>
  <c r="L21" i="11"/>
  <c r="K21" i="11"/>
  <c r="J21" i="11"/>
  <c r="I21" i="11"/>
  <c r="H21" i="11"/>
  <c r="L20" i="11"/>
  <c r="K20" i="11"/>
  <c r="J20" i="11"/>
  <c r="I20" i="11"/>
  <c r="H20" i="11"/>
  <c r="L19" i="11"/>
  <c r="K19" i="11"/>
  <c r="J19" i="11"/>
  <c r="I19" i="11"/>
  <c r="H19" i="11"/>
  <c r="L18" i="11"/>
  <c r="K18" i="11"/>
  <c r="J18" i="11"/>
  <c r="I18" i="11"/>
  <c r="H18" i="11"/>
  <c r="L17" i="11"/>
  <c r="K17" i="11"/>
  <c r="J17" i="11"/>
  <c r="I17" i="11"/>
  <c r="H17" i="11"/>
  <c r="L16" i="11"/>
  <c r="K16" i="11"/>
  <c r="J16" i="11"/>
  <c r="I16" i="11"/>
  <c r="H16" i="11"/>
  <c r="L15" i="11"/>
  <c r="K15" i="11"/>
  <c r="J15" i="11"/>
  <c r="I15" i="11"/>
  <c r="H15" i="11"/>
  <c r="L14" i="11"/>
  <c r="K14" i="11"/>
  <c r="J14" i="11"/>
  <c r="I14" i="11"/>
  <c r="H14" i="11"/>
  <c r="L13" i="11"/>
  <c r="K13" i="11"/>
  <c r="J13" i="11"/>
  <c r="I13" i="11"/>
  <c r="H13" i="11"/>
  <c r="L12" i="11"/>
  <c r="K12" i="11"/>
  <c r="J12" i="11"/>
  <c r="I12" i="11"/>
  <c r="H12" i="11"/>
  <c r="L11" i="11"/>
  <c r="K11" i="11"/>
  <c r="J11" i="11"/>
  <c r="I11" i="11"/>
  <c r="H11" i="11"/>
  <c r="L10" i="11"/>
  <c r="K10" i="11"/>
  <c r="J10" i="11"/>
  <c r="I10" i="11"/>
  <c r="H10" i="11"/>
  <c r="L9" i="11"/>
  <c r="K9" i="11"/>
  <c r="J9" i="11"/>
  <c r="I9" i="11"/>
  <c r="H9" i="11"/>
  <c r="L8" i="11"/>
  <c r="K8" i="11"/>
  <c r="J8" i="11"/>
  <c r="I8" i="11"/>
  <c r="H8" i="11"/>
  <c r="L7" i="11"/>
  <c r="K7" i="11"/>
  <c r="J7" i="11"/>
  <c r="I7" i="11"/>
  <c r="H7" i="11"/>
  <c r="L6" i="11"/>
  <c r="K6" i="11"/>
  <c r="J6" i="11"/>
  <c r="I6" i="11"/>
  <c r="H6" i="11"/>
  <c r="L5" i="11"/>
  <c r="K5" i="11"/>
  <c r="J5" i="11"/>
  <c r="I5" i="11"/>
  <c r="H5" i="11"/>
  <c r="L4" i="11"/>
  <c r="K4" i="11"/>
  <c r="J4" i="11"/>
  <c r="I4" i="11"/>
  <c r="H4" i="11"/>
  <c r="L3" i="11"/>
  <c r="K3" i="11"/>
  <c r="J3" i="11"/>
  <c r="I3" i="11"/>
  <c r="H3" i="11"/>
  <c r="H4" i="2"/>
  <c r="D20" i="2"/>
  <c r="B20" i="2"/>
  <c r="E20" i="2" s="1"/>
  <c r="E19" i="2"/>
  <c r="D19" i="2"/>
  <c r="B19" i="2"/>
  <c r="D18" i="2"/>
  <c r="B18" i="2"/>
  <c r="E18" i="2" s="1"/>
  <c r="D17" i="2"/>
  <c r="B17" i="2"/>
  <c r="D16" i="2"/>
  <c r="B16" i="2"/>
  <c r="E16" i="2" s="1"/>
  <c r="E15" i="2"/>
  <c r="D15" i="2"/>
  <c r="B15" i="2"/>
  <c r="D14" i="2"/>
  <c r="E14" i="2" s="1"/>
  <c r="B14" i="2"/>
  <c r="D13" i="2"/>
  <c r="B13" i="2"/>
  <c r="D12" i="2"/>
  <c r="B12" i="2"/>
  <c r="D11" i="2"/>
  <c r="B11" i="2"/>
  <c r="E11" i="2" s="1"/>
  <c r="D10" i="2"/>
  <c r="E10" i="2" s="1"/>
  <c r="B10" i="2"/>
  <c r="D9" i="2"/>
  <c r="B9" i="2"/>
  <c r="E9" i="2" s="1"/>
  <c r="D8" i="2"/>
  <c r="B8" i="2"/>
  <c r="D7" i="2"/>
  <c r="B7" i="2"/>
  <c r="E7" i="2" s="1"/>
  <c r="D6" i="2"/>
  <c r="E6" i="2" s="1"/>
  <c r="B6" i="2"/>
  <c r="D5" i="2"/>
  <c r="B5" i="2"/>
  <c r="D4" i="2"/>
  <c r="B4" i="2"/>
  <c r="E3" i="2"/>
  <c r="D3" i="2"/>
  <c r="B3" i="2"/>
  <c r="D2" i="2"/>
  <c r="B2" i="2"/>
  <c r="E4" i="3"/>
  <c r="E8" i="3"/>
  <c r="E12" i="3"/>
  <c r="E16" i="3"/>
  <c r="E2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G4" i="3"/>
  <c r="B20" i="3"/>
  <c r="B19" i="3"/>
  <c r="E19" i="3" s="1"/>
  <c r="B18" i="3"/>
  <c r="E18" i="3" s="1"/>
  <c r="B17" i="3"/>
  <c r="E17" i="3" s="1"/>
  <c r="B16" i="3"/>
  <c r="B15" i="3"/>
  <c r="E15" i="3" s="1"/>
  <c r="B14" i="3"/>
  <c r="E14" i="3" s="1"/>
  <c r="B13" i="3"/>
  <c r="E13" i="3" s="1"/>
  <c r="B12" i="3"/>
  <c r="B11" i="3"/>
  <c r="E11" i="3" s="1"/>
  <c r="B10" i="3"/>
  <c r="E10" i="3" s="1"/>
  <c r="B9" i="3"/>
  <c r="E9" i="3" s="1"/>
  <c r="B8" i="3"/>
  <c r="B7" i="3"/>
  <c r="E7" i="3" s="1"/>
  <c r="B6" i="3"/>
  <c r="E6" i="3" s="1"/>
  <c r="B5" i="3"/>
  <c r="E5" i="3" s="1"/>
  <c r="B4" i="3"/>
  <c r="B3" i="3"/>
  <c r="E3" i="3" s="1"/>
  <c r="G2" i="3"/>
  <c r="B2" i="3"/>
  <c r="E2" i="3" s="1"/>
  <c r="H2" i="2"/>
  <c r="P24" i="1"/>
  <c r="N21" i="1"/>
  <c r="N11" i="1"/>
  <c r="N10" i="1"/>
  <c r="N9" i="1"/>
  <c r="N8" i="1"/>
  <c r="N7" i="1"/>
  <c r="N6" i="1"/>
  <c r="N5" i="1"/>
  <c r="N4" i="1"/>
  <c r="N3" i="1"/>
  <c r="N2" i="1"/>
  <c r="E2" i="2" l="1"/>
  <c r="E4" i="2"/>
  <c r="E13" i="2"/>
  <c r="E8" i="2"/>
  <c r="E17" i="2"/>
  <c r="E5" i="2"/>
  <c r="E12" i="2"/>
</calcChain>
</file>

<file path=xl/sharedStrings.xml><?xml version="1.0" encoding="utf-8"?>
<sst xmlns="http://schemas.openxmlformats.org/spreadsheetml/2006/main" count="350" uniqueCount="92">
  <si>
    <t>Audit Rate</t>
  </si>
  <si>
    <t>NoCR</t>
  </si>
  <si>
    <t>EF</t>
  </si>
  <si>
    <t>TaxSft</t>
  </si>
  <si>
    <t>Eply</t>
  </si>
  <si>
    <t>%</t>
  </si>
  <si>
    <t>Intiit 1B</t>
  </si>
  <si>
    <t>10k</t>
  </si>
  <si>
    <t>EY_Center</t>
  </si>
  <si>
    <t>T_Center</t>
  </si>
  <si>
    <t>EYxT</t>
  </si>
  <si>
    <t>NoChg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</si>
  <si>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</si>
  <si>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</si>
  <si>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</si>
  <si>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</si>
  <si>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</si>
  <si>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</si>
  <si>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</si>
  <si>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</si>
  <si>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</si>
  <si>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</si>
  <si>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</si>
  <si>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</si>
  <si>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</si>
  <si>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</si>
  <si>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</si>
  <si>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</si>
  <si>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</si>
  <si>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</si>
  <si>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</si>
  <si>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</si>
  <si>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</si>
  <si>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</si>
  <si>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</si>
  <si>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</si>
  <si>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</si>
  <si>
    <t>Unstandardized</t>
  </si>
  <si>
    <t>Standardized</t>
  </si>
  <si>
    <t>T-Stat</t>
  </si>
  <si>
    <t>Sig.</t>
  </si>
  <si>
    <t>B</t>
  </si>
  <si>
    <t>Std Error</t>
  </si>
  <si>
    <t>Beta</t>
  </si>
  <si>
    <t>Tuit</t>
  </si>
  <si>
    <t>3.91,</t>
  </si>
  <si>
    <t>3.76,</t>
  </si>
  <si>
    <t>3.73,</t>
  </si>
  <si>
    <t>3.55,</t>
  </si>
  <si>
    <t>3.43,</t>
  </si>
  <si>
    <t>3.33,</t>
  </si>
  <si>
    <t>3.25,</t>
  </si>
  <si>
    <t>3.13,</t>
  </si>
  <si>
    <t>3.4,</t>
  </si>
  <si>
    <t>3.21,</t>
  </si>
  <si>
    <t>3.04,</t>
  </si>
  <si>
    <t>2.94,</t>
  </si>
  <si>
    <t>2.89,</t>
  </si>
  <si>
    <t>2.99,</t>
  </si>
  <si>
    <t>0.24,</t>
  </si>
  <si>
    <t>0.31,</t>
  </si>
  <si>
    <t>0.47,</t>
  </si>
  <si>
    <t>0.63,</t>
  </si>
  <si>
    <t>0.72,</t>
  </si>
  <si>
    <t>0.87,</t>
  </si>
  <si>
    <t>1.01,</t>
  </si>
  <si>
    <t>1.13,</t>
  </si>
  <si>
    <t>1.16,</t>
  </si>
  <si>
    <t>1.25,</t>
  </si>
  <si>
    <t>1.36,</t>
  </si>
  <si>
    <t>1.42,</t>
  </si>
  <si>
    <t>1.43,</t>
  </si>
  <si>
    <t>1.44,</t>
  </si>
  <si>
    <t>1.51,</t>
  </si>
  <si>
    <t>1.55,</t>
  </si>
  <si>
    <t>1.66,</t>
  </si>
  <si>
    <t>1.8,</t>
  </si>
  <si>
    <t>1.93,</t>
  </si>
  <si>
    <t>2.27,</t>
  </si>
  <si>
    <t>2.3,</t>
  </si>
  <si>
    <t>2.29,</t>
  </si>
  <si>
    <t>2.28,</t>
  </si>
  <si>
    <t>2.24,</t>
  </si>
  <si>
    <t>2.21,</t>
  </si>
  <si>
    <t>2.2,</t>
  </si>
  <si>
    <t>2.22,</t>
  </si>
  <si>
    <t>2.16,</t>
  </si>
  <si>
    <t>2.12,</t>
  </si>
  <si>
    <t>2.07,</t>
  </si>
  <si>
    <t>2.05,</t>
  </si>
  <si>
    <t>2.03,</t>
  </si>
  <si>
    <t>1.99,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</si>
</sst>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#,##0.00&quot;  &quot;;&quot;-&quot;#,##0.00&quot;  &quot;;&quot; --  &quot;;@&quot;  &quot;"/>
    <numFmt numFmtId="165" formatCode="#,##0.00&quot;       &quot;;&quot;-&quot;#,##0.00&quot;       &quot;;&quot; --       &quot;;@&quot;       &quot;"/>
    <numFmt numFmtId="166" formatCode="0.0&quot;          &quot;"/>
    <numFmt numFmtId="167" formatCode="#,##0.0&quot;        &quot;;&quot;-&quot;#,##0.0&quot;        &quot;;&quot; &quot;0&quot;        &quot;;@&quot;        &quot;"/>
    <numFmt numFmtId="168" formatCode="&quot; &quot;#,##0.00&quot; &quot;;&quot; (&quot;#,##0.00&quot;)&quot;;&quot; -&quot;#&quot; &quot;;&quot; &quot;@&quot; &quot;"/>
    <numFmt numFmtId="169" formatCode="#,##0&quot;            &quot;;&quot;-&quot;#,##0&quot;            &quot;;0&quot;            &quot;;@&quot;            &quot;"/>
    <numFmt numFmtId="170" formatCode="#,##0.0&quot;          &quot;;&quot;-&quot;#,##0.0&quot;          &quot;;&quot; &quot;0&quot;          &quot;;@&quot;          &quot;"/>
    <numFmt numFmtId="171" formatCode="#,##0.0&quot;        &quot;;&quot;-&quot;#,##0.0&quot;        &quot;;0.0&quot;        &quot;;@&quot;        &quot;"/>
    <numFmt numFmtId="172" formatCode="#,##0&quot;        &quot;;&quot;-&quot;#,##0&quot;        &quot;;0&quot;        &quot;;@&quot;        &quot;"/>
    <numFmt numFmtId="173" formatCode="#,##0.0&quot;        &quot;"/>
    <numFmt numFmtId="174" formatCode="#,##0.0&quot;      &quot;"/>
    <numFmt numFmtId="175" formatCode="0.0&quot;        &quot;"/>
    <numFmt numFmtId="176" formatCode="0.0&quot;         &quot;"/>
    <numFmt numFmtId="177" formatCode="0.0"/>
    <numFmt numFmtId="178" formatCode="0.0&quot;   &quot;"/>
    <numFmt numFmtId="179" formatCode="0.000"/>
  </numFmts>
  <fonts count="10">
    <font>
      <sz val="11"/>
      <color theme="1"/>
      <name val="Calibri"/>
      <family val="2"/>
      <scheme val="minor"/>
    </font>
    <font>
      <sz val="11"/>
      <color rgb="FF000000"/>
      <name val="Liberation Sans1"/>
    </font>
    <font>
      <sz val="11"/>
      <color rgb="FF000000"/>
      <name val="Arial2"/>
    </font>
    <font>
      <sz val="11"/>
      <color rgb="FF000000"/>
      <name val="Arial1"/>
    </font>
    <font>
      <sz val="11"/>
      <color rgb="FF000000"/>
      <name val="Liberation Sans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DEE2E6"/>
      </top>
      <bottom/>
      <diagonal/>
    </border>
    <border>
      <left/>
      <right/>
      <top style="thin">
        <color rgb="FFBFBFBF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BFBFBF"/>
      </top>
      <bottom style="thin">
        <color rgb="FFC0C0C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6">
    <xf numFmtId="0" fontId="0" fillId="0" borderId="0"/>
    <xf numFmtId="9" fontId="1" fillId="0" borderId="0"/>
    <xf numFmtId="0" fontId="4" fillId="0" borderId="0"/>
    <xf numFmtId="168" fontId="4" fillId="0" borderId="0" applyFont="0" applyFill="0" applyBorder="0" applyAlignment="0" applyProtection="0"/>
    <xf numFmtId="0" fontId="6" fillId="0" borderId="0" applyNumberFormat="0" applyBorder="0" applyProtection="0"/>
    <xf numFmtId="9" fontId="1" fillId="0" borderId="0"/>
  </cellStyleXfs>
  <cellXfs count="58">
    <xf numFmtId="0" fontId="0" fillId="0" borderId="0" xfId="0"/>
    <xf numFmtId="0" fontId="0" fillId="0" borderId="0" xfId="0" applyAlignment="1">
      <alignment horizontal="left"/>
    </xf>
    <xf numFmtId="0" fontId="2" fillId="0" borderId="1" xfId="1" applyNumberFormat="1" applyFont="1" applyBorder="1" applyAlignment="1" applyProtection="1">
      <alignment horizontal="left"/>
      <protection locked="0"/>
    </xf>
    <xf numFmtId="0" fontId="0" fillId="0" borderId="2" xfId="0" applyBorder="1" applyAlignment="1">
      <alignment horizontal="left"/>
    </xf>
    <xf numFmtId="164" fontId="3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left"/>
    </xf>
    <xf numFmtId="0" fontId="4" fillId="0" borderId="0" xfId="2" applyAlignment="1">
      <alignment horizontal="left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69" fontId="5" fillId="0" borderId="3" xfId="3" applyNumberFormat="1" applyFont="1" applyFill="1" applyBorder="1" applyAlignment="1">
      <alignment horizontal="left"/>
    </xf>
    <xf numFmtId="170" fontId="3" fillId="0" borderId="0" xfId="0" applyNumberFormat="1" applyFont="1" applyAlignment="1">
      <alignment horizontal="left"/>
    </xf>
    <xf numFmtId="169" fontId="5" fillId="0" borderId="0" xfId="3" applyNumberFormat="1" applyFont="1" applyFill="1" applyAlignment="1">
      <alignment horizontal="left"/>
    </xf>
    <xf numFmtId="171" fontId="5" fillId="0" borderId="0" xfId="0" applyNumberFormat="1" applyFont="1" applyAlignment="1">
      <alignment horizontal="left"/>
    </xf>
    <xf numFmtId="172" fontId="5" fillId="0" borderId="0" xfId="3" applyNumberFormat="1" applyFont="1" applyFill="1" applyAlignment="1">
      <alignment horizontal="left"/>
    </xf>
    <xf numFmtId="172" fontId="5" fillId="0" borderId="4" xfId="3" applyNumberFormat="1" applyFont="1" applyFill="1" applyBorder="1" applyAlignment="1" applyProtection="1">
      <alignment horizontal="left" indent="1"/>
      <protection locked="0"/>
    </xf>
    <xf numFmtId="173" fontId="3" fillId="0" borderId="0" xfId="0" applyNumberFormat="1" applyFont="1" applyAlignment="1" applyProtection="1">
      <alignment horizontal="left" vertical="top"/>
      <protection locked="0"/>
    </xf>
    <xf numFmtId="172" fontId="5" fillId="0" borderId="5" xfId="3" applyNumberFormat="1" applyFont="1" applyFill="1" applyBorder="1" applyAlignment="1" applyProtection="1">
      <alignment horizontal="left"/>
      <protection locked="0"/>
    </xf>
    <xf numFmtId="174" fontId="3" fillId="0" borderId="0" xfId="0" applyNumberFormat="1" applyFont="1" applyAlignment="1" applyProtection="1">
      <alignment horizontal="left" vertical="top"/>
      <protection locked="0"/>
    </xf>
    <xf numFmtId="172" fontId="5" fillId="0" borderId="5" xfId="4" applyNumberFormat="1" applyFont="1" applyBorder="1" applyAlignment="1">
      <alignment horizontal="left"/>
    </xf>
    <xf numFmtId="175" fontId="3" fillId="0" borderId="5" xfId="0" applyNumberFormat="1" applyFont="1" applyBorder="1" applyAlignment="1" applyProtection="1">
      <alignment horizontal="left" vertical="top"/>
      <protection locked="0"/>
    </xf>
    <xf numFmtId="172" fontId="5" fillId="0" borderId="6" xfId="4" applyNumberFormat="1" applyFont="1" applyBorder="1" applyAlignment="1">
      <alignment horizontal="left"/>
    </xf>
    <xf numFmtId="176" fontId="3" fillId="0" borderId="5" xfId="5" applyNumberFormat="1" applyFont="1" applyBorder="1" applyAlignment="1" applyProtection="1">
      <alignment horizontal="left"/>
      <protection locked="0"/>
    </xf>
    <xf numFmtId="177" fontId="3" fillId="0" borderId="0" xfId="1" applyNumberFormat="1" applyFont="1" applyAlignment="1" applyProtection="1">
      <alignment horizontal="left"/>
      <protection locked="0"/>
    </xf>
    <xf numFmtId="178" fontId="3" fillId="0" borderId="0" xfId="1" applyNumberFormat="1" applyFont="1" applyAlignment="1" applyProtection="1">
      <alignment horizontal="left"/>
      <protection locked="0"/>
    </xf>
    <xf numFmtId="172" fontId="5" fillId="0" borderId="0" xfId="4" applyNumberFormat="1" applyFont="1" applyAlignment="1">
      <alignment horizontal="left"/>
    </xf>
    <xf numFmtId="0" fontId="3" fillId="0" borderId="7" xfId="1" applyNumberFormat="1" applyFont="1" applyBorder="1" applyAlignment="1" applyProtection="1">
      <alignment horizontal="left"/>
      <protection locked="0"/>
    </xf>
    <xf numFmtId="164" fontId="3" fillId="0" borderId="7" xfId="0" applyNumberFormat="1" applyFont="1" applyBorder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8" xfId="0" applyBorder="1"/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Continuous"/>
    </xf>
    <xf numFmtId="179" fontId="0" fillId="0" borderId="0" xfId="0" applyNumberFormat="1"/>
    <xf numFmtId="179" fontId="0" fillId="0" borderId="8" xfId="0" applyNumberFormat="1" applyBorder="1"/>
    <xf numFmtId="179" fontId="7" fillId="0" borderId="9" xfId="0" applyNumberFormat="1" applyFont="1" applyBorder="1" applyAlignment="1">
      <alignment horizontal="center"/>
    </xf>
    <xf numFmtId="1" fontId="0" fillId="0" borderId="0" xfId="0" applyNumberFormat="1"/>
    <xf numFmtId="1" fontId="0" fillId="0" borderId="8" xfId="0" applyNumberFormat="1" applyBorder="1"/>
    <xf numFmtId="179" fontId="7" fillId="0" borderId="9" xfId="0" applyNumberFormat="1" applyFont="1" applyBorder="1" applyAlignment="1">
      <alignment horizontal="centerContinuous"/>
    </xf>
    <xf numFmtId="179" fontId="7" fillId="0" borderId="0" xfId="0" applyNumberFormat="1" applyFont="1" applyAlignment="1">
      <alignment horizontal="centerContinuous"/>
    </xf>
    <xf numFmtId="0" fontId="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</cellXfs>
  <cellStyles count="6">
    <cellStyle name="Comma 2 2" xfId="3" xr:uid="{FD7B52CE-E177-40C6-96E9-297D89FB32A5}"/>
    <cellStyle name="Excel_BuiltIn_Percent" xfId="5" xr:uid="{6C417995-8962-48A5-A029-87C628FF93D4}"/>
    <cellStyle name="Normal" xfId="0" builtinId="0"/>
    <cellStyle name="Normal 3" xfId="2" xr:uid="{7485D219-BAB1-4F01-A3C5-186650EB01B4}"/>
    <cellStyle name="Normal 4 2" xfId="4" xr:uid="{966E8C06-5588-4A65-A6AC-C8253ACB369C}"/>
    <cellStyle name="Percent 2" xfId="1" xr:uid="{E8713238-6C4F-46C7-A50C-C3F10BCD7D5F}"/>
  </cellStyles>
  <dxfs count="1028"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numFmt numFmtId="0" formatCode="General"/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iberation Sans1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numFmt numFmtId="2" formatCode="0.00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FF5D03-E0A3-440D-90F9-86AC75353AE7}" name="__Anonymous_Sheet_DB__6" displayName="__Anonymous_Sheet_DB__6" ref="A2:AML24" headerRowCount="0" totalsRowShown="0" headerRowDxfId="1027" dataDxfId="1026">
  <sortState xmlns:xlrd2="http://schemas.microsoft.com/office/spreadsheetml/2017/richdata2" ref="A2:AML24">
    <sortCondition ref="A2:A24"/>
  </sortState>
  <tableColumns count="1026">
    <tableColumn id="1" xr3:uid="{FF3713ED-4D76-443F-B36C-EBC6410A494D}" name="Column1" dataDxfId="1025"/>
    <tableColumn id="2" xr3:uid="{EF9F7FDE-64D2-4EFF-BE43-4430D705098C}" name="Column2" dataDxfId="1024"/>
    <tableColumn id="3" xr3:uid="{7F8917C7-BAA3-4D61-AA89-CEE94ACB119A}" name="Column3" dataDxfId="1023"/>
    <tableColumn id="4" xr3:uid="{EBCD8A7E-D5DB-4EA1-BBBA-A25F2736110C}" name="Column4" dataDxfId="1022"/>
    <tableColumn id="5" xr3:uid="{DA74C634-B664-4E73-831F-EFF772931E5C}" name="Column5" dataDxfId="1021"/>
    <tableColumn id="6" xr3:uid="{AAAF2C77-268D-4514-A054-F9A51A58514C}" name="Column6" dataDxfId="1020"/>
    <tableColumn id="1026" xr3:uid="{D6E5AB1D-C040-468B-AC7E-91D9497FBB66}" name="Column1026" dataDxfId="1019"/>
    <tableColumn id="1025" xr3:uid="{CC92BA7D-B045-46C5-B0E0-BED096C4C06C}" name="Column1025" dataDxfId="1018"/>
    <tableColumn id="7" xr3:uid="{93218001-2EE0-4152-95E6-AE1D8DAA1FFD}" name="Column7" dataDxfId="1017"/>
    <tableColumn id="8" xr3:uid="{4B0D8B07-34EB-432B-BAE4-3C41A94CBA4B}" name="Column8" dataDxfId="1016"/>
    <tableColumn id="9" xr3:uid="{8E5CF4C7-0C0A-4F2B-B3DC-6E6EE186C896}" name="Column9" dataDxfId="1015"/>
    <tableColumn id="10" xr3:uid="{505C30AB-E4CA-4254-9495-84FBCD04B8A5}" name="Column10" dataDxfId="1014"/>
    <tableColumn id="11" xr3:uid="{75FB2FB7-09AF-4307-AEDE-EDCF72C74095}" name="Column11" dataDxfId="1013"/>
    <tableColumn id="12" xr3:uid="{8864E2DA-701E-4DFB-893D-73157A269E40}" name="Column12" dataDxfId="1012"/>
    <tableColumn id="13" xr3:uid="{2CC2E2C7-578B-4079-AE5C-5CE8DF81BC45}" name="Column13" dataDxfId="1011"/>
    <tableColumn id="14" xr3:uid="{F830F6D6-57C6-479B-B5A4-F26552DE4A1B}" name="Column14" dataDxfId="1010"/>
    <tableColumn id="15" xr3:uid="{4FBE9D41-E4AC-4E6A-A7AA-DA599741A68E}" name="Column15" dataDxfId="1009"/>
    <tableColumn id="16" xr3:uid="{A6BC44A5-633E-41B7-9150-3EDECA1C8F1E}" name="Column16" dataDxfId="1008"/>
    <tableColumn id="17" xr3:uid="{5E078EDA-F6F2-4D75-A82A-25DD4D817932}" name="Column17" dataDxfId="1007"/>
    <tableColumn id="18" xr3:uid="{096956F5-779B-4AC7-9458-9205AD2C6945}" name="Column18" dataDxfId="1006"/>
    <tableColumn id="19" xr3:uid="{268FC73A-EF21-41C6-AD2C-5896E4303005}" name="Column19" dataDxfId="1005"/>
    <tableColumn id="20" xr3:uid="{39AEEFEA-C576-42F2-83CD-5F8F5A789EF3}" name="Column20" dataDxfId="1004"/>
    <tableColumn id="21" xr3:uid="{46FA16A1-BA82-4B31-BFF3-4B9037AB7678}" name="Column21" dataDxfId="1003"/>
    <tableColumn id="22" xr3:uid="{C139E5E1-9054-4070-9C8F-632D1CB2DAF4}" name="Column22" dataDxfId="1002"/>
    <tableColumn id="23" xr3:uid="{F9B8A6FC-BD0A-4B67-881E-4F976762F1BE}" name="Column23" dataDxfId="1001"/>
    <tableColumn id="24" xr3:uid="{050F9CB4-7D1B-41A4-BCFE-7447A42B031C}" name="Column24" dataDxfId="1000"/>
    <tableColumn id="25" xr3:uid="{14E6A63A-F653-41F9-93D9-15D407D70285}" name="Column25" dataDxfId="999"/>
    <tableColumn id="26" xr3:uid="{10394E49-BBCF-4B41-A471-DED6B9152F23}" name="Column26" dataDxfId="998"/>
    <tableColumn id="27" xr3:uid="{E661E722-EDDB-498F-98D4-4E443D05592E}" name="Column27" dataDxfId="997"/>
    <tableColumn id="28" xr3:uid="{E516FEB0-57EA-40E9-84B3-E984F17CC292}" name="Column28" dataDxfId="996"/>
    <tableColumn id="29" xr3:uid="{623AB6DB-9F46-47B7-A9F9-2A03EA5E2BEA}" name="Column29" dataDxfId="995"/>
    <tableColumn id="30" xr3:uid="{32E2CC74-EEC9-4C1C-AA30-61FE61C2E77E}" name="Column30" dataDxfId="994"/>
    <tableColumn id="31" xr3:uid="{985AF547-E5A4-4480-B1FE-C3DA3E0D1163}" name="Column31" dataDxfId="993"/>
    <tableColumn id="32" xr3:uid="{2A1E3814-DD2F-4097-9A0F-33EC70EEE9C5}" name="Column32" dataDxfId="992"/>
    <tableColumn id="33" xr3:uid="{117597C1-7DC0-4BAB-97BE-CE86B74BE988}" name="Column33" dataDxfId="991"/>
    <tableColumn id="34" xr3:uid="{D823C67E-D2D6-4196-9B4A-7BD9E930B117}" name="Column34" dataDxfId="990"/>
    <tableColumn id="35" xr3:uid="{E81B0368-39F9-4A1F-83E0-4354FA6C2ACB}" name="Column35" dataDxfId="989"/>
    <tableColumn id="36" xr3:uid="{BE66EF6F-8B66-4BFE-860E-44F63715C081}" name="Column36" dataDxfId="988"/>
    <tableColumn id="37" xr3:uid="{8912B446-FA6B-4289-B546-36B07B5EBE16}" name="Column37" dataDxfId="987"/>
    <tableColumn id="38" xr3:uid="{B85F160B-1002-44B3-9558-1EC76B2782D4}" name="Column38" dataDxfId="986"/>
    <tableColumn id="39" xr3:uid="{374F21C1-7CAF-4260-ADFE-DC6DCB20E668}" name="Column39" dataDxfId="985"/>
    <tableColumn id="40" xr3:uid="{9FD5C362-5BA2-4273-BAF9-C20F9A612D40}" name="Column40" dataDxfId="984"/>
    <tableColumn id="41" xr3:uid="{604D02EB-C1B0-47EF-AF93-48150B6C2770}" name="Column41" dataDxfId="983"/>
    <tableColumn id="42" xr3:uid="{856EA7E5-45C3-439B-97F5-95D9E21A2353}" name="Column42" dataDxfId="982"/>
    <tableColumn id="43" xr3:uid="{3AA60F75-4B55-4B48-9150-5C94AFCF078A}" name="Column43" dataDxfId="981"/>
    <tableColumn id="44" xr3:uid="{8FFDF806-E04F-44AC-A1C6-F53AF2348CC0}" name="Column44" dataDxfId="980"/>
    <tableColumn id="45" xr3:uid="{93849090-0B67-4E6B-A4B0-C82579104801}" name="Column45" dataDxfId="979"/>
    <tableColumn id="46" xr3:uid="{368C8C63-883A-4F58-A9F0-EC023801C793}" name="Column46" dataDxfId="978"/>
    <tableColumn id="47" xr3:uid="{E14752CA-00BF-4D20-8160-E32DAE7F2B81}" name="Column47" dataDxfId="977"/>
    <tableColumn id="48" xr3:uid="{B334015D-3C82-4183-BF8F-584B3BC9601E}" name="Column48" dataDxfId="976"/>
    <tableColumn id="49" xr3:uid="{71B03B37-4C76-4EA1-90B8-2AAFFDE0C3F3}" name="Column49" dataDxfId="975"/>
    <tableColumn id="50" xr3:uid="{1CBF683D-FF65-46BA-AD68-B0E8FA7EDF58}" name="Column50" dataDxfId="974"/>
    <tableColumn id="51" xr3:uid="{36D4F25C-C7FF-4872-BFFF-678AF7BCA086}" name="Column51" dataDxfId="973"/>
    <tableColumn id="52" xr3:uid="{209AF374-03E8-4471-AB3E-E6912FBA1066}" name="Column52" dataDxfId="972"/>
    <tableColumn id="53" xr3:uid="{F8AAF28E-3162-485A-9FF6-D63CD259FB7A}" name="Column53" dataDxfId="971"/>
    <tableColumn id="54" xr3:uid="{E947F376-6CEA-45D4-A3D8-2A3CBFC866E1}" name="Column54" dataDxfId="970"/>
    <tableColumn id="55" xr3:uid="{1A8240B2-1305-4E86-B0D2-DABCAB56642D}" name="Column55" dataDxfId="969"/>
    <tableColumn id="56" xr3:uid="{A91444B1-58FE-4DB7-9052-CA7902C5F8EE}" name="Column56" dataDxfId="968"/>
    <tableColumn id="57" xr3:uid="{E0AAB2C9-03E4-4C60-BEFD-DA442A7BB4FB}" name="Column57" dataDxfId="967"/>
    <tableColumn id="58" xr3:uid="{FBC1C16C-DC42-42C9-8CE9-42093722B280}" name="Column58" dataDxfId="966"/>
    <tableColumn id="59" xr3:uid="{91AF7FAB-461C-4DB1-B0AB-072DC1743A1C}" name="Column59" dataDxfId="965"/>
    <tableColumn id="60" xr3:uid="{2A59A4A6-898A-4599-B842-F734F51AB884}" name="Column60" dataDxfId="964"/>
    <tableColumn id="61" xr3:uid="{ABFBC5B9-C69C-4FB6-ADA1-1C5E5080E733}" name="Column61" dataDxfId="963"/>
    <tableColumn id="62" xr3:uid="{1BBCBDF3-15C4-480C-AA6A-2F56246DC9B9}" name="Column62" dataDxfId="962"/>
    <tableColumn id="63" xr3:uid="{FC5AB916-32BF-49E6-A191-4D66FCFF40F7}" name="Column63" dataDxfId="961"/>
    <tableColumn id="64" xr3:uid="{C264D55C-DF13-4AB9-A24C-457941E3A9FC}" name="Column64" dataDxfId="960"/>
    <tableColumn id="65" xr3:uid="{464EB7B7-34D6-42AD-BDA3-2DFFD23276AF}" name="Column65" dataDxfId="959"/>
    <tableColumn id="66" xr3:uid="{E40B944A-C0D1-43A0-8A37-D0E6F9851C64}" name="Column66" dataDxfId="958"/>
    <tableColumn id="67" xr3:uid="{97CE2AEF-4472-4AFB-BF61-7844F55E4909}" name="Column67" dataDxfId="957"/>
    <tableColumn id="68" xr3:uid="{391BE76F-35C5-4A26-AFB0-8CF5903A80DD}" name="Column68" dataDxfId="956"/>
    <tableColumn id="69" xr3:uid="{94AB3A2A-1447-4D18-B557-32A1099F1F5E}" name="Column69" dataDxfId="955"/>
    <tableColumn id="70" xr3:uid="{E9901389-1341-4E07-B12B-C4AE7841E914}" name="Column70" dataDxfId="954"/>
    <tableColumn id="71" xr3:uid="{1A07824B-7A5B-4360-8517-CB49F18A8C05}" name="Column71" dataDxfId="953"/>
    <tableColumn id="72" xr3:uid="{90748325-BFA1-4ED7-BD06-68316F8BF59D}" name="Column72" dataDxfId="952"/>
    <tableColumn id="73" xr3:uid="{30EAA787-BF31-4FAD-B4FB-8DFDB97ABDEE}" name="Column73" dataDxfId="951"/>
    <tableColumn id="74" xr3:uid="{BF0F8182-E9D2-4221-83C1-72EE65ACB83A}" name="Column74" dataDxfId="950"/>
    <tableColumn id="75" xr3:uid="{C028DBC8-FA57-44EA-A497-BE6DE748087D}" name="Column75" dataDxfId="949"/>
    <tableColumn id="76" xr3:uid="{989AD6C6-7A6F-4B0A-A12A-A3C2E668EC71}" name="Column76" dataDxfId="948"/>
    <tableColumn id="77" xr3:uid="{C82C40B4-BF3B-45CB-AAFC-B22B2A399446}" name="Column77" dataDxfId="947"/>
    <tableColumn id="78" xr3:uid="{980EA17F-5F88-41EE-8A71-83D372A48927}" name="Column78" dataDxfId="946"/>
    <tableColumn id="79" xr3:uid="{CFFC664A-4CDB-4462-8953-DE325202163E}" name="Column79" dataDxfId="945"/>
    <tableColumn id="80" xr3:uid="{D6406C65-88A4-4165-AACB-44606B1DC939}" name="Column80" dataDxfId="944"/>
    <tableColumn id="81" xr3:uid="{8EC04B0D-5405-4055-A1E7-169CFF2C6EDB}" name="Column81" dataDxfId="943"/>
    <tableColumn id="82" xr3:uid="{692A3366-074D-4C8B-91BC-905603AFA086}" name="Column82" dataDxfId="942"/>
    <tableColumn id="83" xr3:uid="{647DD07E-2AAB-48B0-9942-1E445F12846E}" name="Column83" dataDxfId="941"/>
    <tableColumn id="84" xr3:uid="{76073EF0-ECF6-4C1B-BF49-AA72D0DFFA1C}" name="Column84" dataDxfId="940"/>
    <tableColumn id="85" xr3:uid="{18777AC8-C756-4601-82E1-349005D1211A}" name="Column85" dataDxfId="939"/>
    <tableColumn id="86" xr3:uid="{B317DF67-8BEF-4F9A-BA6D-9CCE8E049956}" name="Column86" dataDxfId="938"/>
    <tableColumn id="87" xr3:uid="{C16D10E2-9610-4468-AA86-607363E466B2}" name="Column87" dataDxfId="937"/>
    <tableColumn id="88" xr3:uid="{06D77DD0-0BDD-47D6-9724-1605FB41AB8A}" name="Column88" dataDxfId="936"/>
    <tableColumn id="89" xr3:uid="{9B2B94AB-669C-49CA-9DC9-EC1B4E3D8C0F}" name="Column89" dataDxfId="935"/>
    <tableColumn id="90" xr3:uid="{87CF236D-EBA9-484C-B635-AD2D24383CB9}" name="Column90" dataDxfId="934"/>
    <tableColumn id="91" xr3:uid="{2EB5BF2F-8148-4D34-8708-EBB1C32BE417}" name="Column91" dataDxfId="933"/>
    <tableColumn id="92" xr3:uid="{2DB9BA13-9F09-4783-BD76-0B8BD1D69557}" name="Column92" dataDxfId="932"/>
    <tableColumn id="93" xr3:uid="{96124A0C-BB37-45F2-B048-EC0F05A82F32}" name="Column93" dataDxfId="931"/>
    <tableColumn id="94" xr3:uid="{BED2CC48-7918-4FBE-86E6-25A9E02B18B1}" name="Column94" dataDxfId="930"/>
    <tableColumn id="95" xr3:uid="{903AE062-6CC1-401E-A979-80D42DD0B222}" name="Column95" dataDxfId="929"/>
    <tableColumn id="96" xr3:uid="{841C8F15-9331-468A-949B-5EE42FEB7AA7}" name="Column96" dataDxfId="928"/>
    <tableColumn id="97" xr3:uid="{1CC217F0-4B14-44C6-A936-46B5282EA329}" name="Column97" dataDxfId="927"/>
    <tableColumn id="98" xr3:uid="{B621FB24-1AAB-4FD1-A45C-D5892F3C4626}" name="Column98" dataDxfId="926"/>
    <tableColumn id="99" xr3:uid="{D3F1BB87-8A97-491B-88F4-868097D5C1F4}" name="Column99" dataDxfId="925"/>
    <tableColumn id="100" xr3:uid="{9E6B6C55-6BEC-43D1-B651-B6BE5F2E1D03}" name="Column100" dataDxfId="924"/>
    <tableColumn id="101" xr3:uid="{55376153-F265-4BE7-82B0-CF975B48A577}" name="Column101" dataDxfId="923"/>
    <tableColumn id="102" xr3:uid="{DC1592FC-ED39-4A9F-83A2-0A37AFF0349F}" name="Column102" dataDxfId="922"/>
    <tableColumn id="103" xr3:uid="{CAA21B21-897F-4850-864F-059781F77CFA}" name="Column103" dataDxfId="921"/>
    <tableColumn id="104" xr3:uid="{6CBDA654-397E-4F97-B1AA-41A1769B845E}" name="Column104" dataDxfId="920"/>
    <tableColumn id="105" xr3:uid="{3957F052-5092-4472-BF05-723E1A5C3982}" name="Column105" dataDxfId="919"/>
    <tableColumn id="106" xr3:uid="{96B0EF3F-6E41-451F-8FDB-1B0DA7C095E8}" name="Column106" dataDxfId="918"/>
    <tableColumn id="107" xr3:uid="{09062269-96E9-4E50-8491-C3C5B3679176}" name="Column107" dataDxfId="917"/>
    <tableColumn id="108" xr3:uid="{7288687B-3D8C-43AF-926F-4C772939CDFF}" name="Column108" dataDxfId="916"/>
    <tableColumn id="109" xr3:uid="{AB1082ED-4B67-46E5-B10D-B59690A6506C}" name="Column109" dataDxfId="915"/>
    <tableColumn id="110" xr3:uid="{02D2258A-E363-463C-9ECA-4A1BE141F730}" name="Column110" dataDxfId="914"/>
    <tableColumn id="111" xr3:uid="{60FFDEDF-164A-44F2-878D-BDF3D61E285C}" name="Column111" dataDxfId="913"/>
    <tableColumn id="112" xr3:uid="{070D86AC-4433-47A5-8E6D-6DB377D3A691}" name="Column112" dataDxfId="912"/>
    <tableColumn id="113" xr3:uid="{2005629B-C612-48A1-BED9-56E7EB1103AF}" name="Column113" dataDxfId="911"/>
    <tableColumn id="114" xr3:uid="{FA0183D0-379F-4433-AC90-60A77BC0D156}" name="Column114" dataDxfId="910"/>
    <tableColumn id="115" xr3:uid="{AF2E7B00-A3A2-46EA-95A8-9E72DAC4C25D}" name="Column115" dataDxfId="909"/>
    <tableColumn id="116" xr3:uid="{DA633CA4-EDC7-4944-B711-185C9368B761}" name="Column116" dataDxfId="908"/>
    <tableColumn id="117" xr3:uid="{6FCE7068-3FC3-48B8-B398-BD049E58CD2D}" name="Column117" dataDxfId="907"/>
    <tableColumn id="118" xr3:uid="{F3C003F0-3A42-4744-A566-69DFAE8A522A}" name="Column118" dataDxfId="906"/>
    <tableColumn id="119" xr3:uid="{498A481A-8F53-4EA1-80BB-1A9E9FDB1CA9}" name="Column119" dataDxfId="905"/>
    <tableColumn id="120" xr3:uid="{B0882CD3-35F8-46D4-9294-25A0B11C03F7}" name="Column120" dataDxfId="904"/>
    <tableColumn id="121" xr3:uid="{B86404D0-232B-4AA8-913C-74C7A5EBE3EE}" name="Column121" dataDxfId="903"/>
    <tableColumn id="122" xr3:uid="{76ADB409-8B77-42EB-B336-9048B4A24CDB}" name="Column122" dataDxfId="902"/>
    <tableColumn id="123" xr3:uid="{C19017D5-43DE-49BC-B8CC-E698C402B67C}" name="Column123" dataDxfId="901"/>
    <tableColumn id="124" xr3:uid="{D139446A-6B6B-406E-A760-A0658E738E19}" name="Column124" dataDxfId="900"/>
    <tableColumn id="125" xr3:uid="{E87E59FF-463D-43F1-BBF3-3BF3F00A1D5C}" name="Column125" dataDxfId="899"/>
    <tableColumn id="126" xr3:uid="{A110F1BD-F6CA-42A9-929B-BF50B75ED518}" name="Column126" dataDxfId="898"/>
    <tableColumn id="127" xr3:uid="{D3385FAB-D757-412A-BE7E-1DED8C09C278}" name="Column127" dataDxfId="897"/>
    <tableColumn id="128" xr3:uid="{B52A6B23-3C8D-47F8-A077-1085BD4D1BAB}" name="Column128" dataDxfId="896"/>
    <tableColumn id="129" xr3:uid="{A5AC890F-5F84-4E2F-A123-4CC466EBDD36}" name="Column129" dataDxfId="895"/>
    <tableColumn id="130" xr3:uid="{27255179-8616-4CA6-98E8-9D0B94D8B725}" name="Column130" dataDxfId="894"/>
    <tableColumn id="131" xr3:uid="{7D48A99C-88E4-4021-8D8A-0C96EC2DF399}" name="Column131" dataDxfId="893"/>
    <tableColumn id="132" xr3:uid="{5DEB78CA-3FC9-460F-872C-B849E24D70B5}" name="Column132" dataDxfId="892"/>
    <tableColumn id="133" xr3:uid="{52619DAF-5810-48D7-960A-D2F46298C8C6}" name="Column133" dataDxfId="891"/>
    <tableColumn id="134" xr3:uid="{9E276274-E6C0-4C3E-A3B0-8946D6748BD3}" name="Column134" dataDxfId="890"/>
    <tableColumn id="135" xr3:uid="{4C7E510B-E3B3-47EE-B17A-8F840648B87C}" name="Column135" dataDxfId="889"/>
    <tableColumn id="136" xr3:uid="{46DA6F4E-B49A-427A-8CBA-DA0221593505}" name="Column136" dataDxfId="888"/>
    <tableColumn id="137" xr3:uid="{D94F1CE2-1C8E-4B8A-BEBE-385E94E5D7E2}" name="Column137" dataDxfId="887"/>
    <tableColumn id="138" xr3:uid="{5E1C1002-BF34-476F-91D4-5FDBA7EB4BEB}" name="Column138" dataDxfId="886"/>
    <tableColumn id="139" xr3:uid="{DD9EFA3E-F0BD-4D1A-9EA8-87888911C252}" name="Column139" dataDxfId="885"/>
    <tableColumn id="140" xr3:uid="{22E42137-3C74-4E79-9893-D63869091F49}" name="Column140" dataDxfId="884"/>
    <tableColumn id="141" xr3:uid="{BF0562EB-07B3-4406-AD5F-7E07E464980F}" name="Column141" dataDxfId="883"/>
    <tableColumn id="142" xr3:uid="{5128A33D-7587-4260-9BCA-392BEBFFEFBB}" name="Column142" dataDxfId="882"/>
    <tableColumn id="143" xr3:uid="{F543E1AD-79B5-4352-821A-05EC63FC29DD}" name="Column143" dataDxfId="881"/>
    <tableColumn id="144" xr3:uid="{C672CDCC-8A2A-47A0-8A52-1C3A4D03E5DB}" name="Column144" dataDxfId="880"/>
    <tableColumn id="145" xr3:uid="{129AEF08-8121-4F14-B4EF-3D7E60CA7EBC}" name="Column145" dataDxfId="879"/>
    <tableColumn id="146" xr3:uid="{F6849296-2DEB-4040-A80B-3DF3753A9D08}" name="Column146" dataDxfId="878"/>
    <tableColumn id="147" xr3:uid="{097E90F7-DE8F-4ACD-9CE5-1B66B4FFA73D}" name="Column147" dataDxfId="877"/>
    <tableColumn id="148" xr3:uid="{74562C52-A547-4D82-A7BD-8650F5E7D676}" name="Column148" dataDxfId="876"/>
    <tableColumn id="149" xr3:uid="{63EF3052-5296-4E73-9F00-88D2D8769867}" name="Column149" dataDxfId="875"/>
    <tableColumn id="150" xr3:uid="{B7CC23D0-5839-4AC4-B304-ECF26D4469BB}" name="Column150" dataDxfId="874"/>
    <tableColumn id="151" xr3:uid="{E753C9AB-D7D8-4607-A0AB-E293579B0D96}" name="Column151" dataDxfId="873"/>
    <tableColumn id="152" xr3:uid="{71FBAFE8-1704-4B23-8BFF-BFC5FBCFAACD}" name="Column152" dataDxfId="872"/>
    <tableColumn id="153" xr3:uid="{0167BF9C-5248-4BCA-8872-6FD952F8B2B1}" name="Column153" dataDxfId="871"/>
    <tableColumn id="154" xr3:uid="{31B0440D-F6A7-49AF-B90B-751983295871}" name="Column154" dataDxfId="870"/>
    <tableColumn id="155" xr3:uid="{3595C0E5-7F23-43E8-84D7-3D04C966D1BC}" name="Column155" dataDxfId="869"/>
    <tableColumn id="156" xr3:uid="{3F18E749-D1D5-4886-A340-B2F4B95450E2}" name="Column156" dataDxfId="868"/>
    <tableColumn id="157" xr3:uid="{CACF30CF-BD5E-4C04-9297-B6D90C247B65}" name="Column157" dataDxfId="867"/>
    <tableColumn id="158" xr3:uid="{73915AC6-1165-47A1-BC16-7AA5992E09AF}" name="Column158" dataDxfId="866"/>
    <tableColumn id="159" xr3:uid="{CB5AC4E4-9580-4BCB-BC6E-943C8A3C3A26}" name="Column159" dataDxfId="865"/>
    <tableColumn id="160" xr3:uid="{63CD5270-087D-4C7F-989B-20B282EC80AD}" name="Column160" dataDxfId="864"/>
    <tableColumn id="161" xr3:uid="{7E2F79C3-5AB2-43E0-874E-1502A7F3E947}" name="Column161" dataDxfId="863"/>
    <tableColumn id="162" xr3:uid="{262204DB-B61F-4351-AC4B-DE22059F1A3F}" name="Column162" dataDxfId="862"/>
    <tableColumn id="163" xr3:uid="{E66F7EC2-55E6-4A1A-B840-AC6BD818905E}" name="Column163" dataDxfId="861"/>
    <tableColumn id="164" xr3:uid="{C4B71FE4-68EA-4AAE-AABD-2E54294A5CA5}" name="Column164" dataDxfId="860"/>
    <tableColumn id="165" xr3:uid="{24165893-0541-4C16-8087-5D927472A80E}" name="Column165" dataDxfId="859"/>
    <tableColumn id="166" xr3:uid="{B3292360-ACCB-4ABE-8655-B66DC23DFEF2}" name="Column166" dataDxfId="858"/>
    <tableColumn id="167" xr3:uid="{B5A297E5-FA5D-4F8C-895C-D26B8A7D3F35}" name="Column167" dataDxfId="857"/>
    <tableColumn id="168" xr3:uid="{0439CC46-B470-4BBF-9F8A-740B28008902}" name="Column168" dataDxfId="856"/>
    <tableColumn id="169" xr3:uid="{01301235-3AA6-43A9-8886-6BCF8EDEB28C}" name="Column169" dataDxfId="855"/>
    <tableColumn id="170" xr3:uid="{C55D80AD-9E17-4137-80D0-AE1217B6F816}" name="Column170" dataDxfId="854"/>
    <tableColumn id="171" xr3:uid="{FB16CD29-B6C5-4D07-A080-029E404C6BB2}" name="Column171" dataDxfId="853"/>
    <tableColumn id="172" xr3:uid="{639096D9-F7FA-496A-AA41-326139B0193F}" name="Column172" dataDxfId="852"/>
    <tableColumn id="173" xr3:uid="{2127BDB9-8F88-4385-A3D1-1E541E75E381}" name="Column173" dataDxfId="851"/>
    <tableColumn id="174" xr3:uid="{658541F5-BC5E-46D4-82DB-02C7DE755DF7}" name="Column174" dataDxfId="850"/>
    <tableColumn id="175" xr3:uid="{350AFDE1-18FF-4EE7-92D9-CCBDD3BB18DA}" name="Column175" dataDxfId="849"/>
    <tableColumn id="176" xr3:uid="{3EDD8BEB-E8DD-445E-9DBA-BAC2B02F2FEC}" name="Column176" dataDxfId="848"/>
    <tableColumn id="177" xr3:uid="{504D11CC-C1AB-40D0-924A-9109BC004554}" name="Column177" dataDxfId="847"/>
    <tableColumn id="178" xr3:uid="{65D510F2-2A6D-4574-92BA-71B4484935CC}" name="Column178" dataDxfId="846"/>
    <tableColumn id="179" xr3:uid="{21AC1FFD-DF81-4B89-B5FE-66CFFD07484A}" name="Column179" dataDxfId="845"/>
    <tableColumn id="180" xr3:uid="{8C210419-5C7C-43B3-973E-EBDF23CC94C4}" name="Column180" dataDxfId="844"/>
    <tableColumn id="181" xr3:uid="{13A30001-99E0-40A9-BFFC-647059067019}" name="Column181" dataDxfId="843"/>
    <tableColumn id="182" xr3:uid="{F53BD281-9AD0-47F5-A4BE-A83B6D156DFA}" name="Column182" dataDxfId="842"/>
    <tableColumn id="183" xr3:uid="{94E2B26A-FB58-4AD7-8A10-710E7225D6A8}" name="Column183" dataDxfId="841"/>
    <tableColumn id="184" xr3:uid="{309106D6-8689-408A-B271-283BAF70BF3F}" name="Column184" dataDxfId="840"/>
    <tableColumn id="185" xr3:uid="{DA38BBC8-E5C2-4AEE-A33C-B4D86A616072}" name="Column185" dataDxfId="839"/>
    <tableColumn id="186" xr3:uid="{D37FF415-CA43-47EE-AAC6-51744254B52A}" name="Column186" dataDxfId="838"/>
    <tableColumn id="187" xr3:uid="{98145DB2-7E2E-46E8-846E-E18E3CEC260B}" name="Column187" dataDxfId="837"/>
    <tableColumn id="188" xr3:uid="{5BB95B5B-B0B5-49A1-8066-92D1EAF3548F}" name="Column188" dataDxfId="836"/>
    <tableColumn id="189" xr3:uid="{5645D1CF-030C-4B1B-BA55-A932014A215F}" name="Column189" dataDxfId="835"/>
    <tableColumn id="190" xr3:uid="{7D514C55-26D5-476B-BA10-1481C8E0EB04}" name="Column190" dataDxfId="834"/>
    <tableColumn id="191" xr3:uid="{3ADF19E9-90B4-4B26-8984-EC90EC673EEC}" name="Column191" dataDxfId="833"/>
    <tableColumn id="192" xr3:uid="{EEE010C4-AE10-4A5F-847A-1E6CE7768AD6}" name="Column192" dataDxfId="832"/>
    <tableColumn id="193" xr3:uid="{0FF0CDAE-8370-49D4-AB6F-ACA3288D65B0}" name="Column193" dataDxfId="831"/>
    <tableColumn id="194" xr3:uid="{ACEB2582-5BE9-4510-B728-B1ECE27A55D8}" name="Column194" dataDxfId="830"/>
    <tableColumn id="195" xr3:uid="{61367B9F-CF5A-4F13-A01D-388CF3610BD0}" name="Column195" dataDxfId="829"/>
    <tableColumn id="196" xr3:uid="{D705EEA2-0C0E-4A5E-A3A2-31D8AD145D58}" name="Column196" dataDxfId="828"/>
    <tableColumn id="197" xr3:uid="{227BEC86-0BAD-4591-A272-2617A1854840}" name="Column197" dataDxfId="827"/>
    <tableColumn id="198" xr3:uid="{D52FD53A-1D59-42F7-A277-A990B2B46740}" name="Column198" dataDxfId="826"/>
    <tableColumn id="199" xr3:uid="{5FF506C2-54D4-43BF-AC59-05A0A3A1AEC2}" name="Column199" dataDxfId="825"/>
    <tableColumn id="200" xr3:uid="{85606C21-B05A-45E8-8EEF-1FF18A2ADC88}" name="Column200" dataDxfId="824"/>
    <tableColumn id="201" xr3:uid="{2CCE03F7-7091-440A-990E-6F951B4EA717}" name="Column201" dataDxfId="823"/>
    <tableColumn id="202" xr3:uid="{B758567F-6312-4EAE-9165-FE8B5300BBE9}" name="Column202" dataDxfId="822"/>
    <tableColumn id="203" xr3:uid="{49797A09-3567-40FA-AE92-1EE637954E6A}" name="Column203" dataDxfId="821"/>
    <tableColumn id="204" xr3:uid="{D67F2394-1ED8-4194-972D-3AEFA2D377B8}" name="Column204" dataDxfId="820"/>
    <tableColumn id="205" xr3:uid="{40BA4908-E4F9-4ABB-AB9F-26A76DFB69D7}" name="Column205" dataDxfId="819"/>
    <tableColumn id="206" xr3:uid="{4441D9A5-3ACF-4D73-A6F7-BD76303D1528}" name="Column206" dataDxfId="818"/>
    <tableColumn id="207" xr3:uid="{9CD886C5-B41C-4269-A1EF-3BFF08DABE14}" name="Column207" dataDxfId="817"/>
    <tableColumn id="208" xr3:uid="{1127B5B1-4AC3-4748-8DE6-B1C666678384}" name="Column208" dataDxfId="816"/>
    <tableColumn id="209" xr3:uid="{E494067B-8EC4-4341-A68E-080687F36F19}" name="Column209" dataDxfId="815"/>
    <tableColumn id="210" xr3:uid="{33DF2B26-A380-469A-9240-47B1D2B41A96}" name="Column210" dataDxfId="814"/>
    <tableColumn id="211" xr3:uid="{749BA98D-9720-4625-BF31-E480895FDE3C}" name="Column211" dataDxfId="813"/>
    <tableColumn id="212" xr3:uid="{12E35362-B246-45ED-89D6-1144FAB2CD82}" name="Column212" dataDxfId="812"/>
    <tableColumn id="213" xr3:uid="{6F16930D-10D3-40A4-B3D3-0E96C6A07D89}" name="Column213" dataDxfId="811"/>
    <tableColumn id="214" xr3:uid="{283FBE09-7E2F-4464-93DD-C1EDBDA6F72C}" name="Column214" dataDxfId="810"/>
    <tableColumn id="215" xr3:uid="{C7E3024D-72BB-41E0-8E1A-8DBBED3D0BC4}" name="Column215" dataDxfId="809"/>
    <tableColumn id="216" xr3:uid="{292AA56A-7C4A-4F7C-954E-E3E9D64FACC5}" name="Column216" dataDxfId="808"/>
    <tableColumn id="217" xr3:uid="{7983B96C-A171-4A2D-8068-638121278A38}" name="Column217" dataDxfId="807"/>
    <tableColumn id="218" xr3:uid="{137F17D8-3A4D-473B-A520-83AC88D8FE7F}" name="Column218" dataDxfId="806"/>
    <tableColumn id="219" xr3:uid="{7380ADA9-1BA7-429C-8E70-FC2A6E4B5560}" name="Column219" dataDxfId="805"/>
    <tableColumn id="220" xr3:uid="{9BDF29DD-37AD-44C3-B0CE-0AC596E97235}" name="Column220" dataDxfId="804"/>
    <tableColumn id="221" xr3:uid="{51826985-0303-4F39-B198-0CF078998961}" name="Column221" dataDxfId="803"/>
    <tableColumn id="222" xr3:uid="{422B7835-EA4A-4DC4-BCFB-EFE74F96E4BC}" name="Column222" dataDxfId="802"/>
    <tableColumn id="223" xr3:uid="{703C6143-6C67-4DE2-8635-77CC7B8F7F8D}" name="Column223" dataDxfId="801"/>
    <tableColumn id="224" xr3:uid="{155DCCB0-BAC7-4249-8229-5CD81F0B631D}" name="Column224" dataDxfId="800"/>
    <tableColumn id="225" xr3:uid="{DFAB864E-A2A3-488A-97A0-60EFFCA13BD3}" name="Column225" dataDxfId="799"/>
    <tableColumn id="226" xr3:uid="{BED68171-D9CF-4D16-BD7F-D1626DAA80A1}" name="Column226" dataDxfId="798"/>
    <tableColumn id="227" xr3:uid="{218C77DA-6C16-4953-B75F-275C7D7E01BE}" name="Column227" dataDxfId="797"/>
    <tableColumn id="228" xr3:uid="{C3ED7961-DC55-481C-8AFE-E9C4AABBF838}" name="Column228" dataDxfId="796"/>
    <tableColumn id="229" xr3:uid="{A5CB82B6-9E77-49B8-BA1E-1906C46CFCC5}" name="Column229" dataDxfId="795"/>
    <tableColumn id="230" xr3:uid="{7D9E54F4-FA0A-40F3-9016-CEFF14828981}" name="Column230" dataDxfId="794"/>
    <tableColumn id="231" xr3:uid="{D2902A05-B19A-4E0F-AB61-3A528624D48F}" name="Column231" dataDxfId="793"/>
    <tableColumn id="232" xr3:uid="{C2949131-CAFE-4008-8DAC-7E331315D456}" name="Column232" dataDxfId="792"/>
    <tableColumn id="233" xr3:uid="{4AB4A3CA-0585-4D4C-8C8D-61A978F469BC}" name="Column233" dataDxfId="791"/>
    <tableColumn id="234" xr3:uid="{DEF3A41E-6689-48DE-BBDC-952BB14E8C3E}" name="Column234" dataDxfId="790"/>
    <tableColumn id="235" xr3:uid="{9B83C132-C680-45EC-95A8-E83614EDB458}" name="Column235" dataDxfId="789"/>
    <tableColumn id="236" xr3:uid="{53E5E6A0-A2C5-4FC9-995A-B39F6FBA7D64}" name="Column236" dataDxfId="788"/>
    <tableColumn id="237" xr3:uid="{2DC5D59D-5526-4A72-8790-9B3C1C2C06E2}" name="Column237" dataDxfId="787"/>
    <tableColumn id="238" xr3:uid="{B25847DA-C5C7-416C-A4D8-4AB3D8DF1491}" name="Column238" dataDxfId="786"/>
    <tableColumn id="239" xr3:uid="{BDF0F3C2-530B-4EB4-A452-450432226DB8}" name="Column239" dataDxfId="785"/>
    <tableColumn id="240" xr3:uid="{5180E0B9-A951-432A-BBD2-4D4D7085DCEB}" name="Column240" dataDxfId="784"/>
    <tableColumn id="241" xr3:uid="{4A9D0EEA-5311-4D38-A1D9-073AC4C19C85}" name="Column241" dataDxfId="783"/>
    <tableColumn id="242" xr3:uid="{17113131-09D1-4EBA-8515-2ED9D0A1209B}" name="Column242" dataDxfId="782"/>
    <tableColumn id="243" xr3:uid="{BD96D702-C53F-47A0-B90B-8F254D093AA5}" name="Column243" dataDxfId="781"/>
    <tableColumn id="244" xr3:uid="{10FF65CF-1463-4BF0-BE87-3F42E98E45F6}" name="Column244" dataDxfId="780"/>
    <tableColumn id="245" xr3:uid="{3FB5A8CB-B4A5-4ACC-8A90-A5C58E29EC94}" name="Column245" dataDxfId="779"/>
    <tableColumn id="246" xr3:uid="{74F8D72B-8215-435A-8A80-2C12054313EC}" name="Column246" dataDxfId="778"/>
    <tableColumn id="247" xr3:uid="{7C7AC2E2-AFAC-45EE-9B46-9BE9D3D8F7A4}" name="Column247" dataDxfId="777"/>
    <tableColumn id="248" xr3:uid="{5E6D46F4-D20D-4BFF-8A86-0C164A3CE82D}" name="Column248" dataDxfId="776"/>
    <tableColumn id="249" xr3:uid="{6CEE035F-938D-44FE-B03E-A963313365AC}" name="Column249" dataDxfId="775"/>
    <tableColumn id="250" xr3:uid="{2B15BD8E-700D-40BF-8998-789E7E48347C}" name="Column250" dataDxfId="774"/>
    <tableColumn id="251" xr3:uid="{0AA0AC1D-A067-4ED2-8CCC-92CADC4BD70C}" name="Column251" dataDxfId="773"/>
    <tableColumn id="252" xr3:uid="{18E6BBD5-1E0A-4CE1-A1B3-321A1C395810}" name="Column252" dataDxfId="772"/>
    <tableColumn id="253" xr3:uid="{DB5A92B9-6E3C-4A79-AFAB-BD9DDAE4C300}" name="Column253" dataDxfId="771"/>
    <tableColumn id="254" xr3:uid="{7F8F8624-F0E9-47A0-A4FA-A695E21F8BE9}" name="Column254" dataDxfId="770"/>
    <tableColumn id="255" xr3:uid="{2E9DE180-39B3-4842-B7B6-7E6857FC70F0}" name="Column255" dataDxfId="769"/>
    <tableColumn id="256" xr3:uid="{CA308DBE-9C4A-4AFE-A1D4-67CC370C9466}" name="Column256" dataDxfId="768"/>
    <tableColumn id="257" xr3:uid="{0915648A-01E4-41ED-B3FB-CBB6A84092D3}" name="Column257" dataDxfId="767"/>
    <tableColumn id="258" xr3:uid="{5DB275C0-89B4-4416-A53B-703C33A76335}" name="Column258" dataDxfId="766"/>
    <tableColumn id="259" xr3:uid="{2991B3D7-ADEB-47E8-87F7-01EBB6FA4228}" name="Column259" dataDxfId="765"/>
    <tableColumn id="260" xr3:uid="{045A334A-88E1-43FE-ABD4-8801845FC01A}" name="Column260" dataDxfId="764"/>
    <tableColumn id="261" xr3:uid="{1DAE0838-1BB8-4B46-B471-F259C801B57A}" name="Column261" dataDxfId="763"/>
    <tableColumn id="262" xr3:uid="{FE38818B-6227-430B-B323-2860E229F1D9}" name="Column262" dataDxfId="762"/>
    <tableColumn id="263" xr3:uid="{D62E63DC-E2D0-46E8-9BCB-0EE9DD06E3D2}" name="Column263" dataDxfId="761"/>
    <tableColumn id="264" xr3:uid="{9AC2C3C4-944F-4862-9815-6F1ADC7640FC}" name="Column264" dataDxfId="760"/>
    <tableColumn id="265" xr3:uid="{A07BD3A0-553E-4FFD-8C6C-4A9A8305B4C9}" name="Column265" dataDxfId="759"/>
    <tableColumn id="266" xr3:uid="{404EDB37-1C1E-404B-94EB-F2FD46833F52}" name="Column266" dataDxfId="758"/>
    <tableColumn id="267" xr3:uid="{FECEF7A1-B420-4CA6-B125-CE769FAE0298}" name="Column267" dataDxfId="757"/>
    <tableColumn id="268" xr3:uid="{F5BBBB20-2452-42C1-8CDC-15C0CFC61DB7}" name="Column268" dataDxfId="756"/>
    <tableColumn id="269" xr3:uid="{A59075C7-A19C-4473-BF1B-C9FAC3AABF75}" name="Column269" dataDxfId="755"/>
    <tableColumn id="270" xr3:uid="{558D19C7-CD69-4258-AE23-DF5B73078D9D}" name="Column270" dataDxfId="754"/>
    <tableColumn id="271" xr3:uid="{312F6048-852D-44E3-BB01-B7AA7E8E00AF}" name="Column271" dataDxfId="753"/>
    <tableColumn id="272" xr3:uid="{54953610-20BC-43D4-B820-61070CD041F5}" name="Column272" dataDxfId="752"/>
    <tableColumn id="273" xr3:uid="{75EAF9D5-D206-4F3E-BE7B-9CA8664EE2A8}" name="Column273" dataDxfId="751"/>
    <tableColumn id="274" xr3:uid="{C68AA68B-181C-4EDD-848C-EC7A32032FFC}" name="Column274" dataDxfId="750"/>
    <tableColumn id="275" xr3:uid="{C46504B2-DC8B-4822-BF10-55FE2321D544}" name="Column275" dataDxfId="749"/>
    <tableColumn id="276" xr3:uid="{E7B8C7D4-1C73-4489-8C0B-BA0B7643CC5C}" name="Column276" dataDxfId="748"/>
    <tableColumn id="277" xr3:uid="{2A4504D7-6990-4CE3-9699-F76B0ABF9F44}" name="Column277" dataDxfId="747"/>
    <tableColumn id="278" xr3:uid="{5086F300-87C0-4AD9-800A-D456BB742933}" name="Column278" dataDxfId="746"/>
    <tableColumn id="279" xr3:uid="{7EB3C4DE-F019-4B10-A4F9-39B460C4D915}" name="Column279" dataDxfId="745"/>
    <tableColumn id="280" xr3:uid="{1B078D33-91B5-427A-A1D3-AAD8BC89EB4D}" name="Column280" dataDxfId="744"/>
    <tableColumn id="281" xr3:uid="{5842AEF8-27EE-46AD-AF58-B15652946C3E}" name="Column281" dataDxfId="743"/>
    <tableColumn id="282" xr3:uid="{89E196A1-294A-4EB1-ACEE-5F83CFA4109E}" name="Column282" dataDxfId="742"/>
    <tableColumn id="283" xr3:uid="{D670E059-8361-43FB-A349-510BDBD6B35E}" name="Column283" dataDxfId="741"/>
    <tableColumn id="284" xr3:uid="{52BFF4BB-6333-4D55-8D45-505B4DB52098}" name="Column284" dataDxfId="740"/>
    <tableColumn id="285" xr3:uid="{08402608-94C2-4302-AE13-07384F2B21F5}" name="Column285" dataDxfId="739"/>
    <tableColumn id="286" xr3:uid="{EA277062-C8E4-4D68-9026-CEEB35F33CBA}" name="Column286" dataDxfId="738"/>
    <tableColumn id="287" xr3:uid="{289CB97B-0A9A-4146-A12A-3AE75AA64C7A}" name="Column287" dataDxfId="737"/>
    <tableColumn id="288" xr3:uid="{2BBC75F1-EFB8-492A-A4B0-743EAA54742C}" name="Column288" dataDxfId="736"/>
    <tableColumn id="289" xr3:uid="{1C87589B-DAA8-4C6E-ACE9-ADE4039B5A77}" name="Column289" dataDxfId="735"/>
    <tableColumn id="290" xr3:uid="{5921E68F-D6EA-428D-B05C-72CE0925F1D2}" name="Column290" dataDxfId="734"/>
    <tableColumn id="291" xr3:uid="{CFE52578-4791-4089-BD31-CE1FEE6590A5}" name="Column291" dataDxfId="733"/>
    <tableColumn id="292" xr3:uid="{23B80450-8F49-4B11-B69D-CEF7DB24D079}" name="Column292" dataDxfId="732"/>
    <tableColumn id="293" xr3:uid="{B17CCF68-EA12-4A39-AFDC-53DF797D0791}" name="Column293" dataDxfId="731"/>
    <tableColumn id="294" xr3:uid="{1AB43183-DFA8-4021-8B36-02C01A71CF05}" name="Column294" dataDxfId="730"/>
    <tableColumn id="295" xr3:uid="{A2F3E0FC-6429-451A-995B-CE9462B75C47}" name="Column295" dataDxfId="729"/>
    <tableColumn id="296" xr3:uid="{71D918B6-A204-4D61-8341-CD51F4731420}" name="Column296" dataDxfId="728"/>
    <tableColumn id="297" xr3:uid="{11C1987E-4309-4BA0-BC1F-CB17BBCA7EA9}" name="Column297" dataDxfId="727"/>
    <tableColumn id="298" xr3:uid="{4FA67B21-7743-43C5-AC39-0235C6AE7208}" name="Column298" dataDxfId="726"/>
    <tableColumn id="299" xr3:uid="{91DD0FBC-FB6D-4EF8-AD8F-E3E5237BD000}" name="Column299" dataDxfId="725"/>
    <tableColumn id="300" xr3:uid="{F868F498-C483-4EDC-BE4F-3E566EE8BB61}" name="Column300" dataDxfId="724"/>
    <tableColumn id="301" xr3:uid="{AAB3E762-F493-4F26-AC33-39E4F7E08382}" name="Column301" dataDxfId="723"/>
    <tableColumn id="302" xr3:uid="{1775AAE5-A403-4609-8C18-BB2ED150013E}" name="Column302" dataDxfId="722"/>
    <tableColumn id="303" xr3:uid="{7E99867C-C28E-446B-943D-9B278F81DD28}" name="Column303" dataDxfId="721"/>
    <tableColumn id="304" xr3:uid="{9049FA87-7723-40A7-8223-79B24E780918}" name="Column304" dataDxfId="720"/>
    <tableColumn id="305" xr3:uid="{6103728B-91DF-4F94-8354-63DF3B1228EE}" name="Column305" dataDxfId="719"/>
    <tableColumn id="306" xr3:uid="{D466321E-8B79-457B-A792-FBE9EE801477}" name="Column306" dataDxfId="718"/>
    <tableColumn id="307" xr3:uid="{B8E1AD80-F55A-4E46-AF12-F23214083361}" name="Column307" dataDxfId="717"/>
    <tableColumn id="308" xr3:uid="{BFAF2510-F02E-4377-92B6-BB5F43C1DB1B}" name="Column308" dataDxfId="716"/>
    <tableColumn id="309" xr3:uid="{8EE2B418-0133-4F26-B6F7-9701BA8CEE4B}" name="Column309" dataDxfId="715"/>
    <tableColumn id="310" xr3:uid="{5E44DD43-34B9-4C0D-A5A9-D801CC225883}" name="Column310" dataDxfId="714"/>
    <tableColumn id="311" xr3:uid="{8034913C-D7F0-448B-8BC9-7CC1840D40D3}" name="Column311" dataDxfId="713"/>
    <tableColumn id="312" xr3:uid="{B7F6473E-EE0F-4EFE-8E58-EEB2AB1732AE}" name="Column312" dataDxfId="712"/>
    <tableColumn id="313" xr3:uid="{8429B349-E665-4638-AF27-458E33863BE2}" name="Column313" dataDxfId="711"/>
    <tableColumn id="314" xr3:uid="{9626A21D-1E31-4003-93E4-5C1628928873}" name="Column314" dataDxfId="710"/>
    <tableColumn id="315" xr3:uid="{035E1483-C536-49C1-B487-CB8E2C9B52F5}" name="Column315" dataDxfId="709"/>
    <tableColumn id="316" xr3:uid="{B53C5CB9-7B89-4504-B73D-26B7A337F1FB}" name="Column316" dataDxfId="708"/>
    <tableColumn id="317" xr3:uid="{5F72B1F5-8D3C-4728-9533-FB5CDB1FD826}" name="Column317" dataDxfId="707"/>
    <tableColumn id="318" xr3:uid="{AF196511-DF07-4E76-A0B4-79400B58DF0A}" name="Column318" dataDxfId="706"/>
    <tableColumn id="319" xr3:uid="{6F6AF0CA-BA85-4CFA-B2AC-52D7D720FBFE}" name="Column319" dataDxfId="705"/>
    <tableColumn id="320" xr3:uid="{CBCD9EF2-6CDF-44DE-8595-6478F2F19F7B}" name="Column320" dataDxfId="704"/>
    <tableColumn id="321" xr3:uid="{2DE7D132-CCF1-4C33-98CD-C8C54DB5A64B}" name="Column321" dataDxfId="703"/>
    <tableColumn id="322" xr3:uid="{3473F31F-99E4-4106-8B03-953C26EF6491}" name="Column322" dataDxfId="702"/>
    <tableColumn id="323" xr3:uid="{247EE109-9207-4B67-9BC0-3F724CA3EBBA}" name="Column323" dataDxfId="701"/>
    <tableColumn id="324" xr3:uid="{DF7B83A8-1C69-4262-809D-49EB05793EB3}" name="Column324" dataDxfId="700"/>
    <tableColumn id="325" xr3:uid="{187C78E6-1C33-4314-9233-034E499EDE80}" name="Column325" dataDxfId="699"/>
    <tableColumn id="326" xr3:uid="{3D4BFE06-3411-43DA-A740-C8D4D22CF4B0}" name="Column326" dataDxfId="698"/>
    <tableColumn id="327" xr3:uid="{A73319B3-262E-4FA6-82E8-B877DCBA113A}" name="Column327" dataDxfId="697"/>
    <tableColumn id="328" xr3:uid="{4B95F56C-3E03-40A6-96D0-DD0621F285F9}" name="Column328" dataDxfId="696"/>
    <tableColumn id="329" xr3:uid="{7538D5F5-A9AE-4A75-8FFB-22B6A089536E}" name="Column329" dataDxfId="695"/>
    <tableColumn id="330" xr3:uid="{9C2A973C-0CFF-40AF-9C94-C127273EA8D7}" name="Column330" dataDxfId="694"/>
    <tableColumn id="331" xr3:uid="{D0DD0565-93A6-4903-8EF7-7B6161EB3C0B}" name="Column331" dataDxfId="693"/>
    <tableColumn id="332" xr3:uid="{41DB0AFF-209A-4EB8-A9E0-7E0CAF4EC791}" name="Column332" dataDxfId="692"/>
    <tableColumn id="333" xr3:uid="{E123E379-F218-4869-998C-E9B2131E303C}" name="Column333" dataDxfId="691"/>
    <tableColumn id="334" xr3:uid="{9E5C5391-B0D8-463C-ADBB-4002EBDD4D17}" name="Column334" dataDxfId="690"/>
    <tableColumn id="335" xr3:uid="{145715BA-CC22-49F1-8D15-C68AB8803403}" name="Column335" dataDxfId="689"/>
    <tableColumn id="336" xr3:uid="{8C57DF57-B755-457F-A055-5D9F2143F306}" name="Column336" dataDxfId="688"/>
    <tableColumn id="337" xr3:uid="{2F807031-9318-44BA-ABD0-5C4713ABD030}" name="Column337" dataDxfId="687"/>
    <tableColumn id="338" xr3:uid="{048C27B4-5BE9-4B15-B7A8-9F9E635062F9}" name="Column338" dataDxfId="686"/>
    <tableColumn id="339" xr3:uid="{52DE4B75-2BB3-4230-8A5D-2176215EDC6C}" name="Column339" dataDxfId="685"/>
    <tableColumn id="340" xr3:uid="{FD7C11C3-8E93-4873-A3BC-B5E3E7298DB3}" name="Column340" dataDxfId="684"/>
    <tableColumn id="341" xr3:uid="{3F50445F-560A-4093-945E-6091A1C279C1}" name="Column341" dataDxfId="683"/>
    <tableColumn id="342" xr3:uid="{069CE231-7E29-4CB8-A41A-662C4CF4CF40}" name="Column342" dataDxfId="682"/>
    <tableColumn id="343" xr3:uid="{AA1ADF0A-0418-44C5-8022-756AAA377BF7}" name="Column343" dataDxfId="681"/>
    <tableColumn id="344" xr3:uid="{EBAD8E73-18F1-49FF-8D69-4E4731C5BEA7}" name="Column344" dataDxfId="680"/>
    <tableColumn id="345" xr3:uid="{C1D0EC18-AD24-45FC-8C5E-B71DDE45E371}" name="Column345" dataDxfId="679"/>
    <tableColumn id="346" xr3:uid="{FBE1FFFD-261B-4C0D-86C0-A874753A58EF}" name="Column346" dataDxfId="678"/>
    <tableColumn id="347" xr3:uid="{AD7B0799-CB18-4E31-9807-E13A9A50596F}" name="Column347" dataDxfId="677"/>
    <tableColumn id="348" xr3:uid="{9FCADC87-C629-44FF-8CE7-2BF5B507A8C9}" name="Column348" dataDxfId="676"/>
    <tableColumn id="349" xr3:uid="{56AB8ECD-B773-4560-9A10-D1FECC5B6AC0}" name="Column349" dataDxfId="675"/>
    <tableColumn id="350" xr3:uid="{C82808C5-CC2E-47C0-84B7-3C26A36078FD}" name="Column350" dataDxfId="674"/>
    <tableColumn id="351" xr3:uid="{8CB466A6-5F03-450F-9AFA-5713CCB92FE4}" name="Column351" dataDxfId="673"/>
    <tableColumn id="352" xr3:uid="{AACD136A-7493-4431-8CA7-1C544B7DE0C2}" name="Column352" dataDxfId="672"/>
    <tableColumn id="353" xr3:uid="{61C4EAAA-35E7-45C1-8FB7-5E10B7139F52}" name="Column353" dataDxfId="671"/>
    <tableColumn id="354" xr3:uid="{4FC8E5DC-9285-4AC4-99D4-A6DCE9AE9DD6}" name="Column354" dataDxfId="670"/>
    <tableColumn id="355" xr3:uid="{3BBCC1FB-017A-47B6-BC62-4F37CCD55BE9}" name="Column355" dataDxfId="669"/>
    <tableColumn id="356" xr3:uid="{D23C1836-F0FB-4217-A69C-41D0A02AAC91}" name="Column356" dataDxfId="668"/>
    <tableColumn id="357" xr3:uid="{223901D7-534E-4145-91E1-61A825B90719}" name="Column357" dataDxfId="667"/>
    <tableColumn id="358" xr3:uid="{B4D33783-89C5-4EC4-8644-47B92AF580D9}" name="Column358" dataDxfId="666"/>
    <tableColumn id="359" xr3:uid="{22489072-3AA5-4295-AC53-DDBB1711DA45}" name="Column359" dataDxfId="665"/>
    <tableColumn id="360" xr3:uid="{244DBB97-462D-428E-9078-B2333D5F0A83}" name="Column360" dataDxfId="664"/>
    <tableColumn id="361" xr3:uid="{1366F039-65B8-4A6A-9045-A225C8F80954}" name="Column361" dataDxfId="663"/>
    <tableColumn id="362" xr3:uid="{B42AE029-6D4D-4220-A90E-0F485A0E56B4}" name="Column362" dataDxfId="662"/>
    <tableColumn id="363" xr3:uid="{DEE6C91B-1117-406A-8540-71BE71EFE3DB}" name="Column363" dataDxfId="661"/>
    <tableColumn id="364" xr3:uid="{410617D6-964C-400F-BFE3-E50B455C830C}" name="Column364" dataDxfId="660"/>
    <tableColumn id="365" xr3:uid="{55E8C2DD-EA66-4984-8919-0AED1E542D42}" name="Column365" dataDxfId="659"/>
    <tableColumn id="366" xr3:uid="{86870E0F-EA3D-4ECD-8E5D-2645D0D042DA}" name="Column366" dataDxfId="658"/>
    <tableColumn id="367" xr3:uid="{CFD8AB1B-B7E3-4FE4-969B-822D171B56B1}" name="Column367" dataDxfId="657"/>
    <tableColumn id="368" xr3:uid="{6CF478CA-5A11-4E23-B5B7-AA2B136C576B}" name="Column368" dataDxfId="656"/>
    <tableColumn id="369" xr3:uid="{84557FB1-17FC-4660-925B-BEE92D7E8BD4}" name="Column369" dataDxfId="655"/>
    <tableColumn id="370" xr3:uid="{484597B2-4EBB-4070-84C6-DE83CA93DAE9}" name="Column370" dataDxfId="654"/>
    <tableColumn id="371" xr3:uid="{8DC50C64-F800-4C8A-9887-5CD0F5EC1E0C}" name="Column371" dataDxfId="653"/>
    <tableColumn id="372" xr3:uid="{6B3DF35C-C322-4976-81D5-EE55372EC668}" name="Column372" dataDxfId="652"/>
    <tableColumn id="373" xr3:uid="{90F3C39B-DC7D-4ADE-A157-53830BB4BCAA}" name="Column373" dataDxfId="651"/>
    <tableColumn id="374" xr3:uid="{85CC2F66-14A1-4EC7-BF43-6A7599C50AE5}" name="Column374" dataDxfId="650"/>
    <tableColumn id="375" xr3:uid="{CFCFE919-3B0D-4E5E-9595-502314966FDF}" name="Column375" dataDxfId="649"/>
    <tableColumn id="376" xr3:uid="{3746E743-740B-4947-A330-6A040B09B527}" name="Column376" dataDxfId="648"/>
    <tableColumn id="377" xr3:uid="{EBCFD576-9B00-417A-AC84-2364C57F3A6D}" name="Column377" dataDxfId="647"/>
    <tableColumn id="378" xr3:uid="{0D0F2E24-8442-406D-95A8-6101C1B86CDD}" name="Column378" dataDxfId="646"/>
    <tableColumn id="379" xr3:uid="{86D7790D-F186-4951-8FC5-AD47FF23CE7A}" name="Column379" dataDxfId="645"/>
    <tableColumn id="380" xr3:uid="{086841A6-4A7B-491B-ADAC-39D4D8F1757D}" name="Column380" dataDxfId="644"/>
    <tableColumn id="381" xr3:uid="{377B5961-8737-42D8-AE27-6A93D8865DF7}" name="Column381" dataDxfId="643"/>
    <tableColumn id="382" xr3:uid="{73CB4DB0-5901-41D9-B9C0-EBD7B9C7556A}" name="Column382" dataDxfId="642"/>
    <tableColumn id="383" xr3:uid="{8AD7B903-2C26-448D-BE88-F7D3BADDC60C}" name="Column383" dataDxfId="641"/>
    <tableColumn id="384" xr3:uid="{36DA04A6-5837-4F4F-8A86-BDEE8AC2284B}" name="Column384" dataDxfId="640"/>
    <tableColumn id="385" xr3:uid="{D1FC898E-DE79-4AF4-939B-F6B652F4C31B}" name="Column385" dataDxfId="639"/>
    <tableColumn id="386" xr3:uid="{F0A282A6-A84A-4D5F-8310-007D542B9547}" name="Column386" dataDxfId="638"/>
    <tableColumn id="387" xr3:uid="{920CA892-3BB1-424E-B80F-1036EB5AE49C}" name="Column387" dataDxfId="637"/>
    <tableColumn id="388" xr3:uid="{70DC70E5-6D02-4A83-81E5-93471B6600AE}" name="Column388" dataDxfId="636"/>
    <tableColumn id="389" xr3:uid="{1C07B6BC-E9E6-4129-99BE-B330D909B006}" name="Column389" dataDxfId="635"/>
    <tableColumn id="390" xr3:uid="{50D0EA44-14F7-4681-B19B-15053EAA8D97}" name="Column390" dataDxfId="634"/>
    <tableColumn id="391" xr3:uid="{83855603-0DAB-4E3E-B932-2125718997FC}" name="Column391" dataDxfId="633"/>
    <tableColumn id="392" xr3:uid="{4E9E442A-CD2B-41C3-8E38-AF4F2F76122A}" name="Column392" dataDxfId="632"/>
    <tableColumn id="393" xr3:uid="{26491823-22F7-4A51-90AC-062682B94064}" name="Column393" dataDxfId="631"/>
    <tableColumn id="394" xr3:uid="{ADB04AB8-C9C0-4FF7-8E2E-5AB24E205CB9}" name="Column394" dataDxfId="630"/>
    <tableColumn id="395" xr3:uid="{BD25297C-C082-4ED9-A2D2-296FFDBCAEF4}" name="Column395" dataDxfId="629"/>
    <tableColumn id="396" xr3:uid="{4694628F-3BE0-4FAC-A57C-B2C532005001}" name="Column396" dataDxfId="628"/>
    <tableColumn id="397" xr3:uid="{8C4CA574-0EA7-42C4-B5C9-1109923E26A2}" name="Column397" dataDxfId="627"/>
    <tableColumn id="398" xr3:uid="{4BB1AB07-BAA5-40FE-A055-8A354FCE7781}" name="Column398" dataDxfId="626"/>
    <tableColumn id="399" xr3:uid="{FC900037-D248-404C-B993-CA06C730611C}" name="Column399" dataDxfId="625"/>
    <tableColumn id="400" xr3:uid="{7F6485C1-9A63-45A9-B40F-1FFB495FE6EF}" name="Column400" dataDxfId="624"/>
    <tableColumn id="401" xr3:uid="{C672E736-806E-4867-B44E-EC6F44140E2A}" name="Column401" dataDxfId="623"/>
    <tableColumn id="402" xr3:uid="{EAF4A188-18A1-4CE1-A2C0-1FE06988AAB5}" name="Column402" dataDxfId="622"/>
    <tableColumn id="403" xr3:uid="{941C8E33-9E08-4465-8791-9ED01ED03875}" name="Column403" dataDxfId="621"/>
    <tableColumn id="404" xr3:uid="{B6B5C316-CAF2-431E-9836-65E08B6CE28A}" name="Column404" dataDxfId="620"/>
    <tableColumn id="405" xr3:uid="{AA3250FC-78E4-4B9A-8564-007456776285}" name="Column405" dataDxfId="619"/>
    <tableColumn id="406" xr3:uid="{B9DAF7C2-7BC0-4F80-9697-1DACCCCFA7F7}" name="Column406" dataDxfId="618"/>
    <tableColumn id="407" xr3:uid="{971675D3-0D08-45CE-824B-96DA67FA97BE}" name="Column407" dataDxfId="617"/>
    <tableColumn id="408" xr3:uid="{BE9DA365-C26E-433E-A67F-1ED08015D0E5}" name="Column408" dataDxfId="616"/>
    <tableColumn id="409" xr3:uid="{0DECC88F-94DA-46F8-A771-7BA1AC89C8F7}" name="Column409" dataDxfId="615"/>
    <tableColumn id="410" xr3:uid="{EF33F9CF-FB02-4875-82D9-EACBB1DB6559}" name="Column410" dataDxfId="614"/>
    <tableColumn id="411" xr3:uid="{6BE64DF3-B121-4793-B91F-3A5660BB8821}" name="Column411" dataDxfId="613"/>
    <tableColumn id="412" xr3:uid="{ECEC706B-DE8F-4C74-A383-DDC5470FA518}" name="Column412" dataDxfId="612"/>
    <tableColumn id="413" xr3:uid="{7E70A188-D765-4F68-848D-40D2B51855A4}" name="Column413" dataDxfId="611"/>
    <tableColumn id="414" xr3:uid="{3EA4F225-46DA-4CF0-B507-F61A800683CD}" name="Column414" dataDxfId="610"/>
    <tableColumn id="415" xr3:uid="{9BC5978B-6F5F-48FF-A578-5C46FA13E948}" name="Column415" dataDxfId="609"/>
    <tableColumn id="416" xr3:uid="{F4EDD124-97DE-4E6A-985E-467D745317D6}" name="Column416" dataDxfId="608"/>
    <tableColumn id="417" xr3:uid="{7E5B6755-1528-4272-B10D-B2ED8AE414DF}" name="Column417" dataDxfId="607"/>
    <tableColumn id="418" xr3:uid="{5D3C7D01-EDB6-4277-B0BA-1E30DCBC13E7}" name="Column418" dataDxfId="606"/>
    <tableColumn id="419" xr3:uid="{A6AF01DF-252D-4C2E-A09D-5FDD8C5780F8}" name="Column419" dataDxfId="605"/>
    <tableColumn id="420" xr3:uid="{AEB40012-1808-4947-9E29-50BE90BECF15}" name="Column420" dataDxfId="604"/>
    <tableColumn id="421" xr3:uid="{8C4C9DDC-53DE-4BB2-B4AA-0FB5C0978534}" name="Column421" dataDxfId="603"/>
    <tableColumn id="422" xr3:uid="{D90C4EC9-EDF7-4B1B-923A-5FCA3DA03D2E}" name="Column422" dataDxfId="602"/>
    <tableColumn id="423" xr3:uid="{9B504911-91F7-4C85-9662-0709463AF3C6}" name="Column423" dataDxfId="601"/>
    <tableColumn id="424" xr3:uid="{616D3B44-EC70-464C-8BC8-26F15E96B234}" name="Column424" dataDxfId="600"/>
    <tableColumn id="425" xr3:uid="{6576EAA5-5FD5-437A-8D75-5F50ADDD6DE1}" name="Column425" dataDxfId="599"/>
    <tableColumn id="426" xr3:uid="{F72596B2-E344-45C0-A9D6-948156C62A90}" name="Column426" dataDxfId="598"/>
    <tableColumn id="427" xr3:uid="{F2250F76-ED20-4C86-90A7-BA12BFB13C7C}" name="Column427" dataDxfId="597"/>
    <tableColumn id="428" xr3:uid="{94640C26-B74C-4891-B73D-50ED5C4FBB3B}" name="Column428" dataDxfId="596"/>
    <tableColumn id="429" xr3:uid="{814E5205-564A-42FC-88B2-72A5BB0DC788}" name="Column429" dataDxfId="595"/>
    <tableColumn id="430" xr3:uid="{00BCD441-A652-4E76-9C0A-06BA18315ED5}" name="Column430" dataDxfId="594"/>
    <tableColumn id="431" xr3:uid="{B2748DA3-8269-4D03-AF54-E6A61C5D5D2D}" name="Column431" dataDxfId="593"/>
    <tableColumn id="432" xr3:uid="{13065A95-BE41-4DFA-8A85-45F2E79D929E}" name="Column432" dataDxfId="592"/>
    <tableColumn id="433" xr3:uid="{D30D826D-8F53-49A6-942E-CEF69E25EFA3}" name="Column433" dataDxfId="591"/>
    <tableColumn id="434" xr3:uid="{57954D9D-ABC7-4980-AD3F-85F01B0AFBE5}" name="Column434" dataDxfId="590"/>
    <tableColumn id="435" xr3:uid="{F0DB082E-60BA-45F7-ACB6-0AC967DB1976}" name="Column435" dataDxfId="589"/>
    <tableColumn id="436" xr3:uid="{418BB5E9-3F38-431A-8F89-971E14A69935}" name="Column436" dataDxfId="588"/>
    <tableColumn id="437" xr3:uid="{4A926A7D-5C43-4F4C-83FA-3A69C414BEC3}" name="Column437" dataDxfId="587"/>
    <tableColumn id="438" xr3:uid="{340145F3-0E51-4280-AAFB-3F412CE7A963}" name="Column438" dataDxfId="586"/>
    <tableColumn id="439" xr3:uid="{0565E98C-A5CA-4A84-9709-2ABEF8C7EE0F}" name="Column439" dataDxfId="585"/>
    <tableColumn id="440" xr3:uid="{D9D3A862-8A7C-4630-B7AF-7EC09BEF33D0}" name="Column440" dataDxfId="584"/>
    <tableColumn id="441" xr3:uid="{51C1C79D-EDD9-4080-925A-516F4B259AB3}" name="Column441" dataDxfId="583"/>
    <tableColumn id="442" xr3:uid="{918CFF43-1A70-450E-8D4F-815E889901BB}" name="Column442" dataDxfId="582"/>
    <tableColumn id="443" xr3:uid="{3AA5C466-C37B-4A43-AAA5-C3D38F1DD6A7}" name="Column443" dataDxfId="581"/>
    <tableColumn id="444" xr3:uid="{52D5979B-2740-480B-8E67-CDF7D6425E9A}" name="Column444" dataDxfId="580"/>
    <tableColumn id="445" xr3:uid="{A881FDF0-C252-4DCC-994A-342E5B050C82}" name="Column445" dataDxfId="579"/>
    <tableColumn id="446" xr3:uid="{B3A4ADF4-B4F0-452A-B329-D36729B97BF2}" name="Column446" dataDxfId="578"/>
    <tableColumn id="447" xr3:uid="{16504366-4E2F-474E-876E-54FFE744F06F}" name="Column447" dataDxfId="577"/>
    <tableColumn id="448" xr3:uid="{EDAC081C-EBFE-477D-B953-3D255B66F5F3}" name="Column448" dataDxfId="576"/>
    <tableColumn id="449" xr3:uid="{97E189F1-B371-4575-BFE8-F5D8E62EFFC7}" name="Column449" dataDxfId="575"/>
    <tableColumn id="450" xr3:uid="{7A9716A1-7FA8-40EC-BDCD-BB84DD81BD16}" name="Column450" dataDxfId="574"/>
    <tableColumn id="451" xr3:uid="{92297493-D37D-4BB3-B1B6-921AE895F484}" name="Column451" dataDxfId="573"/>
    <tableColumn id="452" xr3:uid="{50817CC8-43B3-4B06-8A4C-7D7E550D68CE}" name="Column452" dataDxfId="572"/>
    <tableColumn id="453" xr3:uid="{F56476C4-389E-4F41-9EE2-4A0AAB36AF5A}" name="Column453" dataDxfId="571"/>
    <tableColumn id="454" xr3:uid="{18980F92-A2B4-4E92-8F46-C1956D0A3932}" name="Column454" dataDxfId="570"/>
    <tableColumn id="455" xr3:uid="{378BDD14-1294-4259-84BF-42C9C9BEE346}" name="Column455" dataDxfId="569"/>
    <tableColumn id="456" xr3:uid="{98C7E2D3-7D99-4C25-809B-62973D8EE786}" name="Column456" dataDxfId="568"/>
    <tableColumn id="457" xr3:uid="{45FF799D-C239-4088-B811-B2ACB8749832}" name="Column457" dataDxfId="567"/>
    <tableColumn id="458" xr3:uid="{78AA1EA6-1B63-4DAB-B53B-6980FE3C0262}" name="Column458" dataDxfId="566"/>
    <tableColumn id="459" xr3:uid="{D6E0AD62-CC44-48B1-B5C9-901A0A230743}" name="Column459" dataDxfId="565"/>
    <tableColumn id="460" xr3:uid="{1E95274C-E4AF-4DE3-809A-4ACE5DCC1035}" name="Column460" dataDxfId="564"/>
    <tableColumn id="461" xr3:uid="{55025AB7-778A-4288-9513-04A8076E3496}" name="Column461" dataDxfId="563"/>
    <tableColumn id="462" xr3:uid="{59F97853-52EE-496E-BF35-50E32F214223}" name="Column462" dataDxfId="562"/>
    <tableColumn id="463" xr3:uid="{937A278D-588B-47A9-8648-45BB8329E47F}" name="Column463" dataDxfId="561"/>
    <tableColumn id="464" xr3:uid="{182B4487-E3D4-4191-B272-9F790AC964A7}" name="Column464" dataDxfId="560"/>
    <tableColumn id="465" xr3:uid="{71B7210C-5DA4-467F-9089-131236C9EC2B}" name="Column465" dataDxfId="559"/>
    <tableColumn id="466" xr3:uid="{3E1CFB09-06F8-4180-BC57-67F59FCB85BA}" name="Column466" dataDxfId="558"/>
    <tableColumn id="467" xr3:uid="{C4CB41D6-E369-47CD-A7DB-E6E60DB98DBB}" name="Column467" dataDxfId="557"/>
    <tableColumn id="468" xr3:uid="{BF4AF56B-8602-4BB7-A203-C79CEB219657}" name="Column468" dataDxfId="556"/>
    <tableColumn id="469" xr3:uid="{328F8860-787A-49D9-9956-1B52339A5771}" name="Column469" dataDxfId="555"/>
    <tableColumn id="470" xr3:uid="{19DB7B09-5A50-43B0-93A9-7CFDFC98BD15}" name="Column470" dataDxfId="554"/>
    <tableColumn id="471" xr3:uid="{14D996D9-1FC5-4CCE-B7A0-F44C08FFD6A0}" name="Column471" dataDxfId="553"/>
    <tableColumn id="472" xr3:uid="{0546621B-7759-43D0-8D92-3B0F3C7C02C8}" name="Column472" dataDxfId="552"/>
    <tableColumn id="473" xr3:uid="{01BA6B41-FACE-42A0-AB25-8186B8960921}" name="Column473" dataDxfId="551"/>
    <tableColumn id="474" xr3:uid="{CCF87D64-B8FD-4C3A-B852-2A591A4CACB7}" name="Column474" dataDxfId="550"/>
    <tableColumn id="475" xr3:uid="{E2452832-20B6-4DD7-8B57-F62348300A50}" name="Column475" dataDxfId="549"/>
    <tableColumn id="476" xr3:uid="{E08CB4B8-DDA4-4110-A863-3221BB715A04}" name="Column476" dataDxfId="548"/>
    <tableColumn id="477" xr3:uid="{80792E26-8A89-4359-8D48-B9DFFB71890D}" name="Column477" dataDxfId="547"/>
    <tableColumn id="478" xr3:uid="{196710AD-A321-4C44-ABB8-D0D053EFB89F}" name="Column478" dataDxfId="546"/>
    <tableColumn id="479" xr3:uid="{2DDA3E18-EBD5-4FF3-8C75-7C7CF66B3F21}" name="Column479" dataDxfId="545"/>
    <tableColumn id="480" xr3:uid="{81C4C114-4925-4BF0-A91D-87BA81F60118}" name="Column480" dataDxfId="544"/>
    <tableColumn id="481" xr3:uid="{6F1435B8-C5F7-4928-B56D-A6A1BB51C562}" name="Column481" dataDxfId="543"/>
    <tableColumn id="482" xr3:uid="{91352DF3-3D01-4B28-A4B6-71708035A851}" name="Column482" dataDxfId="542"/>
    <tableColumn id="483" xr3:uid="{A266D3F3-36A1-4D72-8A12-18A320154516}" name="Column483" dataDxfId="541"/>
    <tableColumn id="484" xr3:uid="{B9A9A572-3591-41D1-A7CF-62EA48BB02D0}" name="Column484" dataDxfId="540"/>
    <tableColumn id="485" xr3:uid="{A0BA2B77-0B5D-4D6B-8CA5-C3BF5CA7F90E}" name="Column485" dataDxfId="539"/>
    <tableColumn id="486" xr3:uid="{E4675C5F-0626-4680-840E-F39BB1040D01}" name="Column486" dataDxfId="538"/>
    <tableColumn id="487" xr3:uid="{36C6A63E-F35E-459D-AACE-3863FE5C10A3}" name="Column487" dataDxfId="537"/>
    <tableColumn id="488" xr3:uid="{73156DD8-5EDD-4335-A040-1F86CEA49C16}" name="Column488" dataDxfId="536"/>
    <tableColumn id="489" xr3:uid="{04D83853-029A-4B4A-AAE7-F4649E957A58}" name="Column489" dataDxfId="535"/>
    <tableColumn id="490" xr3:uid="{DD1A0486-5880-4393-B716-5023CFB34BC3}" name="Column490" dataDxfId="534"/>
    <tableColumn id="491" xr3:uid="{A85CF1A4-5428-430C-BED5-659FBC2CAACB}" name="Column491" dataDxfId="533"/>
    <tableColumn id="492" xr3:uid="{DD653D92-854D-4D8B-9E73-5E49F694D638}" name="Column492" dataDxfId="532"/>
    <tableColumn id="493" xr3:uid="{57E7B5AB-1E0A-4A04-874D-BEC7A20C1F86}" name="Column493" dataDxfId="531"/>
    <tableColumn id="494" xr3:uid="{FEABDE8C-C37F-4F28-AFEF-5BF44F68A320}" name="Column494" dataDxfId="530"/>
    <tableColumn id="495" xr3:uid="{A3D69528-7335-4B9E-BE95-1BD506D942B9}" name="Column495" dataDxfId="529"/>
    <tableColumn id="496" xr3:uid="{76571664-3DBF-4354-972A-047B37CCD056}" name="Column496" dataDxfId="528"/>
    <tableColumn id="497" xr3:uid="{2DD4D257-93ED-47FE-9980-6056C7B78E3C}" name="Column497" dataDxfId="527"/>
    <tableColumn id="498" xr3:uid="{52D42D56-9848-43BC-84C6-16C20691C694}" name="Column498" dataDxfId="526"/>
    <tableColumn id="499" xr3:uid="{07B3DC61-00DC-4420-BBBB-85C171A09C48}" name="Column499" dataDxfId="525"/>
    <tableColumn id="500" xr3:uid="{01E74098-05CF-403D-8553-04864031A8E3}" name="Column500" dataDxfId="524"/>
    <tableColumn id="501" xr3:uid="{C12BA981-FED3-484F-BDDB-35C92BCEF6B9}" name="Column501" dataDxfId="523"/>
    <tableColumn id="502" xr3:uid="{89F8C4D1-63F7-49B5-B02A-F48DF0C5B5BF}" name="Column502" dataDxfId="522"/>
    <tableColumn id="503" xr3:uid="{9B89F851-B47B-4C59-B082-AB9DD7379206}" name="Column503" dataDxfId="521"/>
    <tableColumn id="504" xr3:uid="{5CED5F5B-F2C2-43EC-9B82-EC2A4B1DAAD9}" name="Column504" dataDxfId="520"/>
    <tableColumn id="505" xr3:uid="{5FAB601D-FF4E-46C8-9446-25DD36957B9A}" name="Column505" dataDxfId="519"/>
    <tableColumn id="506" xr3:uid="{8805095C-CD56-4190-AC92-EEE1A3DC3940}" name="Column506" dataDxfId="518"/>
    <tableColumn id="507" xr3:uid="{251A17FF-56B2-4A77-9E0A-1F1036B82BEF}" name="Column507" dataDxfId="517"/>
    <tableColumn id="508" xr3:uid="{A01C7C0C-72CE-4576-BF90-D7FBCE091F18}" name="Column508" dataDxfId="516"/>
    <tableColumn id="509" xr3:uid="{22490562-8E38-407E-B82B-88BB299C9956}" name="Column509" dataDxfId="515"/>
    <tableColumn id="510" xr3:uid="{DBB07978-BB12-47FC-A5C1-5254FB626748}" name="Column510" dataDxfId="514"/>
    <tableColumn id="511" xr3:uid="{B4E136BB-DB7E-41B8-AE07-8C2BCAB90995}" name="Column511" dataDxfId="513"/>
    <tableColumn id="512" xr3:uid="{9760BCA8-579E-4E25-A95F-DCEA3FF38B00}" name="Column512" dataDxfId="512"/>
    <tableColumn id="513" xr3:uid="{7528DE40-1C8E-4EEC-AE73-4B8ADCAEEDA5}" name="Column513" dataDxfId="511"/>
    <tableColumn id="514" xr3:uid="{F5E30DEC-1F58-4254-BE1B-89EF2025AF6F}" name="Column514" dataDxfId="510"/>
    <tableColumn id="515" xr3:uid="{B6F9B94D-1E42-42E4-84EA-8B08D3D280D9}" name="Column515" dataDxfId="509"/>
    <tableColumn id="516" xr3:uid="{0FAF1EDB-82D9-4D0C-82DF-E369095C5075}" name="Column516" dataDxfId="508"/>
    <tableColumn id="517" xr3:uid="{EEEE0AE4-16FF-42F2-A752-81A799B0823A}" name="Column517" dataDxfId="507"/>
    <tableColumn id="518" xr3:uid="{AD6E68B8-A310-4202-BA07-4472C20A091B}" name="Column518" dataDxfId="506"/>
    <tableColumn id="519" xr3:uid="{E369F9D2-0725-4512-A545-A0DA8FFED536}" name="Column519" dataDxfId="505"/>
    <tableColumn id="520" xr3:uid="{8146B0A8-B653-4581-A8C3-45829B248567}" name="Column520" dataDxfId="504"/>
    <tableColumn id="521" xr3:uid="{1472E337-0CF5-4CBC-9147-8D5E2356963F}" name="Column521" dataDxfId="503"/>
    <tableColumn id="522" xr3:uid="{51422ADC-974D-4492-BEFB-D445EBEC5A12}" name="Column522" dataDxfId="502"/>
    <tableColumn id="523" xr3:uid="{8652E7E1-9BB9-4EDE-8B66-2ED90AFEB4E7}" name="Column523" dataDxfId="501"/>
    <tableColumn id="524" xr3:uid="{E40BE437-3846-431D-A9A8-50BA7914FC54}" name="Column524" dataDxfId="500"/>
    <tableColumn id="525" xr3:uid="{014906F5-8EC2-4DBB-A8DE-F59FABBB846C}" name="Column525" dataDxfId="499"/>
    <tableColumn id="526" xr3:uid="{1C545480-5BE8-4D19-A43B-DA81617ED25C}" name="Column526" dataDxfId="498"/>
    <tableColumn id="527" xr3:uid="{35B46E5D-DE23-4CE5-9E41-3A5656A3E6CB}" name="Column527" dataDxfId="497"/>
    <tableColumn id="528" xr3:uid="{D91DB552-F2F4-4E40-98C7-E4D0865D146F}" name="Column528" dataDxfId="496"/>
    <tableColumn id="529" xr3:uid="{A4DE3871-8513-4A1A-BF72-DA1806C11A30}" name="Column529" dataDxfId="495"/>
    <tableColumn id="530" xr3:uid="{ADCA4106-4157-4875-97B1-451F3C304519}" name="Column530" dataDxfId="494"/>
    <tableColumn id="531" xr3:uid="{A8FF944D-062D-4E29-B57C-03035C0BE7CF}" name="Column531" dataDxfId="493"/>
    <tableColumn id="532" xr3:uid="{E8E92EB7-B28C-45C6-8944-C76C6E074D8D}" name="Column532" dataDxfId="492"/>
    <tableColumn id="533" xr3:uid="{9433FC97-E259-4CF9-9EDD-D4F38078728B}" name="Column533" dataDxfId="491"/>
    <tableColumn id="534" xr3:uid="{C717C306-02BC-4B61-8753-9EFF69B8DC56}" name="Column534" dataDxfId="490"/>
    <tableColumn id="535" xr3:uid="{7939D3CF-1E84-41A4-A28A-313FADED58C5}" name="Column535" dataDxfId="489"/>
    <tableColumn id="536" xr3:uid="{CB870968-4104-4FFF-9A0B-524DCD4AD753}" name="Column536" dataDxfId="488"/>
    <tableColumn id="537" xr3:uid="{11DC804E-DEE7-4027-B8F8-5F586626E4F9}" name="Column537" dataDxfId="487"/>
    <tableColumn id="538" xr3:uid="{5D2F4C39-F1C3-4EFA-9523-A28EB63CA3F8}" name="Column538" dataDxfId="486"/>
    <tableColumn id="539" xr3:uid="{3B1BEFE2-BD3A-4C89-A53C-967A0160D6EE}" name="Column539" dataDxfId="485"/>
    <tableColumn id="540" xr3:uid="{B76E8C3D-5741-45A1-A271-FC60C5428634}" name="Column540" dataDxfId="484"/>
    <tableColumn id="541" xr3:uid="{4CEC0318-6AA5-4F1C-B308-ACA028F48C38}" name="Column541" dataDxfId="483"/>
    <tableColumn id="542" xr3:uid="{3BBC41B6-6117-4154-9860-F44D5BBFB967}" name="Column542" dataDxfId="482"/>
    <tableColumn id="543" xr3:uid="{36D9DDF9-DBF3-4DD6-989B-69711F9117FE}" name="Column543" dataDxfId="481"/>
    <tableColumn id="544" xr3:uid="{68A43636-323F-4E6A-AC31-B7C65D975849}" name="Column544" dataDxfId="480"/>
    <tableColumn id="545" xr3:uid="{9B55D4BB-9552-40B0-A6E4-8501A955B413}" name="Column545" dataDxfId="479"/>
    <tableColumn id="546" xr3:uid="{70453582-4F52-4578-8949-74F22219370D}" name="Column546" dataDxfId="478"/>
    <tableColumn id="547" xr3:uid="{3D5A874B-1044-46AD-BB98-A509A8D91B68}" name="Column547" dataDxfId="477"/>
    <tableColumn id="548" xr3:uid="{F296F27F-C9CD-4E95-BFC9-18CDA96B5496}" name="Column548" dataDxfId="476"/>
    <tableColumn id="549" xr3:uid="{388A6D1D-9154-41D7-92A8-EDCB3C47F471}" name="Column549" dataDxfId="475"/>
    <tableColumn id="550" xr3:uid="{CC558C0A-FDF3-439A-AEF9-BDA850859AB1}" name="Column550" dataDxfId="474"/>
    <tableColumn id="551" xr3:uid="{94C13CFA-711B-41D5-9276-5BD0D6328306}" name="Column551" dataDxfId="473"/>
    <tableColumn id="552" xr3:uid="{1BE4AAD7-5648-4141-89E6-EF81C695928F}" name="Column552" dataDxfId="472"/>
    <tableColumn id="553" xr3:uid="{E1FA0BF9-5464-4DB1-A1AC-3C837EFA2595}" name="Column553" dataDxfId="471"/>
    <tableColumn id="554" xr3:uid="{8DA020CD-D5DA-408A-9FB6-CAB7ABB4D301}" name="Column554" dataDxfId="470"/>
    <tableColumn id="555" xr3:uid="{E5C78CC7-F70D-4638-9F0F-EB79062CC218}" name="Column555" dataDxfId="469"/>
    <tableColumn id="556" xr3:uid="{42A2119F-04D1-4BD0-91E3-1D175251E811}" name="Column556" dataDxfId="468"/>
    <tableColumn id="557" xr3:uid="{F5A13015-BF95-4521-BB70-CF1BB703F382}" name="Column557" dataDxfId="467"/>
    <tableColumn id="558" xr3:uid="{E97CD8AE-667D-4AA0-9452-6A07BED8E129}" name="Column558" dataDxfId="466"/>
    <tableColumn id="559" xr3:uid="{2FF8C4F0-D768-4451-A2E2-84D67EF390F1}" name="Column559" dataDxfId="465"/>
    <tableColumn id="560" xr3:uid="{B852793A-3804-4D41-AB46-EC92DCCD06E2}" name="Column560" dataDxfId="464"/>
    <tableColumn id="561" xr3:uid="{76A20905-CBAD-4E3C-AB35-82AB324D577A}" name="Column561" dataDxfId="463"/>
    <tableColumn id="562" xr3:uid="{DCBAD123-E4F8-41CD-ADC4-F497884F4CE0}" name="Column562" dataDxfId="462"/>
    <tableColumn id="563" xr3:uid="{04F205A3-68DA-4AA7-923A-F34AF611F208}" name="Column563" dataDxfId="461"/>
    <tableColumn id="564" xr3:uid="{27342498-799E-4E59-BF38-22EE384BE0AD}" name="Column564" dataDxfId="460"/>
    <tableColumn id="565" xr3:uid="{31A33D65-EEBB-4FF3-9C77-3F14A90A98F8}" name="Column565" dataDxfId="459"/>
    <tableColumn id="566" xr3:uid="{558A81E2-C3B1-4075-B812-A482A90884B2}" name="Column566" dataDxfId="458"/>
    <tableColumn id="567" xr3:uid="{213B7EA7-C556-4DFB-BEB6-7E05FC68DD7C}" name="Column567" dataDxfId="457"/>
    <tableColumn id="568" xr3:uid="{33BA40BE-4ECC-4963-90D7-437065131875}" name="Column568" dataDxfId="456"/>
    <tableColumn id="569" xr3:uid="{5DB888C5-014F-4764-A4AF-5E709A5A8D99}" name="Column569" dataDxfId="455"/>
    <tableColumn id="570" xr3:uid="{7048868B-7F4D-4B14-A14C-E9009A50FA80}" name="Column570" dataDxfId="454"/>
    <tableColumn id="571" xr3:uid="{6981C279-F667-456E-8843-566E530EB3A1}" name="Column571" dataDxfId="453"/>
    <tableColumn id="572" xr3:uid="{54D2245B-CE69-49D4-90B3-5A9391394FCC}" name="Column572" dataDxfId="452"/>
    <tableColumn id="573" xr3:uid="{5C5ECD03-316B-4723-A7F2-54CB03DF774C}" name="Column573" dataDxfId="451"/>
    <tableColumn id="574" xr3:uid="{E1469866-74A8-4CB1-B8E5-5191EC7A8828}" name="Column574" dataDxfId="450"/>
    <tableColumn id="575" xr3:uid="{242D767F-7487-4293-8F81-240011472BD9}" name="Column575" dataDxfId="449"/>
    <tableColumn id="576" xr3:uid="{075A5155-0719-445B-89ED-D2C1728F7078}" name="Column576" dataDxfId="448"/>
    <tableColumn id="577" xr3:uid="{3FF2E42F-556C-4702-AFBA-BBF9E7A91A93}" name="Column577" dataDxfId="447"/>
    <tableColumn id="578" xr3:uid="{26495E30-02F0-4CFB-A03A-388D5A84F4FF}" name="Column578" dataDxfId="446"/>
    <tableColumn id="579" xr3:uid="{4D2DBFA4-0954-40B0-A101-D582CB3710F2}" name="Column579" dataDxfId="445"/>
    <tableColumn id="580" xr3:uid="{52D7B067-6833-4949-99EF-9740E287C759}" name="Column580" dataDxfId="444"/>
    <tableColumn id="581" xr3:uid="{ADD7A6E5-1B77-49A4-8198-F585589E6436}" name="Column581" dataDxfId="443"/>
    <tableColumn id="582" xr3:uid="{5D9369E4-F7EC-494C-B003-4F8032EBEC8B}" name="Column582" dataDxfId="442"/>
    <tableColumn id="583" xr3:uid="{928E6995-10DA-42DC-A2EB-BAE816B3B1DB}" name="Column583" dataDxfId="441"/>
    <tableColumn id="584" xr3:uid="{39097111-41EE-457F-BAFF-0E4F4E9F146C}" name="Column584" dataDxfId="440"/>
    <tableColumn id="585" xr3:uid="{FBED1493-C3D4-4F41-86C0-3C7D4634E56C}" name="Column585" dataDxfId="439"/>
    <tableColumn id="586" xr3:uid="{533A8E4D-9CDF-45AB-9A13-DD2446CC1177}" name="Column586" dataDxfId="438"/>
    <tableColumn id="587" xr3:uid="{E0DAE031-91A9-4F39-8AA5-EE6640C186B7}" name="Column587" dataDxfId="437"/>
    <tableColumn id="588" xr3:uid="{333AF2D6-DEBC-4277-A6B4-8ACF6B08996D}" name="Column588" dataDxfId="436"/>
    <tableColumn id="589" xr3:uid="{1D17EAF8-CAF1-4E52-B64C-799A7BEF5B15}" name="Column589" dataDxfId="435"/>
    <tableColumn id="590" xr3:uid="{A69F7805-27B2-48D8-BFE6-366CA643B94D}" name="Column590" dataDxfId="434"/>
    <tableColumn id="591" xr3:uid="{80ED3B3D-2C65-4321-8635-15FF86F4FD78}" name="Column591" dataDxfId="433"/>
    <tableColumn id="592" xr3:uid="{0D9828A3-F7E1-4B8B-A279-98FD59F2B83F}" name="Column592" dataDxfId="432"/>
    <tableColumn id="593" xr3:uid="{9705F551-7A59-41DD-8D3D-3441A02F95AD}" name="Column593" dataDxfId="431"/>
    <tableColumn id="594" xr3:uid="{7ADDE892-1AA1-498F-ACAA-BD93193B0193}" name="Column594" dataDxfId="430"/>
    <tableColumn id="595" xr3:uid="{E1A509ED-9939-4446-AAE7-FA524C088D63}" name="Column595" dataDxfId="429"/>
    <tableColumn id="596" xr3:uid="{D7C3C83E-7479-48B3-9BCF-4C572B6F680A}" name="Column596" dataDxfId="428"/>
    <tableColumn id="597" xr3:uid="{CE9A5A94-95C6-4041-BF1A-AB3014E5974D}" name="Column597" dataDxfId="427"/>
    <tableColumn id="598" xr3:uid="{FA942305-038A-495A-A40E-61D82F100E69}" name="Column598" dataDxfId="426"/>
    <tableColumn id="599" xr3:uid="{E65C99D8-01F3-46F4-A69C-A9258E5E8390}" name="Column599" dataDxfId="425"/>
    <tableColumn id="600" xr3:uid="{4A1590C2-02AD-4BCC-A72B-89A53F635061}" name="Column600" dataDxfId="424"/>
    <tableColumn id="601" xr3:uid="{2FBED2FA-E6E6-424F-B24D-7D5A42CB73E7}" name="Column601" dataDxfId="423"/>
    <tableColumn id="602" xr3:uid="{2ED6F944-5422-4F02-82AD-F6216C39DB55}" name="Column602" dataDxfId="422"/>
    <tableColumn id="603" xr3:uid="{475A24D4-2877-48FA-AEDB-4E2AFFDB1246}" name="Column603" dataDxfId="421"/>
    <tableColumn id="604" xr3:uid="{543077AA-4E7E-4D95-B8F1-70FA8D513CF0}" name="Column604" dataDxfId="420"/>
    <tableColumn id="605" xr3:uid="{D9D4AEED-523E-44DB-9D94-FC7A1E6F699B}" name="Column605" dataDxfId="419"/>
    <tableColumn id="606" xr3:uid="{ADA3949A-F74C-48CB-9964-B6EF246F6EF0}" name="Column606" dataDxfId="418"/>
    <tableColumn id="607" xr3:uid="{7F3E0C13-540D-4FB6-8ACC-4F1A07F3EEE3}" name="Column607" dataDxfId="417"/>
    <tableColumn id="608" xr3:uid="{2478BDF6-D64C-4E02-9607-03C36BB72E9D}" name="Column608" dataDxfId="416"/>
    <tableColumn id="609" xr3:uid="{837E9EE4-E7D2-47C9-BC98-A0C62E65F62B}" name="Column609" dataDxfId="415"/>
    <tableColumn id="610" xr3:uid="{7587891B-9788-4598-A831-721B9D51555F}" name="Column610" dataDxfId="414"/>
    <tableColumn id="611" xr3:uid="{7F992D56-8F8B-4BDB-AF5D-EC22314698F7}" name="Column611" dataDxfId="413"/>
    <tableColumn id="612" xr3:uid="{5F2787B8-2CF8-4792-A802-1C8E4BCCDA8E}" name="Column612" dataDxfId="412"/>
    <tableColumn id="613" xr3:uid="{D8C598C6-1B4E-4609-83F4-4B89B747D558}" name="Column613" dataDxfId="411"/>
    <tableColumn id="614" xr3:uid="{A06034EB-0318-456A-9CA8-7F8B85C715AA}" name="Column614" dataDxfId="410"/>
    <tableColumn id="615" xr3:uid="{284E7EAF-D620-4A6C-B3A2-0F75BA98C678}" name="Column615" dataDxfId="409"/>
    <tableColumn id="616" xr3:uid="{A38908E9-DEC0-4F1A-8734-54E6AF0407D9}" name="Column616" dataDxfId="408"/>
    <tableColumn id="617" xr3:uid="{3B4C3004-A833-4538-877B-D29EBCA9ACBE}" name="Column617" dataDxfId="407"/>
    <tableColumn id="618" xr3:uid="{02C79357-51C1-49BE-B04C-9446C611CE29}" name="Column618" dataDxfId="406"/>
    <tableColumn id="619" xr3:uid="{486B1AE7-6CA3-48B4-B737-3B68C6F88E86}" name="Column619" dataDxfId="405"/>
    <tableColumn id="620" xr3:uid="{95AB59E5-C616-4782-99F9-B039BC91AFF7}" name="Column620" dataDxfId="404"/>
    <tableColumn id="621" xr3:uid="{DBE4E646-DCA4-48DE-970E-56AF197EB868}" name="Column621" dataDxfId="403"/>
    <tableColumn id="622" xr3:uid="{141D2EE2-392E-41DF-8131-70885EEE630C}" name="Column622" dataDxfId="402"/>
    <tableColumn id="623" xr3:uid="{C112DB67-7925-4A86-9F89-41B799B1F36E}" name="Column623" dataDxfId="401"/>
    <tableColumn id="624" xr3:uid="{EA1C40B2-7997-486C-A76F-A8B261896718}" name="Column624" dataDxfId="400"/>
    <tableColumn id="625" xr3:uid="{28C15EB4-985F-46C8-8701-4978CDE2AD35}" name="Column625" dataDxfId="399"/>
    <tableColumn id="626" xr3:uid="{F4CBA680-CB52-4A97-8577-DD2E44BBA642}" name="Column626" dataDxfId="398"/>
    <tableColumn id="627" xr3:uid="{D594DD90-C334-40B0-8893-6D58998D9CD8}" name="Column627" dataDxfId="397"/>
    <tableColumn id="628" xr3:uid="{0CB373AC-04BF-42E3-8EF2-A222A2E9224C}" name="Column628" dataDxfId="396"/>
    <tableColumn id="629" xr3:uid="{0518D366-E130-4089-B0D7-5FE007528B03}" name="Column629" dataDxfId="395"/>
    <tableColumn id="630" xr3:uid="{08874A68-13D5-4A6C-80B8-8A782AF37828}" name="Column630" dataDxfId="394"/>
    <tableColumn id="631" xr3:uid="{FFC67D54-1B77-40E5-B36E-BF9EBC6682AE}" name="Column631" dataDxfId="393"/>
    <tableColumn id="632" xr3:uid="{B4BEEFC2-3139-4550-A440-47CB82601163}" name="Column632" dataDxfId="392"/>
    <tableColumn id="633" xr3:uid="{FA7C4AD6-C4F0-4A1A-9BC0-3FB2B7AA02C9}" name="Column633" dataDxfId="391"/>
    <tableColumn id="634" xr3:uid="{E3A493E2-2D04-4A87-8ED7-BFD9C99EE9DF}" name="Column634" dataDxfId="390"/>
    <tableColumn id="635" xr3:uid="{8AF7DF13-55CF-43CA-B873-3CEB31BFE744}" name="Column635" dataDxfId="389"/>
    <tableColumn id="636" xr3:uid="{A6CBD3DE-7B35-4380-B957-5166D2D472F6}" name="Column636" dataDxfId="388"/>
    <tableColumn id="637" xr3:uid="{3218B685-6ADB-4BE4-B4A9-6A548ACD2F7C}" name="Column637" dataDxfId="387"/>
    <tableColumn id="638" xr3:uid="{E5BB7F6E-B4D6-4C92-85BF-FF31DB19DBB8}" name="Column638" dataDxfId="386"/>
    <tableColumn id="639" xr3:uid="{850AF6FD-282A-4252-9673-75BB74742F6A}" name="Column639" dataDxfId="385"/>
    <tableColumn id="640" xr3:uid="{14703183-59BF-4FEE-81EE-5374CC066B76}" name="Column640" dataDxfId="384"/>
    <tableColumn id="641" xr3:uid="{2326A6E3-EE78-419C-964F-5A1D2E4C9DE1}" name="Column641" dataDxfId="383"/>
    <tableColumn id="642" xr3:uid="{1859D1B4-BC60-4F2F-A8C5-B9ECA5468CA2}" name="Column642" dataDxfId="382"/>
    <tableColumn id="643" xr3:uid="{B22C9245-6B0B-41B9-9182-4B9001420243}" name="Column643" dataDxfId="381"/>
    <tableColumn id="644" xr3:uid="{2D1D414E-90B0-4BAB-9D60-BA16478EEDD4}" name="Column644" dataDxfId="380"/>
    <tableColumn id="645" xr3:uid="{54A7B23C-279E-49AB-98D2-36F96A2DF4A4}" name="Column645" dataDxfId="379"/>
    <tableColumn id="646" xr3:uid="{FF6AB321-1BA0-4776-B0A7-09740E4985DB}" name="Column646" dataDxfId="378"/>
    <tableColumn id="647" xr3:uid="{20AC0E6D-64CF-4876-8FF8-38BBC4D65490}" name="Column647" dataDxfId="377"/>
    <tableColumn id="648" xr3:uid="{980F7701-D22B-40CF-B50C-9737764F3D04}" name="Column648" dataDxfId="376"/>
    <tableColumn id="649" xr3:uid="{64D3A08D-9C38-41F9-B06A-5A5ABB569C4A}" name="Column649" dataDxfId="375"/>
    <tableColumn id="650" xr3:uid="{C69DE58F-8B86-43DD-8D4E-559E6C350C62}" name="Column650" dataDxfId="374"/>
    <tableColumn id="651" xr3:uid="{F62970BF-0639-4408-88FB-3793B3E363D3}" name="Column651" dataDxfId="373"/>
    <tableColumn id="652" xr3:uid="{69716209-4FCB-4A09-80D5-BC0F74CC6EF0}" name="Column652" dataDxfId="372"/>
    <tableColumn id="653" xr3:uid="{68708374-F834-4768-856D-E2E5BCED23B1}" name="Column653" dataDxfId="371"/>
    <tableColumn id="654" xr3:uid="{59A56425-A6C4-4B07-BD30-2E0495961043}" name="Column654" dataDxfId="370"/>
    <tableColumn id="655" xr3:uid="{246112B0-23F9-4EE4-BF4D-9FA51DC05D1D}" name="Column655" dataDxfId="369"/>
    <tableColumn id="656" xr3:uid="{EAAAD493-A12A-4312-992C-52B9355F7803}" name="Column656" dataDxfId="368"/>
    <tableColumn id="657" xr3:uid="{0596B9AE-AFAA-4604-9B98-702B494F04F1}" name="Column657" dataDxfId="367"/>
    <tableColumn id="658" xr3:uid="{7C1D58EB-FF99-4A52-9673-A5B139DE8128}" name="Column658" dataDxfId="366"/>
    <tableColumn id="659" xr3:uid="{7C794CBA-9F74-4A46-AC50-1DB4502F4C7D}" name="Column659" dataDxfId="365"/>
    <tableColumn id="660" xr3:uid="{6787FDFD-F631-4A60-9242-B71D0D3040A7}" name="Column660" dataDxfId="364"/>
    <tableColumn id="661" xr3:uid="{3BDF4C1F-C2AB-48D7-9C4A-C233D83F3A2C}" name="Column661" dataDxfId="363"/>
    <tableColumn id="662" xr3:uid="{0BE295ED-8AA9-42A6-897A-2452D40EB4BA}" name="Column662" dataDxfId="362"/>
    <tableColumn id="663" xr3:uid="{8B6E52A2-FF2C-4EB1-9032-1046FE47F685}" name="Column663" dataDxfId="361"/>
    <tableColumn id="664" xr3:uid="{0DDBB324-28E5-4702-93F5-B74313EBBBD8}" name="Column664" dataDxfId="360"/>
    <tableColumn id="665" xr3:uid="{2ACC97AA-2E07-46E3-8613-9B63EF2E55D3}" name="Column665" dataDxfId="359"/>
    <tableColumn id="666" xr3:uid="{B3F0429D-32F1-47D9-9F91-F3FDC466B62E}" name="Column666" dataDxfId="358"/>
    <tableColumn id="667" xr3:uid="{63A95234-90E6-4058-812B-597B77B54ED1}" name="Column667" dataDxfId="357"/>
    <tableColumn id="668" xr3:uid="{D8C06D2F-DA74-4226-A5A9-0BC6CFB6A76C}" name="Column668" dataDxfId="356"/>
    <tableColumn id="669" xr3:uid="{DD962429-EAD8-444C-B08C-BD6B025DE22F}" name="Column669" dataDxfId="355"/>
    <tableColumn id="670" xr3:uid="{0FBC5D7D-3273-4AE8-8E3D-F77160F29C71}" name="Column670" dataDxfId="354"/>
    <tableColumn id="671" xr3:uid="{396B8550-3B6A-4C27-A3E7-ADA97E3AE772}" name="Column671" dataDxfId="353"/>
    <tableColumn id="672" xr3:uid="{60D3698F-0FA7-4693-AFB9-C68061627DDB}" name="Column672" dataDxfId="352"/>
    <tableColumn id="673" xr3:uid="{025FE596-B7AC-4E05-B897-15A5F9BA5284}" name="Column673" dataDxfId="351"/>
    <tableColumn id="674" xr3:uid="{F7EA1B3D-9AF2-4EB6-8F37-48E57262C14A}" name="Column674" dataDxfId="350"/>
    <tableColumn id="675" xr3:uid="{C6C99E52-023A-4ADF-8864-9721AFAFE6BA}" name="Column675" dataDxfId="349"/>
    <tableColumn id="676" xr3:uid="{3FF98FD4-D4AF-4B0C-B421-DA222C26FB74}" name="Column676" dataDxfId="348"/>
    <tableColumn id="677" xr3:uid="{91CAF6A9-4E54-4D70-98B4-F066A25A61CD}" name="Column677" dataDxfId="347"/>
    <tableColumn id="678" xr3:uid="{CFF0B9E3-7EB6-4A57-AD7E-C2379432BC65}" name="Column678" dataDxfId="346"/>
    <tableColumn id="679" xr3:uid="{F593E3CD-E664-4B26-8788-6884E42AF43B}" name="Column679" dataDxfId="345"/>
    <tableColumn id="680" xr3:uid="{46130A38-979D-4097-BEAD-AC559E697220}" name="Column680" dataDxfId="344"/>
    <tableColumn id="681" xr3:uid="{680FECCC-06E8-4030-A14F-E4F4BEF24099}" name="Column681" dataDxfId="343"/>
    <tableColumn id="682" xr3:uid="{1A53C143-417B-4BA3-8887-BF4B3A720C32}" name="Column682" dataDxfId="342"/>
    <tableColumn id="683" xr3:uid="{DC8D4AEF-4B22-4E62-9A85-8AB2BB520752}" name="Column683" dataDxfId="341"/>
    <tableColumn id="684" xr3:uid="{05780345-AFB4-403A-9069-CED680EBCB00}" name="Column684" dataDxfId="340"/>
    <tableColumn id="685" xr3:uid="{DC64D47D-9F6E-4493-A08C-915B1AD43515}" name="Column685" dataDxfId="339"/>
    <tableColumn id="686" xr3:uid="{8E2D70EA-B3F4-4152-8BC0-B791D566496C}" name="Column686" dataDxfId="338"/>
    <tableColumn id="687" xr3:uid="{54F1D763-E7C0-4B18-A91F-DA44B3197A7D}" name="Column687" dataDxfId="337"/>
    <tableColumn id="688" xr3:uid="{252EDA04-A02B-402D-B295-AF895FBC829F}" name="Column688" dataDxfId="336"/>
    <tableColumn id="689" xr3:uid="{433781DD-70AB-4BDD-82B6-CA62DB252E8D}" name="Column689" dataDxfId="335"/>
    <tableColumn id="690" xr3:uid="{3FCB71A4-08EB-4609-B025-8B0263E4AF52}" name="Column690" dataDxfId="334"/>
    <tableColumn id="691" xr3:uid="{D0C586AE-4AE3-4403-B592-934623D364F9}" name="Column691" dataDxfId="333"/>
    <tableColumn id="692" xr3:uid="{22C6F9C9-7C6D-4FF3-BD51-A930F3C796BD}" name="Column692" dataDxfId="332"/>
    <tableColumn id="693" xr3:uid="{1A0D9946-179B-49DB-9170-3D691DC03C1E}" name="Column693" dataDxfId="331"/>
    <tableColumn id="694" xr3:uid="{048B8D80-EF9B-4DCA-B514-FA78C90CC8B0}" name="Column694" dataDxfId="330"/>
    <tableColumn id="695" xr3:uid="{DEC58600-D600-48A9-8D26-E9818F7BF7C7}" name="Column695" dataDxfId="329"/>
    <tableColumn id="696" xr3:uid="{E8D6DC43-8E07-4FCD-BF92-8059BF8C2AEC}" name="Column696" dataDxfId="328"/>
    <tableColumn id="697" xr3:uid="{ECDA60DD-E41C-47CE-8F0A-958B417A7CC2}" name="Column697" dataDxfId="327"/>
    <tableColumn id="698" xr3:uid="{E463A2EA-7227-46D3-BD97-4C560C37C699}" name="Column698" dataDxfId="326"/>
    <tableColumn id="699" xr3:uid="{DB1977D5-A1C6-4B00-A400-14E7CF92E2FB}" name="Column699" dataDxfId="325"/>
    <tableColumn id="700" xr3:uid="{48B896A0-D54E-4D95-B7A9-B703C1B25CE9}" name="Column700" dataDxfId="324"/>
    <tableColumn id="701" xr3:uid="{3EFD008D-BD84-495F-B4A6-7FF03D8754D7}" name="Column701" dataDxfId="323"/>
    <tableColumn id="702" xr3:uid="{5596A09C-3867-4B76-8F28-A901C0EA9386}" name="Column702" dataDxfId="322"/>
    <tableColumn id="703" xr3:uid="{B677FAE8-CD01-40AC-91BE-CCC0175AC8AB}" name="Column703" dataDxfId="321"/>
    <tableColumn id="704" xr3:uid="{61772B95-E998-4A24-BF1C-F006F9408D4A}" name="Column704" dataDxfId="320"/>
    <tableColumn id="705" xr3:uid="{22BA8874-87EE-48CB-A5C2-6D52C9295361}" name="Column705" dataDxfId="319"/>
    <tableColumn id="706" xr3:uid="{2E39B646-F7E3-4222-B927-887A27418630}" name="Column706" dataDxfId="318"/>
    <tableColumn id="707" xr3:uid="{D6DA5EEC-BA41-486C-A57D-20BB2CC20BEB}" name="Column707" dataDxfId="317"/>
    <tableColumn id="708" xr3:uid="{97D8CB6A-4175-4069-BAC0-BA1783F66055}" name="Column708" dataDxfId="316"/>
    <tableColumn id="709" xr3:uid="{26D96AF5-87DF-4C9C-9A0E-9F556BBDB4E0}" name="Column709" dataDxfId="315"/>
    <tableColumn id="710" xr3:uid="{23CA8406-9691-4063-94CA-EDB43D49D6EE}" name="Column710" dataDxfId="314"/>
    <tableColumn id="711" xr3:uid="{9BE91258-62A1-4A68-BCF4-655360B068B7}" name="Column711" dataDxfId="313"/>
    <tableColumn id="712" xr3:uid="{050196C9-1F8C-47D1-8B43-2CAB8F5038AF}" name="Column712" dataDxfId="312"/>
    <tableColumn id="713" xr3:uid="{4D9D47DC-758D-4CDB-A709-4A7A701CEF8E}" name="Column713" dataDxfId="311"/>
    <tableColumn id="714" xr3:uid="{C9632F76-7771-4657-A98F-6412497A61D7}" name="Column714" dataDxfId="310"/>
    <tableColumn id="715" xr3:uid="{66BBF0EE-A350-47D6-98F7-A0EAAABCFC4C}" name="Column715" dataDxfId="309"/>
    <tableColumn id="716" xr3:uid="{689C0FA8-96CC-45DC-B124-0386D7CBF465}" name="Column716" dataDxfId="308"/>
    <tableColumn id="717" xr3:uid="{E8CF5E21-B442-4E69-81FC-9343A21090E3}" name="Column717" dataDxfId="307"/>
    <tableColumn id="718" xr3:uid="{DF7D8505-39FA-4F9A-83AC-D3C91E523850}" name="Column718" dataDxfId="306"/>
    <tableColumn id="719" xr3:uid="{86CE611F-EF4D-45CF-8D42-F4AD429C104C}" name="Column719" dataDxfId="305"/>
    <tableColumn id="720" xr3:uid="{2D3DDDE6-8E76-4CF5-A54B-0E0C00C720DF}" name="Column720" dataDxfId="304"/>
    <tableColumn id="721" xr3:uid="{EC2E8C1F-37A8-4D1E-A38B-4A7E647A0F24}" name="Column721" dataDxfId="303"/>
    <tableColumn id="722" xr3:uid="{1F9BA5ED-E2A2-48E1-B0BE-BFB0B1F2E897}" name="Column722" dataDxfId="302"/>
    <tableColumn id="723" xr3:uid="{27F98B95-7562-4C35-BF70-6B4F4BC07841}" name="Column723" dataDxfId="301"/>
    <tableColumn id="724" xr3:uid="{77DB45A0-66D9-44C3-B8C5-CE57B2DF1A55}" name="Column724" dataDxfId="300"/>
    <tableColumn id="725" xr3:uid="{071540D9-113B-4A6F-B15B-726DC7CF515A}" name="Column725" dataDxfId="299"/>
    <tableColumn id="726" xr3:uid="{21DF8941-D33C-401E-8051-F97990811E59}" name="Column726" dataDxfId="298"/>
    <tableColumn id="727" xr3:uid="{D7A4D216-FCAF-4A39-813C-199D2DF16AA2}" name="Column727" dataDxfId="297"/>
    <tableColumn id="728" xr3:uid="{06450F08-1D6E-4FE6-8B4D-47E1EA8E03DD}" name="Column728" dataDxfId="296"/>
    <tableColumn id="729" xr3:uid="{63FAD51E-0090-480E-948B-F5D3B96B3302}" name="Column729" dataDxfId="295"/>
    <tableColumn id="730" xr3:uid="{D24EFD75-A4D0-432D-9428-45B230761B79}" name="Column730" dataDxfId="294"/>
    <tableColumn id="731" xr3:uid="{97EBD46C-1216-4568-939F-A7AC8262A1DC}" name="Column731" dataDxfId="293"/>
    <tableColumn id="732" xr3:uid="{A231E548-0C1A-44B9-AE6D-39723783D69F}" name="Column732" dataDxfId="292"/>
    <tableColumn id="733" xr3:uid="{CC70B833-A84E-4BC1-86FA-925118DC0F4A}" name="Column733" dataDxfId="291"/>
    <tableColumn id="734" xr3:uid="{80B01145-474E-43AF-A24F-6483CACC6CA2}" name="Column734" dataDxfId="290"/>
    <tableColumn id="735" xr3:uid="{5B3ED3A4-F406-4538-8EFA-98C58C8F625B}" name="Column735" dataDxfId="289"/>
    <tableColumn id="736" xr3:uid="{7ED40645-8485-4097-9D9B-682D415794EA}" name="Column736" dataDxfId="288"/>
    <tableColumn id="737" xr3:uid="{F5402946-2DA3-485D-9825-F45792A8EA84}" name="Column737" dataDxfId="287"/>
    <tableColumn id="738" xr3:uid="{743EC7F0-74DA-4951-98DF-E7B2E7B9A2B9}" name="Column738" dataDxfId="286"/>
    <tableColumn id="739" xr3:uid="{98AB5519-82D3-4843-B507-98D7185F4FAF}" name="Column739" dataDxfId="285"/>
    <tableColumn id="740" xr3:uid="{A133C812-01EA-422B-A86A-2D7CCDA6CCC3}" name="Column740" dataDxfId="284"/>
    <tableColumn id="741" xr3:uid="{D897AE92-FB80-4572-BEE8-C92C6DE34F8A}" name="Column741" dataDxfId="283"/>
    <tableColumn id="742" xr3:uid="{E8ABC549-9FBE-4D5B-8883-B6D0F9DD9472}" name="Column742" dataDxfId="282"/>
    <tableColumn id="743" xr3:uid="{C9163F1F-50E6-43C5-ACCD-37215524B9A3}" name="Column743" dataDxfId="281"/>
    <tableColumn id="744" xr3:uid="{05A88199-5C1B-4051-8F33-E38CD7FD71CA}" name="Column744" dataDxfId="280"/>
    <tableColumn id="745" xr3:uid="{4D641D11-24B0-4162-B43B-9464C024608D}" name="Column745" dataDxfId="279"/>
    <tableColumn id="746" xr3:uid="{A9794308-D051-4ECF-B60F-575FEC10BBC3}" name="Column746" dataDxfId="278"/>
    <tableColumn id="747" xr3:uid="{5D80D171-C558-4784-843E-C48BED85C02F}" name="Column747" dataDxfId="277"/>
    <tableColumn id="748" xr3:uid="{6DBA293B-BDAC-436B-AE7B-F05322D36E4A}" name="Column748" dataDxfId="276"/>
    <tableColumn id="749" xr3:uid="{FF7081C6-8F38-4971-A21F-EAAD56BE3CB7}" name="Column749" dataDxfId="275"/>
    <tableColumn id="750" xr3:uid="{21B1F226-D89F-4495-B7E3-A96427C3A526}" name="Column750" dataDxfId="274"/>
    <tableColumn id="751" xr3:uid="{91DC58FB-50CC-4666-B27E-311CF86D96FD}" name="Column751" dataDxfId="273"/>
    <tableColumn id="752" xr3:uid="{ACF6FD01-5487-429C-BABA-A8318601BF7C}" name="Column752" dataDxfId="272"/>
    <tableColumn id="753" xr3:uid="{474386C1-2E65-45AF-AEC9-C4497CA6991C}" name="Column753" dataDxfId="271"/>
    <tableColumn id="754" xr3:uid="{B9F8B536-9414-4D22-918A-A42E632405DB}" name="Column754" dataDxfId="270"/>
    <tableColumn id="755" xr3:uid="{5972F36F-2312-4CB1-8463-C414F18EDED5}" name="Column755" dataDxfId="269"/>
    <tableColumn id="756" xr3:uid="{8A9F67ED-06D4-4DCF-9BAF-1DDEAE58EAED}" name="Column756" dataDxfId="268"/>
    <tableColumn id="757" xr3:uid="{97D8CDCE-55AB-45EC-912E-60A450580663}" name="Column757" dataDxfId="267"/>
    <tableColumn id="758" xr3:uid="{3D4FFB4B-ADFB-4840-9680-2F2780915B2F}" name="Column758" dataDxfId="266"/>
    <tableColumn id="759" xr3:uid="{F2A63023-0CF9-4396-856D-7509D34AFBFD}" name="Column759" dataDxfId="265"/>
    <tableColumn id="760" xr3:uid="{3F5723B6-53AA-4A1E-BE30-9A79E6DE1109}" name="Column760" dataDxfId="264"/>
    <tableColumn id="761" xr3:uid="{8F921ED0-60B0-41E7-9471-F5FF7D3C62A5}" name="Column761" dataDxfId="263"/>
    <tableColumn id="762" xr3:uid="{3BCD0C19-0B78-408D-80DD-AF8929D18848}" name="Column762" dataDxfId="262"/>
    <tableColumn id="763" xr3:uid="{2758322D-E2CC-469B-92BC-2ACB0769CD11}" name="Column763" dataDxfId="261"/>
    <tableColumn id="764" xr3:uid="{AB740053-5ABB-4E1A-AD5B-6B14AAA5E270}" name="Column764" dataDxfId="260"/>
    <tableColumn id="765" xr3:uid="{E3B2C38F-DF8E-4F3C-935C-7751CAE8A9A6}" name="Column765" dataDxfId="259"/>
    <tableColumn id="766" xr3:uid="{E498415F-5362-4630-A727-166D5117B91F}" name="Column766" dataDxfId="258"/>
    <tableColumn id="767" xr3:uid="{A8526DFA-371D-44B8-B133-94812BFBC983}" name="Column767" dataDxfId="257"/>
    <tableColumn id="768" xr3:uid="{ABFE02B9-34BC-4E4F-B589-1D27CEED1BEB}" name="Column768" dataDxfId="256"/>
    <tableColumn id="769" xr3:uid="{9446139E-DF01-48BA-A6DE-76CFF96F6785}" name="Column769" dataDxfId="255"/>
    <tableColumn id="770" xr3:uid="{C1FC7CBB-139A-4F02-89F6-C62DC30A236D}" name="Column770" dataDxfId="254"/>
    <tableColumn id="771" xr3:uid="{C84973A4-2EC4-4553-8E6F-5C827B6473E3}" name="Column771" dataDxfId="253"/>
    <tableColumn id="772" xr3:uid="{364DC4BE-6F8E-4563-8709-EC01969025A2}" name="Column772" dataDxfId="252"/>
    <tableColumn id="773" xr3:uid="{D2746490-93B7-469B-A645-52514DE8813C}" name="Column773" dataDxfId="251"/>
    <tableColumn id="774" xr3:uid="{E2032492-43C9-4E82-B69B-0F56C9F4563E}" name="Column774" dataDxfId="250"/>
    <tableColumn id="775" xr3:uid="{F590E820-E8EA-48F5-B34D-281397C310F4}" name="Column775" dataDxfId="249"/>
    <tableColumn id="776" xr3:uid="{22E6C605-9E53-4427-B484-CA83950A58A0}" name="Column776" dataDxfId="248"/>
    <tableColumn id="777" xr3:uid="{116505CD-5F66-430D-885E-330830A57710}" name="Column777" dataDxfId="247"/>
    <tableColumn id="778" xr3:uid="{62587715-A277-4FBF-865A-3CA46D0ABF89}" name="Column778" dataDxfId="246"/>
    <tableColumn id="779" xr3:uid="{DE1D3ACB-7D89-47E2-BC9A-1A28BD62F0CE}" name="Column779" dataDxfId="245"/>
    <tableColumn id="780" xr3:uid="{266ECADF-886B-4E36-8443-4331BC3B0535}" name="Column780" dataDxfId="244"/>
    <tableColumn id="781" xr3:uid="{6231ECC4-C1FC-46A9-AB82-E9023C407CF3}" name="Column781" dataDxfId="243"/>
    <tableColumn id="782" xr3:uid="{C8F84DC4-4A25-40BB-843C-04E0BBF28D44}" name="Column782" dataDxfId="242"/>
    <tableColumn id="783" xr3:uid="{A84655C1-2FE3-4DE2-B69B-34580B8A549F}" name="Column783" dataDxfId="241"/>
    <tableColumn id="784" xr3:uid="{29C0F827-41BD-4255-A97A-34A5BDB5BE9D}" name="Column784" dataDxfId="240"/>
    <tableColumn id="785" xr3:uid="{AD47055E-3C3E-4D52-AD1C-B15EC7187CD8}" name="Column785" dataDxfId="239"/>
    <tableColumn id="786" xr3:uid="{7FBAAB44-A4A6-49C6-8ED8-786143CAC449}" name="Column786" dataDxfId="238"/>
    <tableColumn id="787" xr3:uid="{2353E47F-D484-4043-A4A7-F12ABB167829}" name="Column787" dataDxfId="237"/>
    <tableColumn id="788" xr3:uid="{CD437EAD-0CCE-4BDD-8B72-66E89FABAE07}" name="Column788" dataDxfId="236"/>
    <tableColumn id="789" xr3:uid="{4D131E91-1298-4118-83BE-8FB6D70E8874}" name="Column789" dataDxfId="235"/>
    <tableColumn id="790" xr3:uid="{02CD67DE-AAEC-44BD-9FA7-33929AF48718}" name="Column790" dataDxfId="234"/>
    <tableColumn id="791" xr3:uid="{D88B06DA-2511-4714-83F1-E288A863335A}" name="Column791" dataDxfId="233"/>
    <tableColumn id="792" xr3:uid="{30E6F3E0-60B9-4EA4-86DE-353DB30D5043}" name="Column792" dataDxfId="232"/>
    <tableColumn id="793" xr3:uid="{25DA6CFA-5388-48D3-B56E-DF28CCB86D67}" name="Column793" dataDxfId="231"/>
    <tableColumn id="794" xr3:uid="{18F44856-EB78-4F22-ADD6-E33D1AF8CB7C}" name="Column794" dataDxfId="230"/>
    <tableColumn id="795" xr3:uid="{02059887-C994-4B56-9CCC-3FE397FBDE5F}" name="Column795" dataDxfId="229"/>
    <tableColumn id="796" xr3:uid="{B9706C4F-A506-4E2E-B612-5CB688E1A1AA}" name="Column796" dataDxfId="228"/>
    <tableColumn id="797" xr3:uid="{80F430BA-429F-44CA-9EA8-8A37D04A3743}" name="Column797" dataDxfId="227"/>
    <tableColumn id="798" xr3:uid="{5BDCC584-B70F-4A4E-9DEA-F100E4864935}" name="Column798" dataDxfId="226"/>
    <tableColumn id="799" xr3:uid="{38DEC162-1B2C-4624-8A79-7F0A0CEF1237}" name="Column799" dataDxfId="225"/>
    <tableColumn id="800" xr3:uid="{211AAF12-7E66-4D9C-BB3F-EC57BA2C2D36}" name="Column800" dataDxfId="224"/>
    <tableColumn id="801" xr3:uid="{565A7AF3-05FC-4311-96CD-87B8EE8136B5}" name="Column801" dataDxfId="223"/>
    <tableColumn id="802" xr3:uid="{A805F1E6-E6BD-43E9-870A-B171671BCADE}" name="Column802" dataDxfId="222"/>
    <tableColumn id="803" xr3:uid="{5C17A0D1-82FE-414D-9B7B-1E3F16F57E47}" name="Column803" dataDxfId="221"/>
    <tableColumn id="804" xr3:uid="{DEB2DDA8-B9FC-46AA-8AF9-7B0978F55F20}" name="Column804" dataDxfId="220"/>
    <tableColumn id="805" xr3:uid="{A6B58D96-EE76-4452-9DAB-CA76F3EEA6FD}" name="Column805" dataDxfId="219"/>
    <tableColumn id="806" xr3:uid="{83749121-9ACE-405F-A795-B2A6A7EA0732}" name="Column806" dataDxfId="218"/>
    <tableColumn id="807" xr3:uid="{73EF4A14-1DFA-45DF-8CFA-0FC04E335E69}" name="Column807" dataDxfId="217"/>
    <tableColumn id="808" xr3:uid="{6B4D5680-52EB-40BA-8EB2-BE2420D3355D}" name="Column808" dataDxfId="216"/>
    <tableColumn id="809" xr3:uid="{78D547C3-6163-4E5A-BF60-678A43F9BEE8}" name="Column809" dataDxfId="215"/>
    <tableColumn id="810" xr3:uid="{85F2F1BC-0068-4BA7-B3A7-3068AFEC614E}" name="Column810" dataDxfId="214"/>
    <tableColumn id="811" xr3:uid="{9C0292CF-BF49-4F1B-A17A-CBAA5B3F74C0}" name="Column811" dataDxfId="213"/>
    <tableColumn id="812" xr3:uid="{A76B663D-A560-4115-9B8D-93B028064C87}" name="Column812" dataDxfId="212"/>
    <tableColumn id="813" xr3:uid="{371E06B8-B6DB-4693-8EEB-5014D7B8754D}" name="Column813" dataDxfId="211"/>
    <tableColumn id="814" xr3:uid="{9687B6A3-F47D-40B7-BE4F-18F887A1F41D}" name="Column814" dataDxfId="210"/>
    <tableColumn id="815" xr3:uid="{0DF7C5A2-D7C7-4F74-81D7-C965F97F37B8}" name="Column815" dataDxfId="209"/>
    <tableColumn id="816" xr3:uid="{585943EA-C0BE-48C5-A5E5-291F353C5D79}" name="Column816" dataDxfId="208"/>
    <tableColumn id="817" xr3:uid="{191B5A0D-C5F2-4A2B-8098-0954CE3BD76B}" name="Column817" dataDxfId="207"/>
    <tableColumn id="818" xr3:uid="{87EA109E-9064-4F8F-87F1-A292B1A89C50}" name="Column818" dataDxfId="206"/>
    <tableColumn id="819" xr3:uid="{56C778B0-ACDA-4435-A587-E5A224CA8BBE}" name="Column819" dataDxfId="205"/>
    <tableColumn id="820" xr3:uid="{A62D9DC7-E6E0-4148-A1A0-3EB6D6087570}" name="Column820" dataDxfId="204"/>
    <tableColumn id="821" xr3:uid="{C00A44D6-7975-4917-B081-1053C7FE0C7D}" name="Column821" dataDxfId="203"/>
    <tableColumn id="822" xr3:uid="{1CA1B135-4F49-40B9-9491-BF3BEA029BC5}" name="Column822" dataDxfId="202"/>
    <tableColumn id="823" xr3:uid="{BE247D4C-C62B-4AE0-8BBE-12BF5C81801F}" name="Column823" dataDxfId="201"/>
    <tableColumn id="824" xr3:uid="{0AD33C05-9ECB-46FF-9038-AE7880C3BDA6}" name="Column824" dataDxfId="200"/>
    <tableColumn id="825" xr3:uid="{C490CD20-6B96-44B4-A7BA-6F01558D0CAE}" name="Column825" dataDxfId="199"/>
    <tableColumn id="826" xr3:uid="{8BD64437-D17D-4271-8A9B-915AB0F359B1}" name="Column826" dataDxfId="198"/>
    <tableColumn id="827" xr3:uid="{5F97A57A-C691-4887-A4D1-C6474EB9B2CC}" name="Column827" dataDxfId="197"/>
    <tableColumn id="828" xr3:uid="{7BA92563-733D-47D7-945B-0391FC7FA523}" name="Column828" dataDxfId="196"/>
    <tableColumn id="829" xr3:uid="{970B7382-EEB8-4693-BA91-71510C11BB9C}" name="Column829" dataDxfId="195"/>
    <tableColumn id="830" xr3:uid="{AF50E3EB-D3C8-485F-9E46-9B4367838340}" name="Column830" dataDxfId="194"/>
    <tableColumn id="831" xr3:uid="{D19B5070-55CE-4DD9-BFC8-3C6D7AEB4FB7}" name="Column831" dataDxfId="193"/>
    <tableColumn id="832" xr3:uid="{D14B6CD8-1AEA-4E51-90BE-5CB357E7B9F2}" name="Column832" dataDxfId="192"/>
    <tableColumn id="833" xr3:uid="{6A3D76C6-93F1-4975-8F60-719CAEF57276}" name="Column833" dataDxfId="191"/>
    <tableColumn id="834" xr3:uid="{230CAE23-4D9A-4C5D-AA4D-0E691A4984D8}" name="Column834" dataDxfId="190"/>
    <tableColumn id="835" xr3:uid="{CDF08133-E196-4A39-8FAC-EDBA4271CC68}" name="Column835" dataDxfId="189"/>
    <tableColumn id="836" xr3:uid="{7B8E0009-BB54-4A16-A1E1-71C241014370}" name="Column836" dataDxfId="188"/>
    <tableColumn id="837" xr3:uid="{C3C5AC6D-5BED-4047-B927-76A6F7832CE7}" name="Column837" dataDxfId="187"/>
    <tableColumn id="838" xr3:uid="{1E9C0BC3-7901-4E02-8616-8F78D94EDE44}" name="Column838" dataDxfId="186"/>
    <tableColumn id="839" xr3:uid="{62393943-C78C-4CE3-B839-41EF48F4FC89}" name="Column839" dataDxfId="185"/>
    <tableColumn id="840" xr3:uid="{13AF8E17-83BC-4E68-A408-8CDA3183F213}" name="Column840" dataDxfId="184"/>
    <tableColumn id="841" xr3:uid="{AF06DA12-4A23-4844-BD58-0F15BB78B816}" name="Column841" dataDxfId="183"/>
    <tableColumn id="842" xr3:uid="{77DB21B8-39D4-4226-B1B7-8F0CBD6DCAC9}" name="Column842" dataDxfId="182"/>
    <tableColumn id="843" xr3:uid="{BE7E87D8-92CC-49CC-AB22-FD527678A957}" name="Column843" dataDxfId="181"/>
    <tableColumn id="844" xr3:uid="{DC4A9A22-5D4E-4DF3-BE62-9417C561AEE6}" name="Column844" dataDxfId="180"/>
    <tableColumn id="845" xr3:uid="{48821016-B8D4-40CA-BC1D-3760A988CAB5}" name="Column845" dataDxfId="179"/>
    <tableColumn id="846" xr3:uid="{99A672B9-6FCA-4BAE-9E97-A3C5D3AF9BC5}" name="Column846" dataDxfId="178"/>
    <tableColumn id="847" xr3:uid="{DB55D8DB-1BF3-4977-8381-88C0D3C63DF3}" name="Column847" dataDxfId="177"/>
    <tableColumn id="848" xr3:uid="{D4D84902-8728-4FC7-AFD0-7EC36D442A36}" name="Column848" dataDxfId="176"/>
    <tableColumn id="849" xr3:uid="{B9E51124-10AC-47AE-B2F4-9D19FE9087B8}" name="Column849" dataDxfId="175"/>
    <tableColumn id="850" xr3:uid="{985A5850-09E4-4E9C-85F5-0D2473FB3B2E}" name="Column850" dataDxfId="174"/>
    <tableColumn id="851" xr3:uid="{98F91D93-0850-407F-BD6A-0A76A3A96D45}" name="Column851" dataDxfId="173"/>
    <tableColumn id="852" xr3:uid="{1D07A0AD-9860-47F1-B031-8143FF083CBE}" name="Column852" dataDxfId="172"/>
    <tableColumn id="853" xr3:uid="{240AA53B-273E-4128-A4EC-23EBD77C6EE7}" name="Column853" dataDxfId="171"/>
    <tableColumn id="854" xr3:uid="{C0EC28A7-DD0F-4F18-936F-0364660DBBE3}" name="Column854" dataDxfId="170"/>
    <tableColumn id="855" xr3:uid="{240C158B-E8B4-4F6B-8AD3-5439575A936D}" name="Column855" dataDxfId="169"/>
    <tableColumn id="856" xr3:uid="{C1CD36C7-A550-4AD1-AEE0-8F2C43AAE570}" name="Column856" dataDxfId="168"/>
    <tableColumn id="857" xr3:uid="{36E04639-D527-4E41-9127-170E1427561A}" name="Column857" dataDxfId="167"/>
    <tableColumn id="858" xr3:uid="{E43AEF6E-0DFE-4A55-97DF-09DA99620220}" name="Column858" dataDxfId="166"/>
    <tableColumn id="859" xr3:uid="{D6972298-4FFC-4910-9C27-914DE3B68F03}" name="Column859" dataDxfId="165"/>
    <tableColumn id="860" xr3:uid="{954BCE1D-9757-4EF6-8BF6-402ACD5128AA}" name="Column860" dataDxfId="164"/>
    <tableColumn id="861" xr3:uid="{8E3B9D78-FB4A-4395-97ED-D357DD604494}" name="Column861" dataDxfId="163"/>
    <tableColumn id="862" xr3:uid="{9602EDAF-4511-47E6-9409-8F958D9F44D1}" name="Column862" dataDxfId="162"/>
    <tableColumn id="863" xr3:uid="{9431321C-F241-4FD5-B890-F2658503E6BB}" name="Column863" dataDxfId="161"/>
    <tableColumn id="864" xr3:uid="{9243CB73-E014-4C5D-83C4-C594FCD2DEA5}" name="Column864" dataDxfId="160"/>
    <tableColumn id="865" xr3:uid="{C7EB9237-5B55-44BD-BDBE-8F51EEEC423A}" name="Column865" dataDxfId="159"/>
    <tableColumn id="866" xr3:uid="{AD4E84A2-D44B-43A9-A703-6F01FC22743B}" name="Column866" dataDxfId="158"/>
    <tableColumn id="867" xr3:uid="{32660A3B-0C4E-47A9-B0C7-79A84F9DA425}" name="Column867" dataDxfId="157"/>
    <tableColumn id="868" xr3:uid="{E2A62AF9-7965-4024-97B0-7B59F5E38096}" name="Column868" dataDxfId="156"/>
    <tableColumn id="869" xr3:uid="{C2121CC5-F4A1-40F6-B971-2AD95F270AB9}" name="Column869" dataDxfId="155"/>
    <tableColumn id="870" xr3:uid="{4986ADD3-B32D-4007-829F-BA3585845E5A}" name="Column870" dataDxfId="154"/>
    <tableColumn id="871" xr3:uid="{2BF00B21-D95C-4317-A7EE-15D0BCBAF85E}" name="Column871" dataDxfId="153"/>
    <tableColumn id="872" xr3:uid="{D6803011-67AD-46DA-9FBC-33B4F27C49BF}" name="Column872" dataDxfId="152"/>
    <tableColumn id="873" xr3:uid="{28E778B0-26BB-4B5E-9E0A-C1C7F2C3C47D}" name="Column873" dataDxfId="151"/>
    <tableColumn id="874" xr3:uid="{B34CC70B-ED0F-4C05-BE76-A8B43D48F2DB}" name="Column874" dataDxfId="150"/>
    <tableColumn id="875" xr3:uid="{9BBC6C53-CD53-4A07-A780-B7DBAC61C825}" name="Column875" dataDxfId="149"/>
    <tableColumn id="876" xr3:uid="{E50D5A60-798E-4639-8E96-72A9901EAFA0}" name="Column876" dataDxfId="148"/>
    <tableColumn id="877" xr3:uid="{E9181254-D212-48D8-A500-71D39C1CEFAC}" name="Column877" dataDxfId="147"/>
    <tableColumn id="878" xr3:uid="{AC63DB5F-7317-4E3A-94A0-44D72B90211F}" name="Column878" dataDxfId="146"/>
    <tableColumn id="879" xr3:uid="{4BEA8D3B-04AE-4D86-9EC0-1780863C5502}" name="Column879" dataDxfId="145"/>
    <tableColumn id="880" xr3:uid="{B42532BA-FEB2-4B55-A1EB-E5E13B9BBA67}" name="Column880" dataDxfId="144"/>
    <tableColumn id="881" xr3:uid="{CA756C28-6F12-42DD-93A4-EC855231664F}" name="Column881" dataDxfId="143"/>
    <tableColumn id="882" xr3:uid="{33C9008F-BC7C-4EB1-A323-35EEE6028165}" name="Column882" dataDxfId="142"/>
    <tableColumn id="883" xr3:uid="{0EE535F6-6C8B-43BE-B585-70B1CC16A882}" name="Column883" dataDxfId="141"/>
    <tableColumn id="884" xr3:uid="{BD5D156F-D6FE-4F67-A9BB-E39E20472027}" name="Column884" dataDxfId="140"/>
    <tableColumn id="885" xr3:uid="{D6A099F3-A02B-4C69-9792-0205C24A08A7}" name="Column885" dataDxfId="139"/>
    <tableColumn id="886" xr3:uid="{6186F4F5-38EE-4414-AA69-6EE2AAFC3174}" name="Column886" dataDxfId="138"/>
    <tableColumn id="887" xr3:uid="{E0145A66-D5C1-40E7-AC3E-C0601119E3DB}" name="Column887" dataDxfId="137"/>
    <tableColumn id="888" xr3:uid="{10518B1B-25C5-493E-BEE5-A6399FD4B34A}" name="Column888" dataDxfId="136"/>
    <tableColumn id="889" xr3:uid="{BE9DC50A-CCBD-4C5F-A17A-E59601BEFBAD}" name="Column889" dataDxfId="135"/>
    <tableColumn id="890" xr3:uid="{316EDC61-F1AE-4412-A5B6-57973D68C80D}" name="Column890" dataDxfId="134"/>
    <tableColumn id="891" xr3:uid="{2AB98EA6-6990-423F-9297-DA01491B8A2E}" name="Column891" dataDxfId="133"/>
    <tableColumn id="892" xr3:uid="{D110FD31-7251-4307-93B2-241D1087B00A}" name="Column892" dataDxfId="132"/>
    <tableColumn id="893" xr3:uid="{4AF78DA0-5502-4A6D-B6FD-68F1E31AEBC6}" name="Column893" dataDxfId="131"/>
    <tableColumn id="894" xr3:uid="{2F063E65-6FDF-416E-8C4F-97EA3F253045}" name="Column894" dataDxfId="130"/>
    <tableColumn id="895" xr3:uid="{61378461-B683-4278-9924-BFDB45EB8923}" name="Column895" dataDxfId="129"/>
    <tableColumn id="896" xr3:uid="{023F9C28-9D4A-4561-965A-BC45D5E6C3E3}" name="Column896" dataDxfId="128"/>
    <tableColumn id="897" xr3:uid="{E727F020-870D-47E8-A325-69F676FE596A}" name="Column897" dataDxfId="127"/>
    <tableColumn id="898" xr3:uid="{654705C6-043B-4DBB-A26B-E14E61A45471}" name="Column898" dataDxfId="126"/>
    <tableColumn id="899" xr3:uid="{F926D062-3D99-45C9-B748-759B31565733}" name="Column899" dataDxfId="125"/>
    <tableColumn id="900" xr3:uid="{69FE3469-E3A1-4420-98C7-6A2C1C06D77F}" name="Column900" dataDxfId="124"/>
    <tableColumn id="901" xr3:uid="{D44F81F4-97FB-47ED-A4C8-A490B2A56652}" name="Column901" dataDxfId="123"/>
    <tableColumn id="902" xr3:uid="{3C4CB922-A99C-4249-BF5C-974E35C980C8}" name="Column902" dataDxfId="122"/>
    <tableColumn id="903" xr3:uid="{E05690AF-361A-4187-A800-0F5D1982BF20}" name="Column903" dataDxfId="121"/>
    <tableColumn id="904" xr3:uid="{8A3353A5-C1BF-4BE2-B694-9D9955BAA99E}" name="Column904" dataDxfId="120"/>
    <tableColumn id="905" xr3:uid="{2D9176ED-3133-4670-B918-E97274912154}" name="Column905" dataDxfId="119"/>
    <tableColumn id="906" xr3:uid="{E186D6C7-7C0B-4C68-AE9E-49388447040F}" name="Column906" dataDxfId="118"/>
    <tableColumn id="907" xr3:uid="{7E0FD5B1-B6A9-43C5-9B8C-849EF213F232}" name="Column907" dataDxfId="117"/>
    <tableColumn id="908" xr3:uid="{C7650BBA-DE0D-45D7-B050-A415FF2D12E3}" name="Column908" dataDxfId="116"/>
    <tableColumn id="909" xr3:uid="{8A21B506-762F-4721-A443-1CAFD103ED99}" name="Column909" dataDxfId="115"/>
    <tableColumn id="910" xr3:uid="{E4CD3C0C-9D3C-4493-8EBF-39493F0DF418}" name="Column910" dataDxfId="114"/>
    <tableColumn id="911" xr3:uid="{BEF6DECC-8E42-4CC6-BDB5-DC20774D5DD0}" name="Column911" dataDxfId="113"/>
    <tableColumn id="912" xr3:uid="{F6A20256-5F50-4FD0-A72E-DE15E6A4480B}" name="Column912" dataDxfId="112"/>
    <tableColumn id="913" xr3:uid="{28EABEE7-8427-4164-B9C8-0CF0A897E196}" name="Column913" dataDxfId="111"/>
    <tableColumn id="914" xr3:uid="{2DA3001D-528F-4043-8F09-E24991240FA4}" name="Column914" dataDxfId="110"/>
    <tableColumn id="915" xr3:uid="{96E40B80-30C2-4FBE-857E-5119594287D5}" name="Column915" dataDxfId="109"/>
    <tableColumn id="916" xr3:uid="{DA8FF97F-55AD-4F9F-BEFD-1BF0CE7F6E96}" name="Column916" dataDxfId="108"/>
    <tableColumn id="917" xr3:uid="{BD39DCDA-2873-49A2-87F4-0CC08D8A3180}" name="Column917" dataDxfId="107"/>
    <tableColumn id="918" xr3:uid="{A64E61DD-0CCE-46A3-8F1C-4D4253C46C8B}" name="Column918" dataDxfId="106"/>
    <tableColumn id="919" xr3:uid="{97C66B20-E005-41B6-A956-DECF20E4EB82}" name="Column919" dataDxfId="105"/>
    <tableColumn id="920" xr3:uid="{E06E254E-A944-485A-9C29-F30A5969D9D1}" name="Column920" dataDxfId="104"/>
    <tableColumn id="921" xr3:uid="{BF444DDA-0FAC-4910-905F-332CD9DC8089}" name="Column921" dataDxfId="103"/>
    <tableColumn id="922" xr3:uid="{BE21993C-F582-46EF-8A07-236406369C1E}" name="Column922" dataDxfId="102"/>
    <tableColumn id="923" xr3:uid="{3C93A873-AB56-41E6-BA30-363F360A5A6B}" name="Column923" dataDxfId="101"/>
    <tableColumn id="924" xr3:uid="{0087552D-DC18-49CE-B5BE-CEC274C850DB}" name="Column924" dataDxfId="100"/>
    <tableColumn id="925" xr3:uid="{FD57F0AF-D2B1-43ED-B1E5-68C481CDCBB9}" name="Column925" dataDxfId="99"/>
    <tableColumn id="926" xr3:uid="{2F7150E2-A21D-4508-A7DF-6CB6960E8E74}" name="Column926" dataDxfId="98"/>
    <tableColumn id="927" xr3:uid="{DFA2A357-307D-4276-9510-3790EA70C8BE}" name="Column927" dataDxfId="97"/>
    <tableColumn id="928" xr3:uid="{ABC721D9-0BA8-4589-BB2A-8E77AA0D7808}" name="Column928" dataDxfId="96"/>
    <tableColumn id="929" xr3:uid="{834816AF-E8A4-4E38-8F6A-DA216F246924}" name="Column929" dataDxfId="95"/>
    <tableColumn id="930" xr3:uid="{4E43118E-4648-406A-B554-02AC4A088E3C}" name="Column930" dataDxfId="94"/>
    <tableColumn id="931" xr3:uid="{4D32E446-E69B-457C-A525-49CE37FC3331}" name="Column931" dataDxfId="93"/>
    <tableColumn id="932" xr3:uid="{1773AAC2-90AA-4F85-9D91-FB893A89F424}" name="Column932" dataDxfId="92"/>
    <tableColumn id="933" xr3:uid="{39953004-F012-4D04-8436-440915A234DA}" name="Column933" dataDxfId="91"/>
    <tableColumn id="934" xr3:uid="{FF862CA5-86AC-4B38-AF59-245CAC9B2524}" name="Column934" dataDxfId="90"/>
    <tableColumn id="935" xr3:uid="{F93E2BC4-5EC0-49C3-966B-85D16365146A}" name="Column935" dataDxfId="89"/>
    <tableColumn id="936" xr3:uid="{F4E08F9F-B7CE-4053-BB55-52E88E1B39C5}" name="Column936" dataDxfId="88"/>
    <tableColumn id="937" xr3:uid="{3764ECA6-090F-4C60-B7FD-2A6959B05779}" name="Column937" dataDxfId="87"/>
    <tableColumn id="938" xr3:uid="{3320328F-212D-4054-B8A2-3FF9CDFFD45E}" name="Column938" dataDxfId="86"/>
    <tableColumn id="939" xr3:uid="{A21AD4F2-A235-414E-B731-B4B1A0CE14A4}" name="Column939" dataDxfId="85"/>
    <tableColumn id="940" xr3:uid="{D016D342-F7AC-4A59-808F-5A9732D3CC70}" name="Column940" dataDxfId="84"/>
    <tableColumn id="941" xr3:uid="{A9389760-A871-4B18-BBFE-69441D9D22EA}" name="Column941" dataDxfId="83"/>
    <tableColumn id="942" xr3:uid="{A34400D6-4DA4-4071-8C86-85F677F5B368}" name="Column942" dataDxfId="82"/>
    <tableColumn id="943" xr3:uid="{EAE38379-A226-48E8-AA2F-638B84DF2498}" name="Column943" dataDxfId="81"/>
    <tableColumn id="944" xr3:uid="{525C1AAE-29FB-429D-8052-A04D6F40D6E7}" name="Column944" dataDxfId="80"/>
    <tableColumn id="945" xr3:uid="{F7CA96B0-B202-496B-B972-CDFFB08EEB4C}" name="Column945" dataDxfId="79"/>
    <tableColumn id="946" xr3:uid="{EDC0A0F5-9FA5-4CB7-9A47-6ECCEFBAEE8E}" name="Column946" dataDxfId="78"/>
    <tableColumn id="947" xr3:uid="{94B60974-0D2E-4FE3-B0F2-F5E7AFA1EAED}" name="Column947" dataDxfId="77"/>
    <tableColumn id="948" xr3:uid="{3C169A67-2477-4342-977C-3A537093362A}" name="Column948" dataDxfId="76"/>
    <tableColumn id="949" xr3:uid="{EE2B5EC3-E823-434B-8B4E-A46C6959BA8D}" name="Column949" dataDxfId="75"/>
    <tableColumn id="950" xr3:uid="{815D65EB-63E7-45B1-B860-2304EBC03672}" name="Column950" dataDxfId="74"/>
    <tableColumn id="951" xr3:uid="{876A6220-B4EB-4E9D-BCC8-421064139600}" name="Column951" dataDxfId="73"/>
    <tableColumn id="952" xr3:uid="{94F87424-9B42-4C17-8E43-9E6F169ED2F8}" name="Column952" dataDxfId="72"/>
    <tableColumn id="953" xr3:uid="{7BD77FA6-49B9-443E-B48D-DC33BAD768A0}" name="Column953" dataDxfId="71"/>
    <tableColumn id="954" xr3:uid="{59020CE4-8FEA-4B0C-9743-B2DF600C4436}" name="Column954" dataDxfId="70"/>
    <tableColumn id="955" xr3:uid="{600E9A29-7944-46C5-846E-B5DFF06EB4EC}" name="Column955" dataDxfId="69"/>
    <tableColumn id="956" xr3:uid="{5CFF5C2F-7D8C-4CEA-9259-1BCCF925AAD5}" name="Column956" dataDxfId="68"/>
    <tableColumn id="957" xr3:uid="{9246CDF0-942F-4F94-A0D6-878E493B0FFC}" name="Column957" dataDxfId="67"/>
    <tableColumn id="958" xr3:uid="{8C5B7E61-F40C-4A89-B00B-7522390AB06E}" name="Column958" dataDxfId="66"/>
    <tableColumn id="959" xr3:uid="{ADDD78BE-2062-4110-932D-DDCD2AB77761}" name="Column959" dataDxfId="65"/>
    <tableColumn id="960" xr3:uid="{9BD0ECBF-DB32-4B38-94E0-1E150B7F6A45}" name="Column960" dataDxfId="64"/>
    <tableColumn id="961" xr3:uid="{86E2CE05-A538-4CF4-9437-7AEA47FEAC8F}" name="Column961" dataDxfId="63"/>
    <tableColumn id="962" xr3:uid="{AB5702F1-2B9B-4958-ABCE-3B5473E3436F}" name="Column962" dataDxfId="62"/>
    <tableColumn id="963" xr3:uid="{F6C610C1-DF5A-4959-8C4A-A058AA69194C}" name="Column963" dataDxfId="61"/>
    <tableColumn id="964" xr3:uid="{020FDC3A-CA75-4697-B1A6-3E8B58D12B96}" name="Column964" dataDxfId="60"/>
    <tableColumn id="965" xr3:uid="{5C4E9E62-80DC-4DF5-AC0C-C3B812DBE7BF}" name="Column965" dataDxfId="59"/>
    <tableColumn id="966" xr3:uid="{D0EB488D-A038-4F52-80B9-A677C2B3D294}" name="Column966" dataDxfId="58"/>
    <tableColumn id="967" xr3:uid="{6FEFAF41-D435-4D83-A459-E9F8516023D3}" name="Column967" dataDxfId="57"/>
    <tableColumn id="968" xr3:uid="{7B854F41-5EB9-41C6-86FD-9E6B1E984EBF}" name="Column968" dataDxfId="56"/>
    <tableColumn id="969" xr3:uid="{417418F5-BFBB-44A5-A52A-6BF1B7E6FA3B}" name="Column969" dataDxfId="55"/>
    <tableColumn id="970" xr3:uid="{CA816E2D-0B41-4B31-8DDB-20A981016373}" name="Column970" dataDxfId="54"/>
    <tableColumn id="971" xr3:uid="{D91D8338-4D65-4BB7-8CDB-DE073C688BEF}" name="Column971" dataDxfId="53"/>
    <tableColumn id="972" xr3:uid="{027B6E4E-72C3-4FDF-B751-C20FD1DBFB4A}" name="Column972" dataDxfId="52"/>
    <tableColumn id="973" xr3:uid="{2ADBF80A-E1B8-4EA4-92E3-8E772C1D445E}" name="Column973" dataDxfId="51"/>
    <tableColumn id="974" xr3:uid="{F0E17F2B-FD78-4C29-9CE5-C26CDA0DE35D}" name="Column974" dataDxfId="50"/>
    <tableColumn id="975" xr3:uid="{BC96A055-277D-4178-84FC-71C24F50C886}" name="Column975" dataDxfId="49"/>
    <tableColumn id="976" xr3:uid="{5F6E1B75-97F6-41A4-A4D5-E1AD2C65CD18}" name="Column976" dataDxfId="48"/>
    <tableColumn id="977" xr3:uid="{B45C3CDB-2E31-4128-8135-6C3977067D52}" name="Column977" dataDxfId="47"/>
    <tableColumn id="978" xr3:uid="{FB46F1BF-1D4B-48FD-A348-3203286F0C84}" name="Column978" dataDxfId="46"/>
    <tableColumn id="979" xr3:uid="{314F5CC2-75B0-45A1-9A1C-06771A817EEA}" name="Column979" dataDxfId="45"/>
    <tableColumn id="980" xr3:uid="{339667C0-B2D9-4FA4-A608-B44262E8C507}" name="Column980" dataDxfId="44"/>
    <tableColumn id="981" xr3:uid="{ABBA3901-BA9A-45E2-88D1-5B69BBA12917}" name="Column981" dataDxfId="43"/>
    <tableColumn id="982" xr3:uid="{DE3899C6-7998-4549-A686-7BCEE1124DD4}" name="Column982" dataDxfId="42"/>
    <tableColumn id="983" xr3:uid="{65309D87-CDAD-42F6-930C-89C5FCE7E081}" name="Column983" dataDxfId="41"/>
    <tableColumn id="984" xr3:uid="{99746521-8D91-4CF5-895C-BD7E85C54D1B}" name="Column984" dataDxfId="40"/>
    <tableColumn id="985" xr3:uid="{CBB0D0C9-853D-4F71-BB1B-DACABB378FE7}" name="Column985" dataDxfId="39"/>
    <tableColumn id="986" xr3:uid="{A1014ADC-F610-4938-8667-EA9B424219B7}" name="Column986" dataDxfId="38"/>
    <tableColumn id="987" xr3:uid="{BACE0DF1-5062-47FF-AAC4-0EC6141FEC82}" name="Column987" dataDxfId="37"/>
    <tableColumn id="988" xr3:uid="{F251474C-745E-4BD0-9207-0A830938FD56}" name="Column988" dataDxfId="36"/>
    <tableColumn id="989" xr3:uid="{2A161A5B-D82C-4905-AF23-9D3F16E1A371}" name="Column989" dataDxfId="35"/>
    <tableColumn id="990" xr3:uid="{7BACA9E9-2B18-43AD-9AD0-99DDE1FE4136}" name="Column990" dataDxfId="34"/>
    <tableColumn id="991" xr3:uid="{66F21DC8-ECB2-41DE-8FD9-B897668D188E}" name="Column991" dataDxfId="33"/>
    <tableColumn id="992" xr3:uid="{34678227-E38B-4C7A-8309-10588923026A}" name="Column992" dataDxfId="32"/>
    <tableColumn id="993" xr3:uid="{2D641A8F-C1A4-4A01-B308-50E47E55519C}" name="Column993" dataDxfId="31"/>
    <tableColumn id="994" xr3:uid="{61AB9E1A-5396-4CCC-A3D2-031F06A93B02}" name="Column994" dataDxfId="30"/>
    <tableColumn id="995" xr3:uid="{7F78DE4C-1314-4657-BC1A-B61F7D86A8FC}" name="Column995" dataDxfId="29"/>
    <tableColumn id="996" xr3:uid="{3A60DCAC-9134-42F1-BB43-6ED818EB7695}" name="Column996" dataDxfId="28"/>
    <tableColumn id="997" xr3:uid="{C81BE829-E6D5-4DE0-9A04-F9FC1C5D29DB}" name="Column997" dataDxfId="27"/>
    <tableColumn id="998" xr3:uid="{AC489323-63E2-449D-8C4F-55B11D707F81}" name="Column998" dataDxfId="26"/>
    <tableColumn id="999" xr3:uid="{0AC16385-8A3F-4C77-BC95-A5C0C8AC0DFE}" name="Column999" dataDxfId="25"/>
    <tableColumn id="1000" xr3:uid="{1A1BCCAF-1D08-49E0-82CC-F3587719E813}" name="Column1000" dataDxfId="24"/>
    <tableColumn id="1001" xr3:uid="{C71C0171-266B-4B4D-8ABE-D0E0FE52902F}" name="Column1001" dataDxfId="23"/>
    <tableColumn id="1002" xr3:uid="{4567D71F-0851-4C6C-8487-1F6A7800CAF7}" name="Column1002" dataDxfId="22"/>
    <tableColumn id="1003" xr3:uid="{D59962D3-9D6F-4CFE-BE5C-8AB6D68CD06B}" name="Column1003" dataDxfId="21"/>
    <tableColumn id="1004" xr3:uid="{F9B91633-DEBB-4D77-9BA1-EBF3F1C508CB}" name="Column1004" dataDxfId="20"/>
    <tableColumn id="1005" xr3:uid="{0F285702-65AF-4881-A675-E81C8D6C89F0}" name="Column1005" dataDxfId="19"/>
    <tableColumn id="1006" xr3:uid="{13BBF3B1-D142-45B1-B5B5-D32558B71025}" name="Column1006" dataDxfId="18"/>
    <tableColumn id="1007" xr3:uid="{CF99C7A9-DC24-4D41-AE4A-CFCDDD4695CF}" name="Column1007" dataDxfId="17"/>
    <tableColumn id="1008" xr3:uid="{BBC688D6-D3A1-42BA-9F84-9DBC99937C71}" name="Column1008" dataDxfId="16"/>
    <tableColumn id="1009" xr3:uid="{DB168AA6-DE47-4376-B432-1E92D1E01BB7}" name="Column1009" dataDxfId="15"/>
    <tableColumn id="1010" xr3:uid="{33604C19-1AAC-461D-A1FA-1BF4224CE663}" name="Column1010" dataDxfId="14"/>
    <tableColumn id="1011" xr3:uid="{A258A5DE-7928-444F-BC57-606928A85E1A}" name="Column1011" dataDxfId="13"/>
    <tableColumn id="1012" xr3:uid="{50A14760-6A89-4DE9-A5A8-F61CA9213C6D}" name="Column1012" dataDxfId="12"/>
    <tableColumn id="1013" xr3:uid="{8803963A-32B4-4A39-A707-9F0484FAF84F}" name="Column1013" dataDxfId="11"/>
    <tableColumn id="1014" xr3:uid="{1F18FC51-85A8-4783-AF41-377FBD6C5FA8}" name="Column1014" dataDxfId="10"/>
    <tableColumn id="1015" xr3:uid="{FFA5A90D-9033-4B97-9459-B91548B75FCC}" name="Column1015" dataDxfId="9"/>
    <tableColumn id="1016" xr3:uid="{0F2F384C-F658-44B9-85D4-C3002CD67126}" name="Column1016" dataDxfId="8"/>
    <tableColumn id="1017" xr3:uid="{5B569D78-5DCB-443D-8B4D-7562A5A79FC8}" name="Column1017" dataDxfId="7"/>
    <tableColumn id="1018" xr3:uid="{48F13CC7-E8C7-4CB7-8DA4-92A54F4B7D87}" name="Column1018" dataDxfId="6"/>
    <tableColumn id="1019" xr3:uid="{A77E4413-AF7F-4E6D-A8B9-C08A2C4F1020}" name="Column1019" dataDxfId="5"/>
    <tableColumn id="1020" xr3:uid="{3BB9B406-94D0-48A4-9573-AF2C3672850A}" name="Column1020" dataDxfId="4"/>
    <tableColumn id="1021" xr3:uid="{9B916D90-16A7-428A-A5FC-705723A815EE}" name="Column1021" dataDxfId="3"/>
    <tableColumn id="1022" xr3:uid="{3AF42E14-C6B8-407E-BE5E-A08E84FAFE10}" name="Column1022" dataDxfId="2"/>
    <tableColumn id="1023" xr3:uid="{CBDF923A-A753-4F65-BBF1-A4B3A6D855F8}" name="Column1023" dataDxfId="1"/>
    <tableColumn id="1024" xr3:uid="{1928EA07-95F6-4B4D-9F9E-5EAC9463A662}" name="Column102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2BE9-6C08-4BAA-AE5E-10869150F77D}">
  <dimension ref="A1:I19"/>
  <sheetViews>
    <sheetView workbookViewId="0">
      <selection sqref="A1:I22"/>
    </sheetView>
  </sheetViews>
  <sheetFormatPr defaultRowHeight="15"/>
  <sheetData>
    <row r="1" spans="1:9">
      <c r="A1" t="s">
        <v>12</v>
      </c>
    </row>
    <row r="2" spans="1:9" ht="15.75" thickBot="1"/>
    <row r="3" spans="1:9">
      <c r="A3" s="33" t="s">
        <v>13</v>
      </c>
      <c r="B3" s="33"/>
    </row>
    <row r="4" spans="1:9">
      <c r="A4" t="s">
        <v>14</v>
      </c>
      <c r="B4">
        <v>0.85921072229127204</v>
      </c>
    </row>
    <row r="5" spans="1:9">
      <c r="A5" t="s">
        <v>15</v>
      </c>
      <c r="B5">
        <v>0.73824306530028938</v>
      </c>
    </row>
    <row r="6" spans="1:9">
      <c r="A6" t="s">
        <v>16</v>
      </c>
      <c r="B6">
        <v>0.70552344846282555</v>
      </c>
    </row>
    <row r="7" spans="1:9">
      <c r="A7" t="s">
        <v>17</v>
      </c>
      <c r="B7">
        <v>4.9302364182706491</v>
      </c>
    </row>
    <row r="8" spans="1:9" ht="15.75" thickBot="1">
      <c r="A8" s="31" t="s">
        <v>18</v>
      </c>
      <c r="B8" s="31">
        <v>19</v>
      </c>
    </row>
    <row r="10" spans="1:9" ht="15.75" thickBot="1">
      <c r="A10" t="s">
        <v>19</v>
      </c>
    </row>
    <row r="11" spans="1:9">
      <c r="A11" s="32"/>
      <c r="B11" s="32" t="s">
        <v>24</v>
      </c>
      <c r="C11" s="32" t="s">
        <v>25</v>
      </c>
      <c r="D11" s="32" t="s">
        <v>26</v>
      </c>
      <c r="E11" s="32" t="s">
        <v>27</v>
      </c>
      <c r="F11" s="32" t="s">
        <v>28</v>
      </c>
    </row>
    <row r="12" spans="1:9">
      <c r="A12" t="s">
        <v>20</v>
      </c>
      <c r="B12">
        <v>2</v>
      </c>
      <c r="C12">
        <v>1096.8737754435351</v>
      </c>
      <c r="D12">
        <v>548.43688772176756</v>
      </c>
      <c r="E12">
        <v>22.562705088129402</v>
      </c>
      <c r="F12">
        <v>2.2038679530971238E-5</v>
      </c>
    </row>
    <row r="13" spans="1:9">
      <c r="A13" t="s">
        <v>21</v>
      </c>
      <c r="B13">
        <v>16</v>
      </c>
      <c r="C13">
        <v>388.91569824067517</v>
      </c>
      <c r="D13">
        <v>24.307231140042198</v>
      </c>
    </row>
    <row r="14" spans="1:9" ht="15.75" thickBot="1">
      <c r="A14" s="31" t="s">
        <v>22</v>
      </c>
      <c r="B14" s="31">
        <v>18</v>
      </c>
      <c r="C14" s="31">
        <v>1485.7894736842104</v>
      </c>
      <c r="D14" s="31"/>
      <c r="E14" s="31"/>
      <c r="F14" s="31"/>
    </row>
    <row r="15" spans="1:9" ht="15.75" thickBot="1"/>
    <row r="16" spans="1:9">
      <c r="A16" s="32"/>
      <c r="B16" s="32" t="s">
        <v>29</v>
      </c>
      <c r="C16" s="32" t="s">
        <v>17</v>
      </c>
      <c r="D16" s="32" t="s">
        <v>30</v>
      </c>
      <c r="E16" s="32" t="s">
        <v>31</v>
      </c>
      <c r="F16" s="32" t="s">
        <v>32</v>
      </c>
      <c r="G16" s="32" t="s">
        <v>33</v>
      </c>
      <c r="H16" s="32" t="s">
        <v>34</v>
      </c>
      <c r="I16" s="32" t="s">
        <v>35</v>
      </c>
    </row>
    <row r="17" spans="1:9">
      <c r="A17" t="s">
        <v>23</v>
      </c>
      <c r="B17">
        <v>28.360273761058941</v>
      </c>
      <c r="C17">
        <v>37.397250275926055</v>
      </c>
      <c r="D17">
        <v>0.75835184543809797</v>
      </c>
      <c r="E17">
        <v>0.45926605514156871</v>
      </c>
      <c r="F17">
        <v>-50.91835527518024</v>
      </c>
      <c r="G17">
        <v>107.63890279729813</v>
      </c>
      <c r="H17">
        <v>-50.91835527518024</v>
      </c>
      <c r="I17">
        <v>107.63890279729813</v>
      </c>
    </row>
    <row r="18" spans="1:9">
      <c r="A18" t="s">
        <v>3</v>
      </c>
      <c r="B18">
        <v>-4.0922746863557391</v>
      </c>
      <c r="C18">
        <v>1.9188023658345914</v>
      </c>
      <c r="D18">
        <v>-2.1327233899754896</v>
      </c>
      <c r="E18">
        <v>4.8785817509795257E-2</v>
      </c>
      <c r="F18">
        <v>-8.1599539898467697</v>
      </c>
      <c r="G18">
        <v>-2.4595382864707638E-2</v>
      </c>
      <c r="H18">
        <v>-8.1599539898467697</v>
      </c>
      <c r="I18">
        <v>-2.4595382864707638E-2</v>
      </c>
    </row>
    <row r="19" spans="1:9" ht="15.75" thickBot="1">
      <c r="A19" s="31" t="s">
        <v>4</v>
      </c>
      <c r="B19" s="31">
        <v>1.5767826499624915</v>
      </c>
      <c r="C19" s="31">
        <v>3.4878724346971195</v>
      </c>
      <c r="D19" s="31">
        <v>0.45207577957174239</v>
      </c>
      <c r="E19" s="31">
        <v>0.65728296324967239</v>
      </c>
      <c r="F19" s="31">
        <v>-5.8171766073596727</v>
      </c>
      <c r="G19" s="31">
        <v>8.9707419072846548</v>
      </c>
      <c r="H19" s="31">
        <v>-5.8171766073596727</v>
      </c>
      <c r="I19" s="31">
        <v>8.9707419072846548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B878-36CE-4A26-B2AA-5D994077B7DB}">
  <dimension ref="A1:N20"/>
  <sheetViews>
    <sheetView workbookViewId="0">
      <selection activeCell="G4" sqref="G4"/>
    </sheetView>
  </sheetViews>
  <sheetFormatPr defaultRowHeight="15"/>
  <cols>
    <col min="5" max="5" width="11.7109375" customWidth="1"/>
    <col min="11" max="11" width="11" customWidth="1"/>
  </cols>
  <sheetData>
    <row r="1" spans="1:14">
      <c r="A1" s="1" t="s">
        <v>4</v>
      </c>
      <c r="B1" s="1" t="s">
        <v>8</v>
      </c>
      <c r="C1" s="1" t="s">
        <v>3</v>
      </c>
      <c r="D1" s="1" t="s">
        <v>9</v>
      </c>
      <c r="E1" s="1" t="s">
        <v>10</v>
      </c>
      <c r="F1" s="2" t="s">
        <v>11</v>
      </c>
      <c r="J1" s="1" t="s">
        <v>8</v>
      </c>
      <c r="K1" s="1" t="s">
        <v>9</v>
      </c>
      <c r="L1" s="1" t="s">
        <v>10</v>
      </c>
      <c r="M1" s="1" t="s">
        <v>11</v>
      </c>
      <c r="N1" s="2"/>
    </row>
    <row r="2" spans="1:14">
      <c r="A2" s="5">
        <v>9.7706999999999997</v>
      </c>
      <c r="B2" s="5">
        <f>A2-8.89</f>
        <v>0.88069999999999915</v>
      </c>
      <c r="C2" s="6">
        <v>1.28</v>
      </c>
      <c r="D2" s="5">
        <f>C2-3.54</f>
        <v>-2.2599999999999998</v>
      </c>
      <c r="E2" s="1">
        <f>B2*D2</f>
        <v>-1.9903819999999979</v>
      </c>
      <c r="F2" s="1">
        <v>50</v>
      </c>
      <c r="G2" s="29">
        <f>AVERAGE(A2:A20)</f>
        <v>8.8908649789473682</v>
      </c>
      <c r="I2" s="5"/>
      <c r="J2" s="5">
        <v>0.88069999999999915</v>
      </c>
      <c r="K2" s="5">
        <v>-2.2599999999999998</v>
      </c>
      <c r="L2" s="1">
        <v>-1.9903819999999979</v>
      </c>
      <c r="M2" s="1">
        <v>50</v>
      </c>
    </row>
    <row r="3" spans="1:14">
      <c r="A3" s="5">
        <v>10.0229</v>
      </c>
      <c r="B3" s="5">
        <f t="shared" ref="B3:B20" si="0">A3-8.89</f>
        <v>1.1328999999999994</v>
      </c>
      <c r="C3" s="6">
        <v>1.37</v>
      </c>
      <c r="D3" s="5">
        <f t="shared" ref="D3:D20" si="1">C3-3.54</f>
        <v>-2.17</v>
      </c>
      <c r="E3" s="1">
        <f t="shared" ref="E3:E20" si="2">B3*D3</f>
        <v>-2.4583929999999987</v>
      </c>
      <c r="F3" s="1">
        <v>43</v>
      </c>
      <c r="I3" s="5"/>
      <c r="J3" s="5">
        <v>1.1328999999999994</v>
      </c>
      <c r="K3" s="5">
        <v>-2.17</v>
      </c>
      <c r="L3" s="1">
        <v>-2.4583929999999987</v>
      </c>
      <c r="M3" s="1">
        <v>43</v>
      </c>
    </row>
    <row r="4" spans="1:14">
      <c r="A4" s="5">
        <v>9.8824000000000005</v>
      </c>
      <c r="B4" s="5">
        <f t="shared" si="0"/>
        <v>0.99239999999999995</v>
      </c>
      <c r="C4" s="6">
        <v>1.61</v>
      </c>
      <c r="D4" s="5">
        <f t="shared" si="1"/>
        <v>-1.93</v>
      </c>
      <c r="E4" s="1">
        <f t="shared" si="2"/>
        <v>-1.9153319999999998</v>
      </c>
      <c r="F4" s="1">
        <v>42</v>
      </c>
      <c r="G4" s="30">
        <f>AVERAGE(C2:C20)</f>
        <v>3.5394736842105261</v>
      </c>
      <c r="I4" s="5"/>
      <c r="J4" s="5">
        <v>0.99239999999999995</v>
      </c>
      <c r="K4" s="5">
        <v>-1.93</v>
      </c>
      <c r="L4" s="1">
        <v>-1.9153319999999998</v>
      </c>
      <c r="M4" s="1">
        <v>42</v>
      </c>
    </row>
    <row r="5" spans="1:14">
      <c r="A5" s="5">
        <v>9.8734999999999999</v>
      </c>
      <c r="B5" s="5">
        <f t="shared" si="0"/>
        <v>0.98349999999999937</v>
      </c>
      <c r="C5" s="6">
        <v>1.89</v>
      </c>
      <c r="D5" s="5">
        <f t="shared" si="1"/>
        <v>-1.6500000000000001</v>
      </c>
      <c r="E5" s="1">
        <f t="shared" si="2"/>
        <v>-1.6227749999999992</v>
      </c>
      <c r="F5" s="1">
        <v>35</v>
      </c>
      <c r="I5" s="5"/>
      <c r="J5" s="5">
        <v>0.98349999999999937</v>
      </c>
      <c r="K5" s="5">
        <v>-1.6500000000000001</v>
      </c>
      <c r="L5" s="1">
        <v>-1.6227749999999992</v>
      </c>
      <c r="M5" s="1">
        <v>35</v>
      </c>
    </row>
    <row r="6" spans="1:14">
      <c r="A6" s="5">
        <v>9.4268999999999998</v>
      </c>
      <c r="B6" s="5">
        <f t="shared" si="0"/>
        <v>0.53689999999999927</v>
      </c>
      <c r="C6" s="6">
        <v>2.0699999999999998</v>
      </c>
      <c r="D6" s="5">
        <f t="shared" si="1"/>
        <v>-1.4700000000000002</v>
      </c>
      <c r="E6" s="1">
        <f t="shared" si="2"/>
        <v>-0.78924299999999903</v>
      </c>
      <c r="F6" s="1">
        <v>31</v>
      </c>
      <c r="I6" s="5"/>
      <c r="J6" s="5">
        <v>0.53689999999999927</v>
      </c>
      <c r="K6" s="5">
        <v>-1.4700000000000002</v>
      </c>
      <c r="L6" s="1">
        <v>-0.78924299999999903</v>
      </c>
      <c r="M6" s="1">
        <v>31</v>
      </c>
    </row>
    <row r="7" spans="1:14">
      <c r="A7" s="5">
        <v>9.1716999999999995</v>
      </c>
      <c r="B7" s="5">
        <f t="shared" si="0"/>
        <v>0.28169999999999895</v>
      </c>
      <c r="C7" s="6">
        <v>2.4</v>
      </c>
      <c r="D7" s="5">
        <f t="shared" si="1"/>
        <v>-1.1400000000000001</v>
      </c>
      <c r="E7" s="1">
        <f t="shared" si="2"/>
        <v>-0.32113799999999881</v>
      </c>
      <c r="F7" s="1">
        <v>31</v>
      </c>
      <c r="I7" s="5"/>
      <c r="J7" s="5">
        <v>0.28169999999999895</v>
      </c>
      <c r="K7" s="5">
        <v>-1.1400000000000001</v>
      </c>
      <c r="L7" s="1">
        <v>-0.32113799999999881</v>
      </c>
      <c r="M7" s="1">
        <v>31</v>
      </c>
    </row>
    <row r="8" spans="1:14">
      <c r="A8" s="5">
        <v>9.2033000000000005</v>
      </c>
      <c r="B8" s="5">
        <f t="shared" si="0"/>
        <v>0.31329999999999991</v>
      </c>
      <c r="C8" s="6">
        <v>2.75</v>
      </c>
      <c r="D8" s="5">
        <f t="shared" si="1"/>
        <v>-0.79</v>
      </c>
      <c r="E8" s="1">
        <f t="shared" si="2"/>
        <v>-0.24750699999999995</v>
      </c>
      <c r="F8" s="1">
        <v>28</v>
      </c>
      <c r="I8" s="5"/>
      <c r="J8" s="5">
        <v>0.31329999999999991</v>
      </c>
      <c r="K8" s="5">
        <v>-0.79</v>
      </c>
      <c r="L8" s="1">
        <v>-0.24750699999999995</v>
      </c>
      <c r="M8" s="1">
        <v>28</v>
      </c>
    </row>
    <row r="9" spans="1:14">
      <c r="A9" s="5">
        <v>9.0647000000000002</v>
      </c>
      <c r="B9" s="5">
        <f t="shared" si="0"/>
        <v>0.17469999999999963</v>
      </c>
      <c r="C9" s="6">
        <v>3.1</v>
      </c>
      <c r="D9" s="5">
        <f t="shared" si="1"/>
        <v>-0.43999999999999995</v>
      </c>
      <c r="E9" s="1">
        <f t="shared" si="2"/>
        <v>-7.6867999999999825E-2</v>
      </c>
      <c r="F9" s="1">
        <v>26</v>
      </c>
      <c r="I9" s="5"/>
      <c r="J9" s="5">
        <v>0.17469999999999963</v>
      </c>
      <c r="K9" s="5">
        <v>-0.43999999999999995</v>
      </c>
      <c r="L9" s="1">
        <v>-7.6867999999999825E-2</v>
      </c>
      <c r="M9" s="1">
        <v>26</v>
      </c>
    </row>
    <row r="10" spans="1:14">
      <c r="A10" s="5">
        <v>9.2576999999999998</v>
      </c>
      <c r="B10" s="5">
        <f t="shared" si="0"/>
        <v>0.36769999999999925</v>
      </c>
      <c r="C10" s="6">
        <v>3.19</v>
      </c>
      <c r="D10" s="5">
        <f t="shared" si="1"/>
        <v>-0.35000000000000009</v>
      </c>
      <c r="E10" s="1">
        <f t="shared" si="2"/>
        <v>-0.12869499999999978</v>
      </c>
      <c r="F10" s="1">
        <v>23</v>
      </c>
      <c r="I10" s="5"/>
      <c r="J10" s="5">
        <v>0.36769999999999925</v>
      </c>
      <c r="K10" s="5">
        <v>-0.35000000000000009</v>
      </c>
      <c r="L10" s="1">
        <v>-0.12869499999999978</v>
      </c>
      <c r="M10" s="1">
        <v>23</v>
      </c>
    </row>
    <row r="11" spans="1:14">
      <c r="A11" s="5">
        <v>9.471134600000001</v>
      </c>
      <c r="B11" s="5">
        <f t="shared" si="0"/>
        <v>0.58113460000000039</v>
      </c>
      <c r="C11" s="6">
        <v>3.51</v>
      </c>
      <c r="D11" s="5">
        <f t="shared" si="1"/>
        <v>-3.0000000000000249E-2</v>
      </c>
      <c r="E11" s="1">
        <f t="shared" si="2"/>
        <v>-1.7434038000000155E-2</v>
      </c>
      <c r="F11" s="1">
        <v>26</v>
      </c>
      <c r="I11" s="5"/>
      <c r="J11" s="5">
        <v>0.58113460000000039</v>
      </c>
      <c r="K11" s="5">
        <v>-3.0000000000000249E-2</v>
      </c>
      <c r="L11" s="1">
        <v>-1.7434038000000155E-2</v>
      </c>
      <c r="M11" s="1">
        <v>26</v>
      </c>
    </row>
    <row r="12" spans="1:14">
      <c r="A12" s="5">
        <v>9.4709000000000003</v>
      </c>
      <c r="B12" s="5">
        <f t="shared" si="0"/>
        <v>0.58089999999999975</v>
      </c>
      <c r="C12" s="6">
        <v>3.91</v>
      </c>
      <c r="D12" s="5">
        <f t="shared" si="1"/>
        <v>0.37000000000000011</v>
      </c>
      <c r="E12" s="1">
        <f t="shared" si="2"/>
        <v>0.21493299999999996</v>
      </c>
      <c r="F12" s="1">
        <v>30</v>
      </c>
      <c r="I12" s="5"/>
      <c r="J12" s="5">
        <v>0.58089999999999975</v>
      </c>
      <c r="K12" s="5">
        <v>0.37000000000000011</v>
      </c>
      <c r="L12" s="1">
        <v>0.21493299999999996</v>
      </c>
      <c r="M12" s="1">
        <v>30</v>
      </c>
    </row>
    <row r="13" spans="1:14">
      <c r="A13" s="5">
        <v>9.0280000000000005</v>
      </c>
      <c r="B13" s="5">
        <f t="shared" si="0"/>
        <v>0.1379999999999999</v>
      </c>
      <c r="C13" s="6">
        <v>4.1399999999999997</v>
      </c>
      <c r="D13" s="5">
        <f t="shared" si="1"/>
        <v>0.59999999999999964</v>
      </c>
      <c r="E13" s="1">
        <f t="shared" si="2"/>
        <v>8.2799999999999888E-2</v>
      </c>
      <c r="F13" s="1">
        <v>25</v>
      </c>
      <c r="I13" s="5"/>
      <c r="J13" s="5">
        <v>0.1379999999999999</v>
      </c>
      <c r="K13" s="5">
        <v>0.59999999999999964</v>
      </c>
      <c r="L13" s="1">
        <v>8.2799999999999888E-2</v>
      </c>
      <c r="M13" s="1">
        <v>25</v>
      </c>
    </row>
    <row r="14" spans="1:14">
      <c r="A14" s="5">
        <v>8.6974</v>
      </c>
      <c r="B14" s="5">
        <f t="shared" si="0"/>
        <v>-0.19260000000000055</v>
      </c>
      <c r="C14" s="6">
        <v>4.2</v>
      </c>
      <c r="D14" s="5">
        <f t="shared" si="1"/>
        <v>0.66000000000000014</v>
      </c>
      <c r="E14" s="1">
        <f t="shared" si="2"/>
        <v>-0.1271160000000004</v>
      </c>
      <c r="F14" s="1">
        <v>21</v>
      </c>
      <c r="I14" s="5"/>
      <c r="J14" s="5">
        <v>-0.19260000000000055</v>
      </c>
      <c r="K14" s="5">
        <v>0.66000000000000014</v>
      </c>
      <c r="L14" s="1">
        <v>-0.1271160000000004</v>
      </c>
      <c r="M14" s="1">
        <v>21</v>
      </c>
    </row>
    <row r="15" spans="1:14">
      <c r="A15" s="5">
        <v>8.4132999999999996</v>
      </c>
      <c r="B15" s="5">
        <f t="shared" si="0"/>
        <v>-0.47670000000000101</v>
      </c>
      <c r="C15" s="6">
        <v>4.2300000000000004</v>
      </c>
      <c r="D15" s="5">
        <f t="shared" si="1"/>
        <v>0.69000000000000039</v>
      </c>
      <c r="E15" s="1">
        <f t="shared" si="2"/>
        <v>-0.32892300000000091</v>
      </c>
      <c r="F15" s="1">
        <v>23</v>
      </c>
      <c r="I15" s="5"/>
      <c r="J15" s="5">
        <v>-0.47670000000000101</v>
      </c>
      <c r="K15" s="5">
        <v>0.69000000000000039</v>
      </c>
      <c r="L15" s="1">
        <v>-0.32892300000000091</v>
      </c>
      <c r="M15" s="1">
        <v>23</v>
      </c>
    </row>
    <row r="16" spans="1:14">
      <c r="A16" s="5">
        <v>7.9889999999999999</v>
      </c>
      <c r="B16" s="5">
        <f t="shared" si="0"/>
        <v>-0.90100000000000069</v>
      </c>
      <c r="C16" s="6">
        <v>4.55</v>
      </c>
      <c r="D16" s="5">
        <f t="shared" si="1"/>
        <v>1.0099999999999998</v>
      </c>
      <c r="E16" s="1">
        <f t="shared" si="2"/>
        <v>-0.91001000000000054</v>
      </c>
      <c r="F16" s="1">
        <v>21</v>
      </c>
      <c r="I16" s="5"/>
      <c r="J16" s="5">
        <v>-0.90100000000000069</v>
      </c>
      <c r="K16" s="5">
        <v>1.0099999999999998</v>
      </c>
      <c r="L16" s="1">
        <v>-0.91001000000000054</v>
      </c>
      <c r="M16" s="1">
        <v>21</v>
      </c>
    </row>
    <row r="17" spans="1:13">
      <c r="A17" s="5">
        <v>7.7923999999999998</v>
      </c>
      <c r="B17" s="5">
        <f t="shared" si="0"/>
        <v>-1.0976000000000008</v>
      </c>
      <c r="C17" s="6">
        <v>4.75</v>
      </c>
      <c r="D17" s="5">
        <f t="shared" si="1"/>
        <v>1.21</v>
      </c>
      <c r="E17" s="1">
        <f t="shared" si="2"/>
        <v>-1.3280960000000008</v>
      </c>
      <c r="F17" s="1">
        <v>19</v>
      </c>
      <c r="I17" s="5"/>
      <c r="J17" s="5">
        <v>-1.0976000000000008</v>
      </c>
      <c r="K17" s="5">
        <v>1.21</v>
      </c>
      <c r="L17" s="1">
        <v>-1.3280960000000008</v>
      </c>
      <c r="M17" s="1">
        <v>19</v>
      </c>
    </row>
    <row r="18" spans="1:13">
      <c r="A18" s="5">
        <v>7.6832000000000003</v>
      </c>
      <c r="B18" s="5">
        <f t="shared" si="0"/>
        <v>-1.2068000000000003</v>
      </c>
      <c r="C18" s="6">
        <v>5.28</v>
      </c>
      <c r="D18" s="5">
        <f t="shared" si="1"/>
        <v>1.7400000000000002</v>
      </c>
      <c r="E18" s="1">
        <f t="shared" si="2"/>
        <v>-2.0998320000000006</v>
      </c>
      <c r="F18" s="1">
        <v>18</v>
      </c>
      <c r="I18" s="5"/>
      <c r="J18" s="5">
        <v>-1.2068000000000003</v>
      </c>
      <c r="K18" s="5">
        <v>1.7400000000000002</v>
      </c>
      <c r="L18" s="1">
        <v>-2.0998320000000006</v>
      </c>
      <c r="M18" s="1">
        <v>18</v>
      </c>
    </row>
    <row r="19" spans="1:13">
      <c r="A19" s="5">
        <v>7.3518999999999997</v>
      </c>
      <c r="B19" s="5">
        <f t="shared" si="0"/>
        <v>-1.5381000000000009</v>
      </c>
      <c r="C19" s="6">
        <v>6.09</v>
      </c>
      <c r="D19" s="5">
        <f t="shared" si="1"/>
        <v>2.5499999999999998</v>
      </c>
      <c r="E19" s="1">
        <f t="shared" si="2"/>
        <v>-3.9221550000000018</v>
      </c>
      <c r="F19" s="1">
        <v>18</v>
      </c>
      <c r="I19" s="5"/>
      <c r="J19" s="5">
        <v>-1.5381000000000009</v>
      </c>
      <c r="K19" s="5">
        <v>2.5499999999999998</v>
      </c>
      <c r="L19" s="1">
        <v>-3.9221550000000018</v>
      </c>
      <c r="M19" s="1">
        <v>18</v>
      </c>
    </row>
    <row r="20" spans="1:13">
      <c r="A20" s="5">
        <v>7.3554000000000004</v>
      </c>
      <c r="B20" s="5">
        <f t="shared" si="0"/>
        <v>-1.5346000000000002</v>
      </c>
      <c r="C20" s="6">
        <v>6.93</v>
      </c>
      <c r="D20" s="5">
        <f t="shared" si="1"/>
        <v>3.3899999999999997</v>
      </c>
      <c r="E20" s="1">
        <f t="shared" si="2"/>
        <v>-5.2022940000000002</v>
      </c>
      <c r="F20" s="1">
        <v>20</v>
      </c>
      <c r="I20" s="5"/>
      <c r="J20" s="5">
        <v>-1.5346000000000002</v>
      </c>
      <c r="K20" s="5">
        <v>3.3899999999999997</v>
      </c>
      <c r="L20" s="1">
        <v>-5.2022940000000002</v>
      </c>
      <c r="M20" s="1">
        <v>20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29A8-7768-4B03-8730-36B144898D4B}">
  <dimension ref="A1:AML49"/>
  <sheetViews>
    <sheetView topLeftCell="A13" workbookViewId="0">
      <selection activeCell="A29" sqref="A29:F50"/>
    </sheetView>
  </sheetViews>
  <sheetFormatPr defaultRowHeight="15"/>
  <cols>
    <col min="1" max="7" width="12.140625" customWidth="1"/>
    <col min="8" max="8" width="15.140625" customWidth="1"/>
    <col min="10" max="14" width="12.140625" customWidth="1"/>
  </cols>
  <sheetData>
    <row r="1" spans="1:1026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  <c r="R1" s="1"/>
    </row>
    <row r="2" spans="1:1026">
      <c r="A2" s="3">
        <v>2000</v>
      </c>
      <c r="B2" s="4">
        <v>0.49</v>
      </c>
      <c r="C2" s="1">
        <v>54</v>
      </c>
      <c r="D2" s="1"/>
      <c r="E2" s="1"/>
      <c r="F2" s="1"/>
      <c r="G2" s="1"/>
      <c r="H2" s="1"/>
      <c r="I2" s="1"/>
      <c r="J2" s="1">
        <v>13</v>
      </c>
      <c r="K2" s="1">
        <v>15</v>
      </c>
      <c r="L2" s="1">
        <v>26</v>
      </c>
      <c r="M2" s="1"/>
      <c r="N2" s="1">
        <f t="shared" ref="N2:N7" si="0">J2+K2+L2</f>
        <v>54</v>
      </c>
      <c r="O2" s="1"/>
      <c r="P2" s="1"/>
      <c r="Q2" s="1"/>
      <c r="R2" s="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</row>
    <row r="3" spans="1:1026">
      <c r="A3" s="3">
        <v>2001</v>
      </c>
      <c r="B3" s="4">
        <v>0.57999999999999996</v>
      </c>
      <c r="C3" s="1">
        <v>50</v>
      </c>
      <c r="D3" s="5">
        <v>0.307</v>
      </c>
      <c r="E3" s="6">
        <v>1.28</v>
      </c>
      <c r="F3" s="5">
        <v>9.7706999999999997</v>
      </c>
      <c r="G3" s="5"/>
      <c r="H3" s="7">
        <v>97707</v>
      </c>
      <c r="I3" s="1"/>
      <c r="J3" s="1">
        <v>14</v>
      </c>
      <c r="K3" s="1">
        <v>17</v>
      </c>
      <c r="L3" s="1">
        <v>19</v>
      </c>
      <c r="M3" s="1"/>
      <c r="N3" s="1">
        <f t="shared" si="0"/>
        <v>50</v>
      </c>
      <c r="O3" s="1"/>
      <c r="P3" s="6"/>
      <c r="Q3" s="5"/>
      <c r="R3" s="5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</row>
    <row r="4" spans="1:1026">
      <c r="A4" s="3">
        <v>2002</v>
      </c>
      <c r="B4" s="4">
        <v>0.56999999999999995</v>
      </c>
      <c r="C4" s="1">
        <v>43</v>
      </c>
      <c r="D4" s="5">
        <v>0.35600000000000004</v>
      </c>
      <c r="E4" s="6">
        <v>1.37</v>
      </c>
      <c r="F4" s="5">
        <v>10.0229</v>
      </c>
      <c r="G4" s="5"/>
      <c r="H4" s="7">
        <v>100229</v>
      </c>
      <c r="I4" s="1"/>
      <c r="J4" s="1">
        <v>15</v>
      </c>
      <c r="K4" s="1">
        <v>16</v>
      </c>
      <c r="L4" s="1">
        <v>12</v>
      </c>
      <c r="M4" s="1"/>
      <c r="N4" s="1">
        <f t="shared" si="0"/>
        <v>43</v>
      </c>
      <c r="O4" s="1"/>
      <c r="P4" s="6"/>
      <c r="Q4" s="5"/>
      <c r="R4" s="5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</row>
    <row r="5" spans="1:1026">
      <c r="A5" s="3">
        <v>2003</v>
      </c>
      <c r="B5" s="4">
        <v>0.62</v>
      </c>
      <c r="C5" s="1">
        <v>42</v>
      </c>
      <c r="D5" s="5">
        <v>0.40200000000000002</v>
      </c>
      <c r="E5" s="6">
        <v>1.61</v>
      </c>
      <c r="F5" s="5">
        <v>9.8824000000000005</v>
      </c>
      <c r="G5" s="5"/>
      <c r="H5" s="7">
        <v>98824</v>
      </c>
      <c r="I5" s="1"/>
      <c r="J5" s="1">
        <v>18</v>
      </c>
      <c r="K5" s="1">
        <v>16</v>
      </c>
      <c r="L5" s="1">
        <v>8</v>
      </c>
      <c r="M5" s="1"/>
      <c r="N5" s="1">
        <f t="shared" si="0"/>
        <v>42</v>
      </c>
      <c r="O5" s="1"/>
      <c r="P5" s="6"/>
      <c r="Q5" s="5"/>
      <c r="R5" s="5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</row>
    <row r="6" spans="1:1026">
      <c r="A6" s="3">
        <v>2004</v>
      </c>
      <c r="B6" s="8">
        <v>0.77</v>
      </c>
      <c r="C6" s="1">
        <v>35</v>
      </c>
      <c r="D6" s="5">
        <v>0.46500000000000002</v>
      </c>
      <c r="E6" s="6">
        <v>1.89</v>
      </c>
      <c r="F6" s="5">
        <v>9.8734999999999999</v>
      </c>
      <c r="G6" s="5"/>
      <c r="H6" s="7">
        <v>98735</v>
      </c>
      <c r="I6" s="1"/>
      <c r="J6" s="1">
        <v>15</v>
      </c>
      <c r="K6" s="1">
        <v>13</v>
      </c>
      <c r="L6" s="1">
        <v>7</v>
      </c>
      <c r="M6" s="1"/>
      <c r="N6" s="1">
        <f t="shared" si="0"/>
        <v>35</v>
      </c>
      <c r="O6" s="1"/>
      <c r="P6" s="6"/>
      <c r="Q6" s="5"/>
      <c r="R6" s="5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</row>
    <row r="7" spans="1:1026">
      <c r="A7" s="3">
        <v>2005</v>
      </c>
      <c r="B7" s="9">
        <v>0.92</v>
      </c>
      <c r="C7" s="1">
        <v>31</v>
      </c>
      <c r="D7" s="5">
        <v>0.51100000000000001</v>
      </c>
      <c r="E7" s="6">
        <v>2.0699999999999998</v>
      </c>
      <c r="F7" s="5">
        <v>9.4268999999999998</v>
      </c>
      <c r="G7" s="5"/>
      <c r="H7" s="7">
        <v>94269</v>
      </c>
      <c r="I7" s="1"/>
      <c r="J7" s="1">
        <v>14</v>
      </c>
      <c r="K7" s="1">
        <v>13</v>
      </c>
      <c r="L7" s="1">
        <v>4</v>
      </c>
      <c r="M7" s="1"/>
      <c r="N7" s="1">
        <f t="shared" si="0"/>
        <v>31</v>
      </c>
      <c r="O7" s="1"/>
      <c r="P7" s="6"/>
      <c r="Q7" s="5"/>
      <c r="R7" s="5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</row>
    <row r="8" spans="1:1026">
      <c r="A8" s="3">
        <v>2006</v>
      </c>
      <c r="B8" s="10">
        <v>1</v>
      </c>
      <c r="C8" s="1">
        <v>31</v>
      </c>
      <c r="D8" s="5">
        <v>0.53839999999999999</v>
      </c>
      <c r="E8" s="6">
        <v>2.4</v>
      </c>
      <c r="F8" s="5">
        <v>9.1716999999999995</v>
      </c>
      <c r="G8" s="5"/>
      <c r="H8" s="11">
        <v>91717</v>
      </c>
      <c r="I8" s="1"/>
      <c r="J8" s="1">
        <v>14</v>
      </c>
      <c r="K8" s="1">
        <v>17</v>
      </c>
      <c r="L8" s="1"/>
      <c r="M8" s="1"/>
      <c r="N8" s="1">
        <f>J8+K8</f>
        <v>31</v>
      </c>
      <c r="O8" s="1"/>
      <c r="P8" s="6"/>
      <c r="Q8" s="5"/>
      <c r="R8" s="5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</row>
    <row r="9" spans="1:1026">
      <c r="A9" s="3">
        <v>2007</v>
      </c>
      <c r="B9" s="12">
        <v>1</v>
      </c>
      <c r="C9" s="1">
        <v>28</v>
      </c>
      <c r="D9" s="5">
        <v>0.57100000000000006</v>
      </c>
      <c r="E9" s="6">
        <v>2.75</v>
      </c>
      <c r="F9" s="5">
        <v>9.2033000000000005</v>
      </c>
      <c r="G9" s="5"/>
      <c r="H9" s="13">
        <v>92033</v>
      </c>
      <c r="I9" s="1"/>
      <c r="J9" s="1">
        <v>12</v>
      </c>
      <c r="K9" s="1">
        <v>16</v>
      </c>
      <c r="L9" s="1"/>
      <c r="M9" s="1"/>
      <c r="N9" s="1">
        <f>J9+K9</f>
        <v>28</v>
      </c>
      <c r="O9" s="1"/>
      <c r="P9" s="6"/>
      <c r="Q9" s="5"/>
      <c r="R9" s="5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</row>
    <row r="10" spans="1:1026">
      <c r="A10" s="3">
        <v>2008</v>
      </c>
      <c r="B10" s="14">
        <v>1</v>
      </c>
      <c r="C10" s="1">
        <v>26</v>
      </c>
      <c r="D10" s="5">
        <v>0.58499999999999996</v>
      </c>
      <c r="E10" s="6">
        <v>3.1</v>
      </c>
      <c r="F10" s="5">
        <v>9.0647000000000002</v>
      </c>
      <c r="G10" s="5"/>
      <c r="H10" s="15">
        <v>90647</v>
      </c>
      <c r="I10" s="1"/>
      <c r="J10" s="1">
        <v>11</v>
      </c>
      <c r="K10" s="1">
        <v>15</v>
      </c>
      <c r="L10" s="1"/>
      <c r="M10" s="1"/>
      <c r="N10" s="1">
        <f>J10+K10</f>
        <v>26</v>
      </c>
      <c r="O10" s="1"/>
      <c r="P10" s="6"/>
      <c r="Q10" s="5"/>
      <c r="R10" s="5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</row>
    <row r="11" spans="1:1026">
      <c r="A11" s="3">
        <v>2009</v>
      </c>
      <c r="B11" s="14">
        <v>1</v>
      </c>
      <c r="C11" s="1">
        <v>23</v>
      </c>
      <c r="D11" s="5">
        <v>0.67900000000000005</v>
      </c>
      <c r="E11" s="6">
        <v>3.19</v>
      </c>
      <c r="F11" s="5">
        <v>9.2576999999999998</v>
      </c>
      <c r="G11" s="5"/>
      <c r="H11" s="15">
        <v>92577</v>
      </c>
      <c r="I11" s="1"/>
      <c r="J11" s="1">
        <v>11</v>
      </c>
      <c r="K11" s="1">
        <v>12</v>
      </c>
      <c r="L11" s="1"/>
      <c r="M11" s="1"/>
      <c r="N11" s="1">
        <f>J11+K11</f>
        <v>23</v>
      </c>
      <c r="O11" s="1"/>
      <c r="P11" s="6"/>
      <c r="Q11" s="5"/>
      <c r="R11" s="5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</row>
    <row r="12" spans="1:1026">
      <c r="A12" s="3">
        <v>2010</v>
      </c>
      <c r="B12" s="14">
        <v>1.1000000000000001</v>
      </c>
      <c r="C12" s="1">
        <v>26</v>
      </c>
      <c r="D12" s="5">
        <v>0.77200000000000002</v>
      </c>
      <c r="E12" s="6">
        <v>3.51</v>
      </c>
      <c r="F12" s="5">
        <v>9.471134600000001</v>
      </c>
      <c r="G12" s="5"/>
      <c r="H12" s="16">
        <v>94711.346000000005</v>
      </c>
      <c r="I12" s="1"/>
      <c r="J12" s="1">
        <v>12</v>
      </c>
      <c r="K12" s="1">
        <v>14</v>
      </c>
      <c r="L12" s="1"/>
      <c r="M12" s="1"/>
      <c r="N12" s="1">
        <v>26</v>
      </c>
      <c r="O12" s="1"/>
      <c r="P12" s="6"/>
      <c r="Q12" s="1"/>
      <c r="R12" s="5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</row>
    <row r="13" spans="1:1026">
      <c r="A13" s="3">
        <v>2011</v>
      </c>
      <c r="B13" s="17">
        <v>1.1000000000000001</v>
      </c>
      <c r="C13" s="1">
        <v>30</v>
      </c>
      <c r="D13" s="5">
        <v>0.82399999999999995</v>
      </c>
      <c r="E13" s="6">
        <v>3.91</v>
      </c>
      <c r="F13" s="5">
        <v>9.4709000000000003</v>
      </c>
      <c r="G13" s="5"/>
      <c r="H13" s="18">
        <v>94709</v>
      </c>
      <c r="I13" s="1"/>
      <c r="J13" s="1">
        <v>9</v>
      </c>
      <c r="K13" s="1">
        <v>21</v>
      </c>
      <c r="L13" s="1"/>
      <c r="M13" s="1"/>
      <c r="N13" s="1">
        <v>30</v>
      </c>
      <c r="O13" s="1"/>
      <c r="P13" s="6"/>
      <c r="Q13" s="1"/>
      <c r="R13" s="5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</row>
    <row r="14" spans="1:1026">
      <c r="A14" s="3">
        <v>2012</v>
      </c>
      <c r="B14" s="19">
        <v>1</v>
      </c>
      <c r="C14" s="1">
        <v>25</v>
      </c>
      <c r="D14" s="5">
        <v>0.80700000000000005</v>
      </c>
      <c r="E14" s="6">
        <v>4.1399999999999997</v>
      </c>
      <c r="F14" s="5">
        <v>9.0280000000000005</v>
      </c>
      <c r="G14" s="5"/>
      <c r="H14" s="20">
        <v>90280</v>
      </c>
      <c r="I14" s="1"/>
      <c r="J14" s="1">
        <v>10</v>
      </c>
      <c r="K14" s="1">
        <v>15</v>
      </c>
      <c r="L14" s="1"/>
      <c r="M14" s="1"/>
      <c r="N14" s="1">
        <v>25</v>
      </c>
      <c r="O14" s="1"/>
      <c r="P14" s="6"/>
      <c r="Q14" s="1"/>
      <c r="R14" s="5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</row>
    <row r="15" spans="1:1026">
      <c r="A15" s="3">
        <v>2013</v>
      </c>
      <c r="B15" s="21">
        <v>1</v>
      </c>
      <c r="C15" s="1">
        <v>21</v>
      </c>
      <c r="D15" s="5">
        <v>0.84099999999999997</v>
      </c>
      <c r="E15" s="6">
        <v>4.2</v>
      </c>
      <c r="F15" s="5">
        <v>8.6974</v>
      </c>
      <c r="G15" s="5"/>
      <c r="H15" s="22">
        <v>86974</v>
      </c>
      <c r="I15" s="1"/>
      <c r="J15" s="1">
        <v>9</v>
      </c>
      <c r="K15" s="1">
        <v>12</v>
      </c>
      <c r="L15" s="1"/>
      <c r="M15" s="1"/>
      <c r="N15" s="1">
        <v>21</v>
      </c>
      <c r="O15" s="1"/>
      <c r="P15" s="6"/>
      <c r="Q15" s="1"/>
      <c r="R15" s="5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</row>
    <row r="16" spans="1:1026">
      <c r="A16" s="3">
        <v>2014</v>
      </c>
      <c r="B16" s="23">
        <v>0.9</v>
      </c>
      <c r="C16" s="1">
        <v>23</v>
      </c>
      <c r="D16" s="5">
        <v>0.85499999999999998</v>
      </c>
      <c r="E16" s="6">
        <v>4.2300000000000004</v>
      </c>
      <c r="F16" s="5">
        <v>8.4132999999999996</v>
      </c>
      <c r="G16" s="5"/>
      <c r="H16" s="22">
        <v>84133</v>
      </c>
      <c r="I16" s="1"/>
      <c r="J16" s="1">
        <v>9</v>
      </c>
      <c r="K16" s="1">
        <v>14</v>
      </c>
      <c r="L16" s="1"/>
      <c r="M16" s="1"/>
      <c r="N16" s="1">
        <v>23</v>
      </c>
      <c r="O16" s="1"/>
      <c r="P16" s="6"/>
      <c r="Q16" s="1"/>
      <c r="R16" s="5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</row>
    <row r="17" spans="1:1026">
      <c r="A17" s="3">
        <v>2015</v>
      </c>
      <c r="B17" s="24">
        <v>0.8</v>
      </c>
      <c r="C17" s="1">
        <v>21</v>
      </c>
      <c r="D17" s="5">
        <v>0.86399999999999999</v>
      </c>
      <c r="E17" s="6">
        <v>4.55</v>
      </c>
      <c r="F17" s="5">
        <v>7.9889999999999999</v>
      </c>
      <c r="G17" s="5"/>
      <c r="H17" s="20">
        <v>79890</v>
      </c>
      <c r="I17" s="1"/>
      <c r="J17" s="1">
        <v>9</v>
      </c>
      <c r="K17" s="1">
        <v>12</v>
      </c>
      <c r="L17" s="1"/>
      <c r="M17" s="1"/>
      <c r="N17" s="1">
        <v>21</v>
      </c>
      <c r="O17" s="1"/>
      <c r="P17" s="6"/>
      <c r="Q17" s="1"/>
      <c r="R17" s="5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</row>
    <row r="18" spans="1:1026">
      <c r="A18" s="3">
        <v>2016</v>
      </c>
      <c r="B18" s="25">
        <v>0.69944834577126003</v>
      </c>
      <c r="C18" s="1">
        <v>19</v>
      </c>
      <c r="D18" s="5">
        <v>0.87</v>
      </c>
      <c r="E18" s="6">
        <v>4.75</v>
      </c>
      <c r="F18" s="5">
        <v>7.7923999999999998</v>
      </c>
      <c r="G18" s="5"/>
      <c r="H18" s="20">
        <v>77924</v>
      </c>
      <c r="I18" s="1"/>
      <c r="J18" s="1">
        <v>8</v>
      </c>
      <c r="K18" s="1">
        <v>11</v>
      </c>
      <c r="L18" s="1"/>
      <c r="M18" s="1"/>
      <c r="N18" s="1">
        <v>19</v>
      </c>
      <c r="O18" s="1"/>
      <c r="P18" s="6"/>
      <c r="Q18" s="1"/>
      <c r="R18" s="5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</row>
    <row r="19" spans="1:1026">
      <c r="A19" s="3">
        <v>2017</v>
      </c>
      <c r="B19" s="25">
        <v>0.62</v>
      </c>
      <c r="C19" s="1">
        <v>18</v>
      </c>
      <c r="D19" s="5">
        <v>0.877</v>
      </c>
      <c r="E19" s="6">
        <v>5.28</v>
      </c>
      <c r="F19" s="5">
        <v>7.6832000000000003</v>
      </c>
      <c r="G19" s="5"/>
      <c r="H19" s="26">
        <v>76832</v>
      </c>
      <c r="I19" s="1"/>
      <c r="J19" s="1">
        <v>8</v>
      </c>
      <c r="K19" s="1">
        <v>10</v>
      </c>
      <c r="L19" s="1"/>
      <c r="M19" s="1"/>
      <c r="N19" s="1">
        <v>18</v>
      </c>
      <c r="O19" s="1"/>
      <c r="P19" s="6"/>
      <c r="Q19" s="1"/>
      <c r="R19" s="5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</row>
    <row r="20" spans="1:1026">
      <c r="A20" s="3">
        <v>2018</v>
      </c>
      <c r="B20" s="27">
        <v>0.6</v>
      </c>
      <c r="C20" s="1">
        <v>18</v>
      </c>
      <c r="D20" s="5">
        <v>0.88700000000000001</v>
      </c>
      <c r="E20" s="6">
        <v>6.09</v>
      </c>
      <c r="F20" s="5">
        <v>7.3518999999999997</v>
      </c>
      <c r="G20" s="5"/>
      <c r="H20" s="26">
        <v>73519</v>
      </c>
      <c r="I20" s="1"/>
      <c r="J20" s="1">
        <v>8</v>
      </c>
      <c r="K20" s="1">
        <v>10</v>
      </c>
      <c r="L20" s="1"/>
      <c r="M20" s="1"/>
      <c r="N20" s="1">
        <v>18</v>
      </c>
      <c r="O20" s="1"/>
      <c r="P20" s="6"/>
      <c r="Q20" s="1"/>
      <c r="R20" s="5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</row>
    <row r="21" spans="1:1026">
      <c r="A21" s="3">
        <v>2019</v>
      </c>
      <c r="B21" s="2">
        <v>0.4</v>
      </c>
      <c r="C21" s="1">
        <v>20</v>
      </c>
      <c r="D21" s="5">
        <v>0.90100000000000002</v>
      </c>
      <c r="E21" s="6">
        <v>6.93</v>
      </c>
      <c r="F21" s="5">
        <v>7.3554000000000004</v>
      </c>
      <c r="G21" s="5"/>
      <c r="H21" s="26">
        <v>73554</v>
      </c>
      <c r="I21" s="1"/>
      <c r="J21" s="1">
        <v>9</v>
      </c>
      <c r="K21" s="1">
        <v>11</v>
      </c>
      <c r="L21" s="1"/>
      <c r="M21" s="1"/>
      <c r="N21" s="1">
        <f>J21+K21</f>
        <v>20</v>
      </c>
      <c r="O21" s="1"/>
      <c r="P21" s="6"/>
      <c r="Q21" s="1"/>
      <c r="R21" s="5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</row>
    <row r="22" spans="1:1026">
      <c r="A22" s="1"/>
      <c r="B22" s="1"/>
      <c r="C22" s="1"/>
      <c r="D22" s="5">
        <v>0.9</v>
      </c>
      <c r="E22" s="6">
        <v>7.83</v>
      </c>
      <c r="F22" s="5">
        <v>7.5773000000000001</v>
      </c>
      <c r="G22" s="5"/>
      <c r="H22" s="26">
        <v>75773</v>
      </c>
      <c r="I22" s="1"/>
      <c r="J22" s="1"/>
      <c r="K22" s="1"/>
      <c r="L22" s="1"/>
      <c r="M22" s="1"/>
      <c r="N22" s="1"/>
      <c r="O22" s="1"/>
      <c r="P22" s="6"/>
      <c r="Q22" s="1"/>
      <c r="R22" s="5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</row>
    <row r="23" spans="1:1026">
      <c r="A23" s="1"/>
      <c r="B23" s="28"/>
      <c r="C23" s="1"/>
      <c r="D23" s="5">
        <v>0.95299999999999996</v>
      </c>
      <c r="E23" s="6">
        <v>10.31</v>
      </c>
      <c r="F23" s="5">
        <v>7.8661000000000003</v>
      </c>
      <c r="G23" s="5"/>
      <c r="H23" s="26">
        <v>78661</v>
      </c>
      <c r="I23" s="1"/>
      <c r="J23" s="1"/>
      <c r="K23" s="1"/>
      <c r="L23" s="1"/>
      <c r="M23" s="1"/>
      <c r="N23" s="1"/>
      <c r="O23" s="1"/>
      <c r="P23" s="6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</row>
    <row r="24" spans="1:1026">
      <c r="A24" s="1"/>
      <c r="B24" s="1"/>
      <c r="C24" s="1"/>
      <c r="D24" s="1"/>
      <c r="E24" s="6">
        <v>11.41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6">
        <f>__Anonymous_Sheet_DB__6[[#This Row],[Column1025]]/10000</f>
        <v>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</row>
    <row r="25" spans="1:10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026">
      <c r="B26" t="s">
        <v>5</v>
      </c>
      <c r="C26" t="s">
        <v>5</v>
      </c>
      <c r="D26" t="s">
        <v>5</v>
      </c>
      <c r="E26" t="s">
        <v>6</v>
      </c>
      <c r="F26" t="s">
        <v>7</v>
      </c>
    </row>
    <row r="29" spans="1:1026" ht="15.75" thickBot="1">
      <c r="E29" t="s">
        <v>44</v>
      </c>
    </row>
    <row r="30" spans="1:1026">
      <c r="A30" s="1"/>
      <c r="B30" s="2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I30" s="36"/>
      <c r="J30" s="36" t="s">
        <v>0</v>
      </c>
      <c r="K30" s="36" t="s">
        <v>1</v>
      </c>
      <c r="L30" s="36" t="s">
        <v>2</v>
      </c>
      <c r="M30" s="36" t="s">
        <v>3</v>
      </c>
      <c r="N30" s="36" t="s">
        <v>4</v>
      </c>
    </row>
    <row r="31" spans="1:1026">
      <c r="A31" s="3">
        <v>2001</v>
      </c>
      <c r="B31" s="4">
        <v>0.57999999999999996</v>
      </c>
      <c r="C31" s="1">
        <v>50</v>
      </c>
      <c r="D31" s="5">
        <v>0.307</v>
      </c>
      <c r="E31" s="6">
        <v>1.28</v>
      </c>
      <c r="F31" s="5">
        <v>9.7706999999999997</v>
      </c>
      <c r="I31" s="34" t="s">
        <v>0</v>
      </c>
      <c r="J31" s="34">
        <v>1</v>
      </c>
      <c r="K31" s="34"/>
      <c r="L31" s="34"/>
      <c r="M31" s="34"/>
      <c r="N31" s="34"/>
    </row>
    <row r="32" spans="1:1026">
      <c r="A32" s="3">
        <v>2002</v>
      </c>
      <c r="B32" s="4">
        <v>0.56999999999999995</v>
      </c>
      <c r="C32" s="1">
        <v>43</v>
      </c>
      <c r="D32" s="5">
        <v>0.35600000000000004</v>
      </c>
      <c r="E32" s="6">
        <v>1.37</v>
      </c>
      <c r="F32" s="5">
        <v>10.0229</v>
      </c>
      <c r="I32" s="34" t="s">
        <v>1</v>
      </c>
      <c r="J32" s="34">
        <v>-0.17314827931579269</v>
      </c>
      <c r="K32" s="34">
        <v>1</v>
      </c>
      <c r="L32" s="34"/>
      <c r="M32" s="34"/>
      <c r="N32" s="34"/>
    </row>
    <row r="33" spans="1:14">
      <c r="A33" s="3">
        <v>2003</v>
      </c>
      <c r="B33" s="4">
        <v>0.62</v>
      </c>
      <c r="C33" s="1">
        <v>42</v>
      </c>
      <c r="D33" s="5">
        <v>0.40200000000000002</v>
      </c>
      <c r="E33" s="6">
        <v>1.61</v>
      </c>
      <c r="F33" s="5">
        <v>9.8824000000000005</v>
      </c>
      <c r="I33" s="34" t="s">
        <v>2</v>
      </c>
      <c r="J33" s="34">
        <v>0.11012401964352513</v>
      </c>
      <c r="K33" s="34">
        <v>-0.91369309151387912</v>
      </c>
      <c r="L33" s="34">
        <v>1</v>
      </c>
      <c r="M33" s="34"/>
      <c r="N33" s="34"/>
    </row>
    <row r="34" spans="1:14">
      <c r="A34" s="3">
        <v>2004</v>
      </c>
      <c r="B34" s="8">
        <v>0.77</v>
      </c>
      <c r="C34" s="1">
        <v>35</v>
      </c>
      <c r="D34" s="5">
        <v>0.46500000000000002</v>
      </c>
      <c r="E34" s="6">
        <v>1.89</v>
      </c>
      <c r="F34" s="5">
        <v>9.8734999999999999</v>
      </c>
      <c r="I34" s="34" t="s">
        <v>3</v>
      </c>
      <c r="J34" s="34">
        <v>-0.19835631869199991</v>
      </c>
      <c r="K34" s="34">
        <v>-0.85726283611437204</v>
      </c>
      <c r="L34" s="34">
        <v>0.92406552687643095</v>
      </c>
      <c r="M34" s="34">
        <v>1</v>
      </c>
      <c r="N34" s="34"/>
    </row>
    <row r="35" spans="1:14" ht="15.75" thickBot="1">
      <c r="A35" s="3">
        <v>2005</v>
      </c>
      <c r="B35" s="9">
        <v>0.92</v>
      </c>
      <c r="C35" s="1">
        <v>31</v>
      </c>
      <c r="D35" s="5">
        <v>0.51100000000000001</v>
      </c>
      <c r="E35" s="6">
        <v>2.0699999999999998</v>
      </c>
      <c r="F35" s="5">
        <v>9.4268999999999998</v>
      </c>
      <c r="I35" s="35" t="s">
        <v>4</v>
      </c>
      <c r="J35" s="35">
        <v>0.34957302027966625</v>
      </c>
      <c r="K35" s="35">
        <v>0.81475783427845161</v>
      </c>
      <c r="L35" s="35">
        <v>-0.81219013821592156</v>
      </c>
      <c r="M35" s="35">
        <v>-0.92474727119529332</v>
      </c>
      <c r="N35" s="35">
        <v>1</v>
      </c>
    </row>
    <row r="36" spans="1:14">
      <c r="A36" s="3">
        <v>2006</v>
      </c>
      <c r="B36" s="10">
        <v>1</v>
      </c>
      <c r="C36" s="1">
        <v>31</v>
      </c>
      <c r="D36" s="5">
        <v>0.53839999999999999</v>
      </c>
      <c r="E36" s="6">
        <v>2.4</v>
      </c>
      <c r="F36" s="5">
        <v>9.1716999999999995</v>
      </c>
    </row>
    <row r="37" spans="1:14">
      <c r="A37" s="3">
        <v>2007</v>
      </c>
      <c r="B37" s="12">
        <v>1</v>
      </c>
      <c r="C37" s="1">
        <v>28</v>
      </c>
      <c r="D37" s="5">
        <v>0.57100000000000006</v>
      </c>
      <c r="E37" s="6">
        <v>2.75</v>
      </c>
      <c r="F37" s="5">
        <v>9.2033000000000005</v>
      </c>
    </row>
    <row r="38" spans="1:14" ht="15.75" thickBot="1">
      <c r="A38" s="3">
        <v>2008</v>
      </c>
      <c r="B38" s="14">
        <v>1</v>
      </c>
      <c r="C38" s="1">
        <v>26</v>
      </c>
      <c r="D38" s="5">
        <v>0.58499999999999996</v>
      </c>
      <c r="E38" s="6">
        <v>3.1</v>
      </c>
      <c r="F38" s="5">
        <v>9.0647000000000002</v>
      </c>
    </row>
    <row r="39" spans="1:14" ht="15.75" thickTop="1">
      <c r="A39" s="3">
        <v>2009</v>
      </c>
      <c r="B39" s="14">
        <v>1</v>
      </c>
      <c r="C39" s="1">
        <v>23</v>
      </c>
      <c r="D39" s="5">
        <v>0.67900000000000005</v>
      </c>
      <c r="E39" s="6">
        <v>3.19</v>
      </c>
      <c r="F39" s="5">
        <v>9.2576999999999998</v>
      </c>
      <c r="I39" s="50" t="s">
        <v>36</v>
      </c>
      <c r="J39" s="52" t="s">
        <v>37</v>
      </c>
      <c r="K39" s="52"/>
      <c r="L39" s="48" t="s">
        <v>38</v>
      </c>
      <c r="M39" s="54" t="s">
        <v>39</v>
      </c>
      <c r="N39" s="56" t="s">
        <v>40</v>
      </c>
    </row>
    <row r="40" spans="1:14">
      <c r="A40" s="3">
        <v>2010</v>
      </c>
      <c r="B40" s="14">
        <v>1.1000000000000001</v>
      </c>
      <c r="C40" s="1">
        <v>26</v>
      </c>
      <c r="D40" s="5">
        <v>0.77200000000000002</v>
      </c>
      <c r="E40" s="6">
        <v>3.51</v>
      </c>
      <c r="F40" s="5">
        <v>9.471134600000001</v>
      </c>
      <c r="I40" s="51"/>
      <c r="J40" s="53" t="s">
        <v>29</v>
      </c>
      <c r="K40" s="53"/>
      <c r="L40" s="41" t="s">
        <v>29</v>
      </c>
      <c r="M40" s="55"/>
      <c r="N40" s="57"/>
    </row>
    <row r="41" spans="1:14">
      <c r="A41" s="3">
        <v>2011</v>
      </c>
      <c r="B41" s="17">
        <v>1.1000000000000001</v>
      </c>
      <c r="C41" s="1">
        <v>30</v>
      </c>
      <c r="D41" s="5">
        <v>0.82399999999999995</v>
      </c>
      <c r="E41" s="6">
        <v>3.91</v>
      </c>
      <c r="F41" s="5">
        <v>9.4709000000000003</v>
      </c>
      <c r="I41" s="51"/>
      <c r="J41" s="41" t="s">
        <v>41</v>
      </c>
      <c r="K41" s="41" t="s">
        <v>42</v>
      </c>
      <c r="L41" s="41" t="s">
        <v>43</v>
      </c>
      <c r="M41" s="55"/>
      <c r="N41" s="57"/>
    </row>
    <row r="42" spans="1:14">
      <c r="A42" s="3">
        <v>2012</v>
      </c>
      <c r="B42" s="19">
        <v>1</v>
      </c>
      <c r="C42" s="1">
        <v>25</v>
      </c>
      <c r="D42" s="5">
        <v>0.80700000000000005</v>
      </c>
      <c r="E42" s="6">
        <v>4.1399999999999997</v>
      </c>
      <c r="F42" s="5">
        <v>9.0280000000000005</v>
      </c>
      <c r="I42" s="43" t="s">
        <v>23</v>
      </c>
      <c r="J42" s="41">
        <v>24.529</v>
      </c>
      <c r="K42" s="41">
        <v>1.046</v>
      </c>
      <c r="L42" s="42"/>
      <c r="M42" s="42"/>
      <c r="N42" s="49"/>
    </row>
    <row r="43" spans="1:14">
      <c r="A43" s="3">
        <v>2013</v>
      </c>
      <c r="B43" s="21">
        <v>1</v>
      </c>
      <c r="C43" s="1">
        <v>21</v>
      </c>
      <c r="D43" s="5">
        <v>0.84099999999999997</v>
      </c>
      <c r="E43" s="6">
        <v>4.2</v>
      </c>
      <c r="F43" s="5">
        <v>8.6974</v>
      </c>
      <c r="I43" s="43" t="s">
        <v>8</v>
      </c>
      <c r="J43" s="41">
        <v>4.782</v>
      </c>
      <c r="K43" s="41">
        <v>2.4180000000000001</v>
      </c>
      <c r="L43" s="41">
        <v>0.46100000000000002</v>
      </c>
      <c r="M43" s="41">
        <v>1.978</v>
      </c>
      <c r="N43" s="44">
        <v>6.7000000000000004E-2</v>
      </c>
    </row>
    <row r="44" spans="1:14">
      <c r="A44" s="3">
        <v>2014</v>
      </c>
      <c r="B44" s="23">
        <v>0.9</v>
      </c>
      <c r="C44" s="1">
        <v>23</v>
      </c>
      <c r="D44" s="5">
        <v>0.85499999999999998</v>
      </c>
      <c r="E44" s="6">
        <v>4.2300000000000004</v>
      </c>
      <c r="F44" s="5">
        <v>8.4132999999999996</v>
      </c>
      <c r="I44" s="43" t="s">
        <v>9</v>
      </c>
      <c r="J44" s="41">
        <v>-3.4279999999999999</v>
      </c>
      <c r="K44" s="41">
        <v>1.282</v>
      </c>
      <c r="L44" s="41">
        <v>-0.6</v>
      </c>
      <c r="M44" s="41">
        <v>-2.6739999999999999</v>
      </c>
      <c r="N44" s="44">
        <v>1.7000000000000001E-2</v>
      </c>
    </row>
    <row r="45" spans="1:14" ht="15.75" thickBot="1">
      <c r="A45" s="3">
        <v>2015</v>
      </c>
      <c r="B45" s="24">
        <v>0.8</v>
      </c>
      <c r="C45" s="1">
        <v>21</v>
      </c>
      <c r="D45" s="5">
        <v>0.86399999999999999</v>
      </c>
      <c r="E45" s="6">
        <v>4.55</v>
      </c>
      <c r="F45" s="5">
        <v>7.9889999999999999</v>
      </c>
      <c r="I45" s="45" t="s">
        <v>10</v>
      </c>
      <c r="J45" s="46">
        <v>-2.7530000000000001</v>
      </c>
      <c r="K45" s="46">
        <v>0.59699999999999998</v>
      </c>
      <c r="L45" s="46">
        <v>-0.443</v>
      </c>
      <c r="M45" s="46">
        <v>-4.6139999999999999</v>
      </c>
      <c r="N45" s="47">
        <v>0</v>
      </c>
    </row>
    <row r="46" spans="1:14" ht="15.75" thickTop="1">
      <c r="A46" s="3">
        <v>2016</v>
      </c>
      <c r="B46" s="25">
        <v>0.69944834577126003</v>
      </c>
      <c r="C46" s="1">
        <v>19</v>
      </c>
      <c r="D46" s="5">
        <v>0.87</v>
      </c>
      <c r="E46" s="6">
        <v>4.75</v>
      </c>
      <c r="F46" s="5">
        <v>7.7923999999999998</v>
      </c>
    </row>
    <row r="47" spans="1:14">
      <c r="A47" s="3">
        <v>2017</v>
      </c>
      <c r="B47" s="25">
        <v>0.62</v>
      </c>
      <c r="C47" s="1">
        <v>18</v>
      </c>
      <c r="D47" s="5">
        <v>0.877</v>
      </c>
      <c r="E47" s="6">
        <v>5.28</v>
      </c>
      <c r="F47" s="5">
        <v>7.6832000000000003</v>
      </c>
    </row>
    <row r="48" spans="1:14">
      <c r="A48" s="3">
        <v>2018</v>
      </c>
      <c r="B48" s="27">
        <v>0.6</v>
      </c>
      <c r="C48" s="1">
        <v>18</v>
      </c>
      <c r="D48" s="5">
        <v>0.88700000000000001</v>
      </c>
      <c r="E48" s="6">
        <v>6.09</v>
      </c>
      <c r="F48" s="5">
        <v>7.3518999999999997</v>
      </c>
    </row>
    <row r="49" spans="1:6">
      <c r="A49" s="3">
        <v>2019</v>
      </c>
      <c r="B49" s="2">
        <v>0.4</v>
      </c>
      <c r="C49" s="1">
        <v>20</v>
      </c>
      <c r="D49" s="5">
        <v>0.90100000000000002</v>
      </c>
      <c r="E49" s="6">
        <v>6.93</v>
      </c>
      <c r="F49" s="5">
        <v>7.3554000000000004</v>
      </c>
    </row>
  </sheetData>
  <mergeCells count="5">
    <mergeCell ref="I39:I41"/>
    <mergeCell ref="J39:K39"/>
    <mergeCell ref="J40:K40"/>
    <mergeCell ref="M39:M41"/>
    <mergeCell ref="N39:N41"/>
  </mergeCell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1AF2-0E40-4AAA-8050-87336CE4D2EB}">
  <dimension ref="A1:AC69"/>
  <sheetViews>
    <sheetView tabSelected="1" topLeftCell="A42" workbookViewId="0">
      <selection activeCell="A67" sqref="A67:A69"/>
    </sheetView>
  </sheetViews>
  <sheetFormatPr defaultRowHeight="15"/>
  <cols>
    <col min="2" max="2" width="10.7109375" customWidth="1"/>
  </cols>
  <sheetData>
    <row r="1" spans="1:29">
      <c r="E1" t="s">
        <v>44</v>
      </c>
    </row>
    <row r="2" spans="1:29">
      <c r="A2" s="1"/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2" t="s">
        <v>0</v>
      </c>
      <c r="I2" s="1" t="s">
        <v>1</v>
      </c>
      <c r="J2" s="1" t="s">
        <v>2</v>
      </c>
      <c r="K2" s="1" t="s">
        <v>3</v>
      </c>
      <c r="L2" s="1" t="s">
        <v>4</v>
      </c>
      <c r="P2" t="s">
        <v>12</v>
      </c>
      <c r="Z2" t="s">
        <v>1</v>
      </c>
      <c r="AA2" t="s">
        <v>2</v>
      </c>
      <c r="AB2" t="s">
        <v>3</v>
      </c>
      <c r="AC2" t="s">
        <v>4</v>
      </c>
    </row>
    <row r="3" spans="1:29" ht="15.75" thickBot="1">
      <c r="A3" s="3">
        <v>2001</v>
      </c>
      <c r="B3" s="4">
        <v>0.57999999999999996</v>
      </c>
      <c r="C3" s="1">
        <v>50</v>
      </c>
      <c r="D3" s="5">
        <v>0.307</v>
      </c>
      <c r="E3" s="6">
        <v>1.28</v>
      </c>
      <c r="F3" s="5">
        <v>9.7706999999999997</v>
      </c>
      <c r="H3">
        <f>LN(B3)</f>
        <v>-0.54472717544167215</v>
      </c>
      <c r="I3">
        <f t="shared" ref="I3:L18" si="0">LN(C3)</f>
        <v>3.912023005428146</v>
      </c>
      <c r="J3">
        <f t="shared" si="0"/>
        <v>-1.18090753139494</v>
      </c>
      <c r="K3">
        <f t="shared" si="0"/>
        <v>0.24686007793152581</v>
      </c>
      <c r="L3">
        <f t="shared" si="0"/>
        <v>2.2793881113898431</v>
      </c>
      <c r="Z3">
        <v>3.912023005428146</v>
      </c>
      <c r="AA3">
        <v>-1.18090753139494</v>
      </c>
      <c r="AB3">
        <v>0.24686007793152581</v>
      </c>
      <c r="AC3">
        <v>2.2793881113898431</v>
      </c>
    </row>
    <row r="4" spans="1:29">
      <c r="A4" s="3">
        <v>2002</v>
      </c>
      <c r="B4" s="4">
        <v>0.56999999999999995</v>
      </c>
      <c r="C4" s="1">
        <v>43</v>
      </c>
      <c r="D4" s="5">
        <v>0.35600000000000004</v>
      </c>
      <c r="E4" s="6">
        <v>1.37</v>
      </c>
      <c r="F4" s="5">
        <v>10.0229</v>
      </c>
      <c r="H4">
        <f t="shared" ref="H4:L21" si="1">LN(B4)</f>
        <v>-0.56211891815354131</v>
      </c>
      <c r="I4">
        <f t="shared" si="0"/>
        <v>3.7612001156935624</v>
      </c>
      <c r="J4">
        <f t="shared" si="0"/>
        <v>-1.0328245481301064</v>
      </c>
      <c r="K4">
        <f t="shared" si="0"/>
        <v>0.3148107398400336</v>
      </c>
      <c r="L4">
        <f t="shared" si="0"/>
        <v>2.3048724749401792</v>
      </c>
      <c r="P4" s="33" t="s">
        <v>13</v>
      </c>
      <c r="Q4" s="33"/>
      <c r="Z4">
        <v>3.7612001156935624</v>
      </c>
      <c r="AA4">
        <v>-1.0328245481301064</v>
      </c>
      <c r="AB4">
        <v>0.3148107398400336</v>
      </c>
      <c r="AC4">
        <v>2.3048724749401792</v>
      </c>
    </row>
    <row r="5" spans="1:29">
      <c r="A5" s="3">
        <v>2003</v>
      </c>
      <c r="B5" s="4">
        <v>0.62</v>
      </c>
      <c r="C5" s="1">
        <v>42</v>
      </c>
      <c r="D5" s="5">
        <v>0.40200000000000002</v>
      </c>
      <c r="E5" s="6">
        <v>1.61</v>
      </c>
      <c r="F5" s="5">
        <v>9.8824000000000005</v>
      </c>
      <c r="H5">
        <f t="shared" si="1"/>
        <v>-0.4780358009429998</v>
      </c>
      <c r="I5">
        <f t="shared" si="0"/>
        <v>3.7376696182833684</v>
      </c>
      <c r="J5">
        <f t="shared" si="0"/>
        <v>-0.91130319036311591</v>
      </c>
      <c r="K5">
        <f t="shared" si="0"/>
        <v>0.47623417899637172</v>
      </c>
      <c r="L5">
        <f t="shared" si="0"/>
        <v>2.2907553972404671</v>
      </c>
      <c r="P5" t="s">
        <v>14</v>
      </c>
      <c r="Q5">
        <v>0.9504619688582242</v>
      </c>
      <c r="Z5">
        <v>3.7376696182833684</v>
      </c>
      <c r="AA5">
        <v>-0.91130319036311591</v>
      </c>
      <c r="AB5">
        <v>0.47623417899637172</v>
      </c>
      <c r="AC5">
        <v>2.2907553972404671</v>
      </c>
    </row>
    <row r="6" spans="1:29">
      <c r="A6" s="3">
        <v>2004</v>
      </c>
      <c r="B6" s="8">
        <v>0.77</v>
      </c>
      <c r="C6" s="1">
        <v>35</v>
      </c>
      <c r="D6" s="5">
        <v>0.46500000000000002</v>
      </c>
      <c r="E6" s="6">
        <v>1.89</v>
      </c>
      <c r="F6" s="5">
        <v>9.8734999999999999</v>
      </c>
      <c r="H6">
        <f t="shared" si="1"/>
        <v>-0.26136476413440751</v>
      </c>
      <c r="I6">
        <f t="shared" si="0"/>
        <v>3.5553480614894135</v>
      </c>
      <c r="J6">
        <f t="shared" si="0"/>
        <v>-0.7657178733947807</v>
      </c>
      <c r="K6">
        <f t="shared" si="0"/>
        <v>0.636576829071551</v>
      </c>
      <c r="L6">
        <f t="shared" si="0"/>
        <v>2.2898544005152273</v>
      </c>
      <c r="P6" t="s">
        <v>15</v>
      </c>
      <c r="Q6">
        <v>0.90337795424585199</v>
      </c>
      <c r="Z6">
        <v>3.5553480614894135</v>
      </c>
      <c r="AA6">
        <v>-0.7657178733947807</v>
      </c>
      <c r="AB6">
        <v>0.636576829071551</v>
      </c>
      <c r="AC6">
        <v>2.2898544005152273</v>
      </c>
    </row>
    <row r="7" spans="1:29">
      <c r="A7" s="3">
        <v>2005</v>
      </c>
      <c r="B7" s="9">
        <v>0.92</v>
      </c>
      <c r="C7" s="1">
        <v>31</v>
      </c>
      <c r="D7" s="5">
        <v>0.51100000000000001</v>
      </c>
      <c r="E7" s="6">
        <v>2.0699999999999998</v>
      </c>
      <c r="F7" s="5">
        <v>9.4268999999999998</v>
      </c>
      <c r="H7">
        <f t="shared" si="1"/>
        <v>-8.3381608939051013E-2</v>
      </c>
      <c r="I7">
        <f t="shared" si="0"/>
        <v>3.4339872044851463</v>
      </c>
      <c r="J7">
        <f t="shared" si="0"/>
        <v>-0.67138568877843263</v>
      </c>
      <c r="K7">
        <f t="shared" si="0"/>
        <v>0.72754860727727766</v>
      </c>
      <c r="L7">
        <f t="shared" si="0"/>
        <v>2.2435673045291722</v>
      </c>
      <c r="P7" t="s">
        <v>16</v>
      </c>
      <c r="Q7">
        <v>0.89130019852658338</v>
      </c>
      <c r="Z7">
        <v>3.4339872044851463</v>
      </c>
      <c r="AA7">
        <v>-0.67138568877843263</v>
      </c>
      <c r="AB7">
        <v>0.72754860727727766</v>
      </c>
      <c r="AC7">
        <v>2.2435673045291722</v>
      </c>
    </row>
    <row r="8" spans="1:29">
      <c r="A8" s="3">
        <v>2006</v>
      </c>
      <c r="B8" s="10">
        <v>1</v>
      </c>
      <c r="C8" s="1">
        <v>31</v>
      </c>
      <c r="D8" s="5">
        <v>0.53839999999999999</v>
      </c>
      <c r="E8" s="6">
        <v>2.4</v>
      </c>
      <c r="F8" s="5">
        <v>9.1716999999999995</v>
      </c>
      <c r="H8">
        <f t="shared" si="1"/>
        <v>0</v>
      </c>
      <c r="I8">
        <f t="shared" si="0"/>
        <v>3.4339872044851463</v>
      </c>
      <c r="J8">
        <f t="shared" si="0"/>
        <v>-0.619153500651619</v>
      </c>
      <c r="K8">
        <f t="shared" si="0"/>
        <v>0.87546873735389985</v>
      </c>
      <c r="L8">
        <f t="shared" si="0"/>
        <v>2.2161226562182548</v>
      </c>
      <c r="P8" t="s">
        <v>17</v>
      </c>
      <c r="Q8">
        <v>9.9374881068478402E-2</v>
      </c>
      <c r="Z8">
        <v>3.4339872044851463</v>
      </c>
      <c r="AA8">
        <v>-0.619153500651619</v>
      </c>
      <c r="AB8">
        <v>0.87546873735389985</v>
      </c>
      <c r="AC8">
        <v>2.2161226562182548</v>
      </c>
    </row>
    <row r="9" spans="1:29" ht="15.75" thickBot="1">
      <c r="A9" s="3">
        <v>2007</v>
      </c>
      <c r="B9" s="12">
        <v>1</v>
      </c>
      <c r="C9" s="1">
        <v>28</v>
      </c>
      <c r="D9" s="5">
        <v>0.57100000000000006</v>
      </c>
      <c r="E9" s="6">
        <v>2.75</v>
      </c>
      <c r="F9" s="5">
        <v>9.2033000000000005</v>
      </c>
      <c r="H9">
        <f t="shared" si="1"/>
        <v>0</v>
      </c>
      <c r="I9">
        <f t="shared" si="0"/>
        <v>3.3322045101752038</v>
      </c>
      <c r="J9">
        <f t="shared" si="0"/>
        <v>-0.56036606932612676</v>
      </c>
      <c r="K9">
        <f t="shared" si="0"/>
        <v>1.0116009116784799</v>
      </c>
      <c r="L9">
        <f t="shared" si="0"/>
        <v>2.2195621153912626</v>
      </c>
      <c r="P9" s="31" t="s">
        <v>18</v>
      </c>
      <c r="Q9" s="31">
        <v>19</v>
      </c>
      <c r="Z9">
        <v>3.3322045101752038</v>
      </c>
      <c r="AA9">
        <v>-0.56036606932612676</v>
      </c>
      <c r="AB9">
        <v>1.0116009116784799</v>
      </c>
      <c r="AC9">
        <v>2.2195621153912626</v>
      </c>
    </row>
    <row r="10" spans="1:29">
      <c r="A10" s="3">
        <v>2008</v>
      </c>
      <c r="B10" s="14">
        <v>1</v>
      </c>
      <c r="C10" s="1">
        <v>26</v>
      </c>
      <c r="D10" s="5">
        <v>0.58499999999999996</v>
      </c>
      <c r="E10" s="6">
        <v>3.1</v>
      </c>
      <c r="F10" s="5">
        <v>9.0647000000000002</v>
      </c>
      <c r="H10">
        <f t="shared" si="1"/>
        <v>0</v>
      </c>
      <c r="I10">
        <f t="shared" si="0"/>
        <v>3.2580965380214821</v>
      </c>
      <c r="J10">
        <f t="shared" si="0"/>
        <v>-0.53614343175028067</v>
      </c>
      <c r="K10">
        <f t="shared" si="0"/>
        <v>1.1314021114911006</v>
      </c>
      <c r="L10">
        <f t="shared" si="0"/>
        <v>2.204387749340377</v>
      </c>
      <c r="Z10">
        <v>3.2580965380214821</v>
      </c>
      <c r="AA10">
        <v>-0.53614343175028067</v>
      </c>
      <c r="AB10">
        <v>1.1314021114911006</v>
      </c>
      <c r="AC10">
        <v>2.204387749340377</v>
      </c>
    </row>
    <row r="11" spans="1:29" ht="15.75" thickBot="1">
      <c r="A11" s="3">
        <v>2009</v>
      </c>
      <c r="B11" s="14">
        <v>1</v>
      </c>
      <c r="C11" s="1">
        <v>23</v>
      </c>
      <c r="D11" s="5">
        <v>0.67900000000000005</v>
      </c>
      <c r="E11" s="6">
        <v>3.19</v>
      </c>
      <c r="F11" s="5">
        <v>9.2576999999999998</v>
      </c>
      <c r="H11">
        <f t="shared" si="1"/>
        <v>0</v>
      </c>
      <c r="I11">
        <f t="shared" si="0"/>
        <v>3.1354942159291497</v>
      </c>
      <c r="J11">
        <f t="shared" si="0"/>
        <v>-0.38713415142344088</v>
      </c>
      <c r="K11">
        <f t="shared" si="0"/>
        <v>1.1600209167967532</v>
      </c>
      <c r="L11">
        <f t="shared" si="0"/>
        <v>2.2254556376770451</v>
      </c>
      <c r="P11" t="s">
        <v>19</v>
      </c>
      <c r="Z11">
        <v>3.1354942159291497</v>
      </c>
      <c r="AA11">
        <v>-0.38713415142344088</v>
      </c>
      <c r="AB11">
        <v>1.1600209167967532</v>
      </c>
      <c r="AC11">
        <v>2.2254556376770451</v>
      </c>
    </row>
    <row r="12" spans="1:29">
      <c r="A12" s="3">
        <v>2010</v>
      </c>
      <c r="B12" s="14">
        <v>1.1000000000000001</v>
      </c>
      <c r="C12" s="1">
        <v>26</v>
      </c>
      <c r="D12" s="5">
        <v>0.77200000000000002</v>
      </c>
      <c r="E12" s="6">
        <v>3.51</v>
      </c>
      <c r="F12" s="5">
        <v>9.471134600000001</v>
      </c>
      <c r="H12">
        <f t="shared" si="1"/>
        <v>9.5310179804324935E-2</v>
      </c>
      <c r="I12">
        <f t="shared" si="0"/>
        <v>3.2580965380214821</v>
      </c>
      <c r="J12">
        <f t="shared" si="0"/>
        <v>-0.25877072895736086</v>
      </c>
      <c r="K12">
        <f t="shared" si="0"/>
        <v>1.2556160374777743</v>
      </c>
      <c r="L12">
        <f t="shared" si="0"/>
        <v>2.2482487099474335</v>
      </c>
      <c r="P12" s="32"/>
      <c r="Q12" s="32" t="s">
        <v>24</v>
      </c>
      <c r="R12" s="32" t="s">
        <v>25</v>
      </c>
      <c r="S12" s="32" t="s">
        <v>26</v>
      </c>
      <c r="T12" s="32" t="s">
        <v>27</v>
      </c>
      <c r="U12" s="32" t="s">
        <v>28</v>
      </c>
      <c r="Z12">
        <v>3.2580965380214821</v>
      </c>
      <c r="AA12">
        <v>-0.25877072895736086</v>
      </c>
      <c r="AB12">
        <v>1.2556160374777743</v>
      </c>
      <c r="AC12">
        <v>2.2482487099474335</v>
      </c>
    </row>
    <row r="13" spans="1:29">
      <c r="A13" s="3">
        <v>2011</v>
      </c>
      <c r="B13" s="17">
        <v>1.1000000000000001</v>
      </c>
      <c r="C13" s="1">
        <v>30</v>
      </c>
      <c r="D13" s="5">
        <v>0.82399999999999995</v>
      </c>
      <c r="E13" s="6">
        <v>3.91</v>
      </c>
      <c r="F13" s="5">
        <v>9.4709000000000003</v>
      </c>
      <c r="H13">
        <f t="shared" si="1"/>
        <v>9.5310179804324935E-2</v>
      </c>
      <c r="I13">
        <f t="shared" si="0"/>
        <v>3.4011973816621555</v>
      </c>
      <c r="J13">
        <f t="shared" si="0"/>
        <v>-0.1935847490726654</v>
      </c>
      <c r="K13">
        <f t="shared" si="0"/>
        <v>1.3635373739972745</v>
      </c>
      <c r="L13">
        <f t="shared" si="0"/>
        <v>2.2482239396410786</v>
      </c>
      <c r="P13" t="s">
        <v>20</v>
      </c>
      <c r="Q13">
        <v>2</v>
      </c>
      <c r="R13">
        <v>1.4772924761590498</v>
      </c>
      <c r="S13">
        <v>0.7386462380795249</v>
      </c>
      <c r="T13">
        <v>74.796839350263411</v>
      </c>
      <c r="U13">
        <v>7.5964350271735369E-9</v>
      </c>
      <c r="Z13">
        <v>3.4011973816621555</v>
      </c>
      <c r="AA13">
        <v>-0.1935847490726654</v>
      </c>
      <c r="AB13">
        <v>1.3635373739972745</v>
      </c>
      <c r="AC13">
        <v>2.2482239396410786</v>
      </c>
    </row>
    <row r="14" spans="1:29">
      <c r="A14" s="3">
        <v>2012</v>
      </c>
      <c r="B14" s="19">
        <v>1</v>
      </c>
      <c r="C14" s="1">
        <v>25</v>
      </c>
      <c r="D14" s="5">
        <v>0.80700000000000005</v>
      </c>
      <c r="E14" s="6">
        <v>4.1399999999999997</v>
      </c>
      <c r="F14" s="5">
        <v>9.0280000000000005</v>
      </c>
      <c r="H14">
        <f t="shared" si="1"/>
        <v>0</v>
      </c>
      <c r="I14">
        <f t="shared" si="0"/>
        <v>3.2188758248682006</v>
      </c>
      <c r="J14">
        <f t="shared" si="0"/>
        <v>-0.21443161071218819</v>
      </c>
      <c r="K14">
        <f t="shared" si="0"/>
        <v>1.4206957878372228</v>
      </c>
      <c r="L14">
        <f t="shared" si="0"/>
        <v>2.2003308589552892</v>
      </c>
      <c r="P14" t="s">
        <v>21</v>
      </c>
      <c r="Q14">
        <v>16</v>
      </c>
      <c r="R14">
        <v>0.15800587179798764</v>
      </c>
      <c r="S14">
        <v>9.8753669873742275E-3</v>
      </c>
      <c r="Z14">
        <v>3.2188758248682006</v>
      </c>
      <c r="AA14">
        <v>-0.21443161071218819</v>
      </c>
      <c r="AB14">
        <v>1.4206957878372228</v>
      </c>
      <c r="AC14">
        <v>2.2003308589552892</v>
      </c>
    </row>
    <row r="15" spans="1:29" ht="15.75" thickBot="1">
      <c r="A15" s="3">
        <v>2013</v>
      </c>
      <c r="B15" s="21">
        <v>1</v>
      </c>
      <c r="C15" s="1">
        <v>21</v>
      </c>
      <c r="D15" s="5">
        <v>0.84099999999999997</v>
      </c>
      <c r="E15" s="6">
        <v>4.2</v>
      </c>
      <c r="F15" s="5">
        <v>8.6974</v>
      </c>
      <c r="H15">
        <f t="shared" si="1"/>
        <v>0</v>
      </c>
      <c r="I15">
        <f t="shared" si="0"/>
        <v>3.044522437723423</v>
      </c>
      <c r="J15">
        <f t="shared" si="0"/>
        <v>-0.17316361900918903</v>
      </c>
      <c r="K15">
        <f t="shared" si="0"/>
        <v>1.4350845252893227</v>
      </c>
      <c r="L15">
        <f t="shared" si="0"/>
        <v>2.1630241304210935</v>
      </c>
      <c r="P15" s="31" t="s">
        <v>22</v>
      </c>
      <c r="Q15" s="31">
        <v>18</v>
      </c>
      <c r="R15" s="31">
        <v>1.6352983479570375</v>
      </c>
      <c r="S15" s="31"/>
      <c r="T15" s="31"/>
      <c r="U15" s="31"/>
      <c r="Z15">
        <v>3.044522437723423</v>
      </c>
      <c r="AA15">
        <v>-0.17316361900918903</v>
      </c>
      <c r="AB15">
        <v>1.4350845252893227</v>
      </c>
      <c r="AC15">
        <v>2.1630241304210935</v>
      </c>
    </row>
    <row r="16" spans="1:29" ht="15.75" thickBot="1">
      <c r="A16" s="3">
        <v>2014</v>
      </c>
      <c r="B16" s="23">
        <v>0.9</v>
      </c>
      <c r="C16" s="1">
        <v>23</v>
      </c>
      <c r="D16" s="5">
        <v>0.85499999999999998</v>
      </c>
      <c r="E16" s="6">
        <v>4.2300000000000004</v>
      </c>
      <c r="F16" s="5">
        <v>8.4132999999999996</v>
      </c>
      <c r="H16">
        <f t="shared" si="1"/>
        <v>-0.10536051565782628</v>
      </c>
      <c r="I16">
        <f t="shared" si="0"/>
        <v>3.1354942159291497</v>
      </c>
      <c r="J16">
        <f t="shared" si="0"/>
        <v>-0.15665381004537685</v>
      </c>
      <c r="K16">
        <f t="shared" si="0"/>
        <v>1.4422019930581866</v>
      </c>
      <c r="L16">
        <f t="shared" si="0"/>
        <v>2.1298137870319191</v>
      </c>
      <c r="Z16">
        <v>3.1354942159291497</v>
      </c>
      <c r="AA16">
        <v>-0.15665381004537685</v>
      </c>
      <c r="AB16">
        <v>1.4422019930581866</v>
      </c>
      <c r="AC16">
        <v>2.1298137870319191</v>
      </c>
    </row>
    <row r="17" spans="1:29">
      <c r="A17" s="3">
        <v>2015</v>
      </c>
      <c r="B17" s="24">
        <v>0.8</v>
      </c>
      <c r="C17" s="1">
        <v>21</v>
      </c>
      <c r="D17" s="5">
        <v>0.86399999999999999</v>
      </c>
      <c r="E17" s="6">
        <v>4.55</v>
      </c>
      <c r="F17" s="5">
        <v>7.9889999999999999</v>
      </c>
      <c r="H17">
        <f t="shared" si="1"/>
        <v>-0.22314355131420971</v>
      </c>
      <c r="I17">
        <f t="shared" si="0"/>
        <v>3.044522437723423</v>
      </c>
      <c r="J17">
        <f t="shared" si="0"/>
        <v>-0.14618251017808145</v>
      </c>
      <c r="K17">
        <f t="shared" si="0"/>
        <v>1.5151272329628591</v>
      </c>
      <c r="L17">
        <f t="shared" si="0"/>
        <v>2.078065595499905</v>
      </c>
      <c r="P17" s="32"/>
      <c r="Q17" s="32" t="s">
        <v>29</v>
      </c>
      <c r="R17" s="32" t="s">
        <v>17</v>
      </c>
      <c r="S17" s="32" t="s">
        <v>30</v>
      </c>
      <c r="T17" s="32" t="s">
        <v>31</v>
      </c>
      <c r="U17" s="32" t="s">
        <v>32</v>
      </c>
      <c r="V17" s="32" t="s">
        <v>33</v>
      </c>
      <c r="W17" s="32" t="s">
        <v>34</v>
      </c>
      <c r="X17" s="32" t="s">
        <v>35</v>
      </c>
      <c r="Z17">
        <v>3.044522437723423</v>
      </c>
      <c r="AA17">
        <v>-0.14618251017808145</v>
      </c>
      <c r="AB17">
        <v>1.5151272329628591</v>
      </c>
      <c r="AC17">
        <v>2.078065595499905</v>
      </c>
    </row>
    <row r="18" spans="1:29">
      <c r="A18" s="3">
        <v>2016</v>
      </c>
      <c r="B18" s="25">
        <v>0.69944834577126003</v>
      </c>
      <c r="C18" s="1">
        <v>19</v>
      </c>
      <c r="D18" s="5">
        <v>0.87</v>
      </c>
      <c r="E18" s="6">
        <v>4.75</v>
      </c>
      <c r="F18" s="5">
        <v>7.7923999999999998</v>
      </c>
      <c r="H18">
        <f t="shared" si="1"/>
        <v>-0.35746333210465586</v>
      </c>
      <c r="I18">
        <f t="shared" si="0"/>
        <v>2.9444389791664403</v>
      </c>
      <c r="J18">
        <f t="shared" si="0"/>
        <v>-0.13926206733350766</v>
      </c>
      <c r="K18">
        <f t="shared" si="0"/>
        <v>1.5581446180465499</v>
      </c>
      <c r="L18">
        <f t="shared" si="0"/>
        <v>2.0531488997249121</v>
      </c>
      <c r="P18" t="s">
        <v>23</v>
      </c>
      <c r="Q18">
        <v>2.7523276606604674</v>
      </c>
      <c r="R18">
        <v>1.1073122309802659</v>
      </c>
      <c r="S18">
        <v>2.4855931178723867</v>
      </c>
      <c r="T18">
        <v>2.4369934381215812E-2</v>
      </c>
      <c r="U18">
        <v>0.40493059431289158</v>
      </c>
      <c r="V18">
        <v>5.0997247270080432</v>
      </c>
      <c r="W18">
        <v>0.40493059431289158</v>
      </c>
      <c r="X18">
        <v>5.0997247270080432</v>
      </c>
      <c r="Z18">
        <v>2.9444389791664403</v>
      </c>
      <c r="AA18">
        <v>-0.13926206733350766</v>
      </c>
      <c r="AB18">
        <v>1.5581446180465499</v>
      </c>
      <c r="AC18">
        <v>2.0531488997249121</v>
      </c>
    </row>
    <row r="19" spans="1:29">
      <c r="A19" s="3">
        <v>2017</v>
      </c>
      <c r="B19" s="25">
        <v>0.62</v>
      </c>
      <c r="C19" s="1">
        <v>18</v>
      </c>
      <c r="D19" s="5">
        <v>0.877</v>
      </c>
      <c r="E19" s="6">
        <v>5.28</v>
      </c>
      <c r="F19" s="5">
        <v>7.6832000000000003</v>
      </c>
      <c r="H19">
        <f t="shared" si="1"/>
        <v>-0.4780358009429998</v>
      </c>
      <c r="I19">
        <f t="shared" si="1"/>
        <v>2.8903717578961645</v>
      </c>
      <c r="J19">
        <f t="shared" si="1"/>
        <v>-0.13124828660995402</v>
      </c>
      <c r="K19">
        <f t="shared" si="1"/>
        <v>1.6639260977181702</v>
      </c>
      <c r="L19">
        <f t="shared" si="1"/>
        <v>2.0390361270447972</v>
      </c>
      <c r="P19" t="s">
        <v>3</v>
      </c>
      <c r="Q19">
        <v>-0.48676352122982436</v>
      </c>
      <c r="R19">
        <v>9.5260960037814299E-2</v>
      </c>
      <c r="S19">
        <v>-5.1097902124501076</v>
      </c>
      <c r="T19">
        <v>1.0494579668632068E-4</v>
      </c>
      <c r="U19">
        <v>-0.68870773522289108</v>
      </c>
      <c r="V19">
        <v>-0.28481930723675764</v>
      </c>
      <c r="W19">
        <v>-0.68870773522289108</v>
      </c>
      <c r="X19">
        <v>-0.28481930723675764</v>
      </c>
      <c r="Z19">
        <v>2.8903717578961645</v>
      </c>
      <c r="AA19">
        <v>-0.13124828660995402</v>
      </c>
      <c r="AB19">
        <v>1.6639260977181702</v>
      </c>
      <c r="AC19">
        <v>2.0390361270447972</v>
      </c>
    </row>
    <row r="20" spans="1:29" ht="15.75" thickBot="1">
      <c r="A20" s="3">
        <v>2018</v>
      </c>
      <c r="B20" s="27">
        <v>0.6</v>
      </c>
      <c r="C20" s="1">
        <v>18</v>
      </c>
      <c r="D20" s="5">
        <v>0.88700000000000001</v>
      </c>
      <c r="E20" s="6">
        <v>6.09</v>
      </c>
      <c r="F20" s="5">
        <v>7.3518999999999997</v>
      </c>
      <c r="H20">
        <f t="shared" si="1"/>
        <v>-0.51082562376599072</v>
      </c>
      <c r="I20">
        <f t="shared" si="1"/>
        <v>2.8903717578961645</v>
      </c>
      <c r="J20">
        <f t="shared" si="1"/>
        <v>-0.11991029667255755</v>
      </c>
      <c r="K20">
        <f t="shared" si="1"/>
        <v>1.8066480817218056</v>
      </c>
      <c r="L20">
        <f t="shared" si="1"/>
        <v>1.9949587832198585</v>
      </c>
      <c r="P20" s="31" t="s">
        <v>4</v>
      </c>
      <c r="Q20" s="31">
        <v>0.50181203595118418</v>
      </c>
      <c r="R20" s="31">
        <v>0.4632931205812687</v>
      </c>
      <c r="S20" s="31">
        <v>1.0831415655850618</v>
      </c>
      <c r="T20" s="31">
        <v>0.29479915969166848</v>
      </c>
      <c r="U20" s="31">
        <v>-0.4803255054617992</v>
      </c>
      <c r="V20" s="31">
        <v>1.4839495773641675</v>
      </c>
      <c r="W20" s="31">
        <v>-0.4803255054617992</v>
      </c>
      <c r="X20" s="31">
        <v>1.4839495773641675</v>
      </c>
      <c r="Z20">
        <v>2.8903717578961645</v>
      </c>
      <c r="AA20">
        <v>-0.11991029667255755</v>
      </c>
      <c r="AB20">
        <v>1.8066480817218056</v>
      </c>
      <c r="AC20">
        <v>1.9949587832198585</v>
      </c>
    </row>
    <row r="21" spans="1:29">
      <c r="A21" s="3">
        <v>2019</v>
      </c>
      <c r="B21" s="2">
        <v>0.4</v>
      </c>
      <c r="C21" s="1">
        <v>20</v>
      </c>
      <c r="D21" s="5">
        <v>0.90100000000000002</v>
      </c>
      <c r="E21" s="6">
        <v>6.93</v>
      </c>
      <c r="F21" s="5">
        <v>7.3554000000000004</v>
      </c>
      <c r="H21">
        <f t="shared" si="1"/>
        <v>-0.916290731874155</v>
      </c>
      <c r="I21">
        <f t="shared" si="1"/>
        <v>2.9957322735539909</v>
      </c>
      <c r="J21">
        <f t="shared" si="1"/>
        <v>-0.10425002137379911</v>
      </c>
      <c r="K21">
        <f t="shared" si="1"/>
        <v>1.9358598132018119</v>
      </c>
      <c r="L21">
        <f t="shared" si="1"/>
        <v>1.9954347373468666</v>
      </c>
      <c r="Z21">
        <v>2.9957322735539909</v>
      </c>
      <c r="AA21">
        <v>-0.10425002137379911</v>
      </c>
      <c r="AB21">
        <v>1.9358598132018119</v>
      </c>
      <c r="AC21">
        <v>1.9954347373468666</v>
      </c>
    </row>
    <row r="26" spans="1:29">
      <c r="N26" t="s">
        <v>12</v>
      </c>
    </row>
    <row r="27" spans="1:29" ht="15.75" thickBot="1"/>
    <row r="28" spans="1:29">
      <c r="N28" s="33" t="s">
        <v>13</v>
      </c>
      <c r="O28" s="33"/>
    </row>
    <row r="29" spans="1:29">
      <c r="N29" t="s">
        <v>14</v>
      </c>
      <c r="O29">
        <v>0.94672761077482925</v>
      </c>
    </row>
    <row r="30" spans="1:29">
      <c r="N30" t="s">
        <v>15</v>
      </c>
      <c r="O30">
        <v>0.8962931690034166</v>
      </c>
    </row>
    <row r="31" spans="1:29">
      <c r="N31" t="s">
        <v>16</v>
      </c>
      <c r="O31">
        <v>0.89019276718008822</v>
      </c>
    </row>
    <row r="32" spans="1:29">
      <c r="N32" t="s">
        <v>17</v>
      </c>
      <c r="O32">
        <v>9.987981289311211E-2</v>
      </c>
    </row>
    <row r="33" spans="1:22" ht="15.75" thickBot="1">
      <c r="N33" s="31" t="s">
        <v>18</v>
      </c>
      <c r="O33" s="31">
        <v>19</v>
      </c>
    </row>
    <row r="35" spans="1:22" ht="15.75" thickBot="1">
      <c r="N35" t="s">
        <v>19</v>
      </c>
    </row>
    <row r="36" spans="1:22">
      <c r="N36" s="32"/>
      <c r="O36" s="32" t="s">
        <v>24</v>
      </c>
      <c r="P36" s="32" t="s">
        <v>25</v>
      </c>
      <c r="Q36" s="32" t="s">
        <v>26</v>
      </c>
      <c r="R36" s="32" t="s">
        <v>27</v>
      </c>
      <c r="S36" s="32" t="s">
        <v>28</v>
      </c>
    </row>
    <row r="37" spans="1:22">
      <c r="N37" t="s">
        <v>20</v>
      </c>
      <c r="O37">
        <v>1</v>
      </c>
      <c r="P37">
        <v>1.4657067385564648</v>
      </c>
      <c r="Q37">
        <v>1.4657067385564648</v>
      </c>
      <c r="R37">
        <v>146.92362814133301</v>
      </c>
      <c r="S37">
        <v>8.6270077211214329E-10</v>
      </c>
    </row>
    <row r="38" spans="1:22">
      <c r="N38" t="s">
        <v>21</v>
      </c>
      <c r="O38">
        <v>17</v>
      </c>
      <c r="P38">
        <v>0.16959160940057244</v>
      </c>
      <c r="Q38">
        <v>9.9759770235630842E-3</v>
      </c>
    </row>
    <row r="39" spans="1:22" ht="15.75" thickBot="1">
      <c r="N39" s="31" t="s">
        <v>22</v>
      </c>
      <c r="O39" s="31">
        <v>18</v>
      </c>
      <c r="P39" s="31">
        <v>1.6352983479570373</v>
      </c>
      <c r="Q39" s="31"/>
      <c r="R39" s="31"/>
      <c r="S39" s="31"/>
    </row>
    <row r="40" spans="1:22" ht="15.75" thickBot="1"/>
    <row r="41" spans="1:22">
      <c r="N41" s="32"/>
      <c r="O41" s="32" t="s">
        <v>29</v>
      </c>
      <c r="P41" s="32" t="s">
        <v>17</v>
      </c>
      <c r="Q41" s="32" t="s">
        <v>30</v>
      </c>
      <c r="R41" s="32" t="s">
        <v>31</v>
      </c>
      <c r="S41" s="32" t="s">
        <v>32</v>
      </c>
      <c r="T41" s="32" t="s">
        <v>33</v>
      </c>
      <c r="U41" s="32" t="s">
        <v>34</v>
      </c>
      <c r="V41" s="32" t="s">
        <v>35</v>
      </c>
    </row>
    <row r="42" spans="1:22">
      <c r="N42" t="s">
        <v>23</v>
      </c>
      <c r="O42">
        <v>3.9499837013556354</v>
      </c>
      <c r="P42">
        <v>5.9579888114599078E-2</v>
      </c>
      <c r="Q42">
        <v>66.297266180796271</v>
      </c>
      <c r="R42">
        <v>5.7573483445575863E-22</v>
      </c>
      <c r="S42">
        <v>3.8242811252858884</v>
      </c>
      <c r="T42">
        <v>4.0756862774253824</v>
      </c>
      <c r="U42">
        <v>3.8242811252858884</v>
      </c>
      <c r="V42">
        <v>4.0756862774253824</v>
      </c>
    </row>
    <row r="43" spans="1:22" ht="15.75" thickBot="1">
      <c r="N43" s="31" t="s">
        <v>3</v>
      </c>
      <c r="O43" s="31">
        <v>-0.57632279559014421</v>
      </c>
      <c r="P43" s="31">
        <v>4.7546655739949387E-2</v>
      </c>
      <c r="Q43" s="31">
        <v>-12.121205721434357</v>
      </c>
      <c r="R43" s="31">
        <v>8.6270077211214329E-10</v>
      </c>
      <c r="S43" s="31">
        <v>-0.67663747054416734</v>
      </c>
      <c r="T43" s="31">
        <v>-0.47600812063612108</v>
      </c>
      <c r="U43" s="31">
        <v>-0.67663747054416734</v>
      </c>
      <c r="V43" s="31">
        <v>-0.47600812063612108</v>
      </c>
    </row>
    <row r="46" spans="1:22">
      <c r="B46">
        <v>2001</v>
      </c>
      <c r="T46">
        <v>2019</v>
      </c>
    </row>
    <row r="47" spans="1:22">
      <c r="A47" t="s">
        <v>1</v>
      </c>
      <c r="B47">
        <v>3.912023005428146</v>
      </c>
      <c r="C47">
        <v>3.7612001156935624</v>
      </c>
      <c r="D47">
        <v>3.7376696182833684</v>
      </c>
      <c r="E47">
        <v>3.5553480614894135</v>
      </c>
      <c r="F47">
        <v>3.4339872044851463</v>
      </c>
      <c r="G47">
        <v>3.4339872044851463</v>
      </c>
      <c r="H47">
        <v>3.3322045101752038</v>
      </c>
      <c r="I47">
        <v>3.2580965380214821</v>
      </c>
      <c r="J47">
        <v>3.1354942159291497</v>
      </c>
      <c r="K47">
        <v>3.2580965380214821</v>
      </c>
      <c r="L47">
        <v>3.4011973816621555</v>
      </c>
      <c r="M47">
        <v>3.2188758248682006</v>
      </c>
      <c r="N47">
        <v>3.044522437723423</v>
      </c>
      <c r="O47">
        <v>3.1354942159291497</v>
      </c>
      <c r="P47">
        <v>3.044522437723423</v>
      </c>
      <c r="Q47">
        <v>2.9444389791664403</v>
      </c>
      <c r="R47">
        <v>2.8903717578961645</v>
      </c>
      <c r="S47">
        <v>2.8903717578961645</v>
      </c>
      <c r="T47">
        <v>2.9957322735539909</v>
      </c>
    </row>
    <row r="48" spans="1:22">
      <c r="A48" t="s">
        <v>3</v>
      </c>
      <c r="B48">
        <v>0.24686007793152581</v>
      </c>
      <c r="C48">
        <v>0.3148107398400336</v>
      </c>
      <c r="D48">
        <v>0.47623417899637172</v>
      </c>
      <c r="E48">
        <v>0.636576829071551</v>
      </c>
      <c r="F48">
        <v>0.72754860727727766</v>
      </c>
      <c r="G48">
        <v>0.87546873735389985</v>
      </c>
      <c r="H48">
        <v>1.0116009116784799</v>
      </c>
      <c r="I48">
        <v>1.1314021114911006</v>
      </c>
      <c r="J48">
        <v>1.1600209167967532</v>
      </c>
      <c r="K48">
        <v>1.2556160374777743</v>
      </c>
      <c r="L48">
        <v>1.3635373739972745</v>
      </c>
      <c r="M48">
        <v>1.4206957878372228</v>
      </c>
      <c r="N48">
        <v>1.4350845252893227</v>
      </c>
      <c r="O48">
        <v>1.4422019930581866</v>
      </c>
      <c r="P48">
        <v>1.5151272329628591</v>
      </c>
      <c r="Q48">
        <v>1.5581446180465499</v>
      </c>
      <c r="R48">
        <v>1.6639260977181702</v>
      </c>
      <c r="S48">
        <v>1.8066480817218056</v>
      </c>
      <c r="T48">
        <v>1.9358598132018119</v>
      </c>
    </row>
    <row r="49" spans="1:20">
      <c r="A49" t="s">
        <v>4</v>
      </c>
      <c r="B49">
        <v>2.2793881113898431</v>
      </c>
      <c r="C49">
        <v>2.3048724749401792</v>
      </c>
      <c r="D49">
        <v>2.2907553972404671</v>
      </c>
      <c r="E49">
        <v>2.2898544005152273</v>
      </c>
      <c r="F49">
        <v>2.2435673045291722</v>
      </c>
      <c r="G49">
        <v>2.2161226562182548</v>
      </c>
      <c r="H49">
        <v>2.2195621153912626</v>
      </c>
      <c r="I49">
        <v>2.204387749340377</v>
      </c>
      <c r="J49">
        <v>2.2254556376770451</v>
      </c>
      <c r="K49">
        <v>2.2482487099474335</v>
      </c>
      <c r="L49">
        <v>2.2482239396410786</v>
      </c>
      <c r="M49">
        <v>2.2003308589552892</v>
      </c>
      <c r="N49">
        <v>2.1630241304210935</v>
      </c>
      <c r="O49">
        <v>2.1298137870319191</v>
      </c>
      <c r="P49">
        <v>2.078065595499905</v>
      </c>
      <c r="Q49">
        <v>2.0531488997249121</v>
      </c>
      <c r="R49">
        <v>2.0390361270447972</v>
      </c>
      <c r="S49">
        <v>1.9949587832198585</v>
      </c>
      <c r="T49">
        <v>1.9954347373468666</v>
      </c>
    </row>
    <row r="52" spans="1:20">
      <c r="B52">
        <f>TRUNC(B47,2)</f>
        <v>3.91</v>
      </c>
      <c r="C52">
        <f t="shared" ref="C52:T54" si="2">TRUNC(C47,2)</f>
        <v>3.76</v>
      </c>
      <c r="D52">
        <f t="shared" si="2"/>
        <v>3.73</v>
      </c>
      <c r="E52">
        <f t="shared" si="2"/>
        <v>3.55</v>
      </c>
      <c r="F52">
        <f t="shared" si="2"/>
        <v>3.43</v>
      </c>
      <c r="G52">
        <f t="shared" si="2"/>
        <v>3.43</v>
      </c>
      <c r="H52">
        <f t="shared" si="2"/>
        <v>3.33</v>
      </c>
      <c r="I52">
        <f t="shared" si="2"/>
        <v>3.25</v>
      </c>
      <c r="J52">
        <f t="shared" si="2"/>
        <v>3.13</v>
      </c>
      <c r="K52">
        <f t="shared" si="2"/>
        <v>3.25</v>
      </c>
      <c r="L52">
        <f t="shared" si="2"/>
        <v>3.4</v>
      </c>
      <c r="M52">
        <f t="shared" si="2"/>
        <v>3.21</v>
      </c>
      <c r="N52">
        <f t="shared" si="2"/>
        <v>3.04</v>
      </c>
      <c r="O52">
        <f t="shared" si="2"/>
        <v>3.13</v>
      </c>
      <c r="P52">
        <f t="shared" si="2"/>
        <v>3.04</v>
      </c>
      <c r="Q52">
        <f t="shared" si="2"/>
        <v>2.94</v>
      </c>
      <c r="R52">
        <f t="shared" si="2"/>
        <v>2.89</v>
      </c>
      <c r="S52">
        <f t="shared" si="2"/>
        <v>2.89</v>
      </c>
      <c r="T52">
        <f t="shared" si="2"/>
        <v>2.99</v>
      </c>
    </row>
    <row r="53" spans="1:20">
      <c r="B53">
        <f t="shared" ref="B53:Q54" si="3">TRUNC(B48,2)</f>
        <v>0.24</v>
      </c>
      <c r="C53">
        <f t="shared" si="3"/>
        <v>0.31</v>
      </c>
      <c r="D53">
        <f t="shared" si="3"/>
        <v>0.47</v>
      </c>
      <c r="E53">
        <f t="shared" si="3"/>
        <v>0.63</v>
      </c>
      <c r="F53">
        <f t="shared" si="3"/>
        <v>0.72</v>
      </c>
      <c r="G53">
        <f t="shared" si="3"/>
        <v>0.87</v>
      </c>
      <c r="H53">
        <f t="shared" si="3"/>
        <v>1.01</v>
      </c>
      <c r="I53">
        <f t="shared" si="3"/>
        <v>1.1299999999999999</v>
      </c>
      <c r="J53">
        <f t="shared" si="3"/>
        <v>1.1599999999999999</v>
      </c>
      <c r="K53">
        <f t="shared" si="3"/>
        <v>1.25</v>
      </c>
      <c r="L53">
        <f t="shared" si="3"/>
        <v>1.36</v>
      </c>
      <c r="M53">
        <f t="shared" si="3"/>
        <v>1.42</v>
      </c>
      <c r="N53">
        <f t="shared" si="3"/>
        <v>1.43</v>
      </c>
      <c r="O53">
        <f t="shared" si="3"/>
        <v>1.44</v>
      </c>
      <c r="P53">
        <f t="shared" si="3"/>
        <v>1.51</v>
      </c>
      <c r="Q53">
        <f t="shared" si="3"/>
        <v>1.55</v>
      </c>
      <c r="R53">
        <f t="shared" si="2"/>
        <v>1.66</v>
      </c>
      <c r="S53">
        <f t="shared" si="2"/>
        <v>1.8</v>
      </c>
      <c r="T53">
        <f t="shared" si="2"/>
        <v>1.93</v>
      </c>
    </row>
    <row r="54" spans="1:20">
      <c r="B54">
        <f t="shared" si="3"/>
        <v>2.27</v>
      </c>
      <c r="C54">
        <f t="shared" si="2"/>
        <v>2.2999999999999998</v>
      </c>
      <c r="D54">
        <f t="shared" si="2"/>
        <v>2.29</v>
      </c>
      <c r="E54">
        <f t="shared" si="2"/>
        <v>2.2799999999999998</v>
      </c>
      <c r="F54">
        <f t="shared" si="2"/>
        <v>2.2400000000000002</v>
      </c>
      <c r="G54">
        <f t="shared" si="2"/>
        <v>2.21</v>
      </c>
      <c r="H54">
        <f t="shared" si="2"/>
        <v>2.21</v>
      </c>
      <c r="I54">
        <f t="shared" si="2"/>
        <v>2.2000000000000002</v>
      </c>
      <c r="J54">
        <f t="shared" si="2"/>
        <v>2.2200000000000002</v>
      </c>
      <c r="K54">
        <f t="shared" si="2"/>
        <v>2.2400000000000002</v>
      </c>
      <c r="L54">
        <f t="shared" si="2"/>
        <v>2.2400000000000002</v>
      </c>
      <c r="M54">
        <f t="shared" si="2"/>
        <v>2.2000000000000002</v>
      </c>
      <c r="N54">
        <f t="shared" si="2"/>
        <v>2.16</v>
      </c>
      <c r="O54">
        <f t="shared" si="2"/>
        <v>2.12</v>
      </c>
      <c r="P54">
        <f t="shared" si="2"/>
        <v>2.0699999999999998</v>
      </c>
      <c r="Q54">
        <f t="shared" si="2"/>
        <v>2.0499999999999998</v>
      </c>
      <c r="R54">
        <f t="shared" si="2"/>
        <v>2.0299999999999998</v>
      </c>
      <c r="S54">
        <f t="shared" si="2"/>
        <v>1.99</v>
      </c>
      <c r="T54">
        <f t="shared" si="2"/>
        <v>1.99</v>
      </c>
    </row>
    <row r="57" spans="1:20">
      <c r="B57">
        <v>3.91</v>
      </c>
      <c r="C57">
        <v>3.76</v>
      </c>
      <c r="D57">
        <v>3.73</v>
      </c>
      <c r="E57">
        <v>3.55</v>
      </c>
      <c r="F57">
        <v>3.43</v>
      </c>
      <c r="G57">
        <v>3.43</v>
      </c>
      <c r="H57">
        <v>3.33</v>
      </c>
      <c r="I57">
        <v>3.25</v>
      </c>
      <c r="J57">
        <v>3.13</v>
      </c>
      <c r="K57">
        <v>3.25</v>
      </c>
      <c r="L57">
        <v>3.4</v>
      </c>
      <c r="M57">
        <v>3.21</v>
      </c>
      <c r="N57">
        <v>3.04</v>
      </c>
      <c r="O57">
        <v>3.13</v>
      </c>
      <c r="P57">
        <v>3.04</v>
      </c>
      <c r="Q57">
        <v>2.94</v>
      </c>
      <c r="R57">
        <v>2.89</v>
      </c>
      <c r="S57">
        <v>2.89</v>
      </c>
      <c r="T57">
        <v>2.99</v>
      </c>
    </row>
    <row r="58" spans="1:20">
      <c r="B58">
        <v>0.24</v>
      </c>
      <c r="C58">
        <v>0.31</v>
      </c>
      <c r="D58">
        <v>0.47</v>
      </c>
      <c r="E58">
        <v>0.63</v>
      </c>
      <c r="F58">
        <v>0.72</v>
      </c>
      <c r="G58">
        <v>0.87</v>
      </c>
      <c r="H58">
        <v>1.01</v>
      </c>
      <c r="I58">
        <v>1.1299999999999999</v>
      </c>
      <c r="J58">
        <v>1.1599999999999999</v>
      </c>
      <c r="K58">
        <v>1.25</v>
      </c>
      <c r="L58">
        <v>1.36</v>
      </c>
      <c r="M58">
        <v>1.42</v>
      </c>
      <c r="N58">
        <v>1.43</v>
      </c>
      <c r="O58">
        <v>1.44</v>
      </c>
      <c r="P58">
        <v>1.51</v>
      </c>
      <c r="Q58">
        <v>1.55</v>
      </c>
      <c r="R58">
        <v>1.66</v>
      </c>
      <c r="S58">
        <v>1.8</v>
      </c>
      <c r="T58">
        <v>1.93</v>
      </c>
    </row>
    <row r="59" spans="1:20">
      <c r="B59">
        <v>2.27</v>
      </c>
      <c r="C59">
        <v>2.2999999999999998</v>
      </c>
      <c r="D59">
        <v>2.29</v>
      </c>
      <c r="E59">
        <v>2.2799999999999998</v>
      </c>
      <c r="F59">
        <v>2.2400000000000002</v>
      </c>
      <c r="G59">
        <v>2.21</v>
      </c>
      <c r="H59">
        <v>2.21</v>
      </c>
      <c r="I59">
        <v>2.2000000000000002</v>
      </c>
      <c r="J59">
        <v>2.2200000000000002</v>
      </c>
      <c r="K59">
        <v>2.2400000000000002</v>
      </c>
      <c r="L59">
        <v>2.2400000000000002</v>
      </c>
      <c r="M59">
        <v>2.2000000000000002</v>
      </c>
      <c r="N59">
        <v>2.16</v>
      </c>
      <c r="O59">
        <v>2.12</v>
      </c>
      <c r="P59">
        <v>2.0699999999999998</v>
      </c>
      <c r="Q59">
        <v>2.0499999999999998</v>
      </c>
      <c r="R59">
        <v>2.0299999999999998</v>
      </c>
      <c r="S59">
        <v>1.99</v>
      </c>
      <c r="T59">
        <v>1.99</v>
      </c>
    </row>
    <row r="62" spans="1:20">
      <c r="B62" t="str">
        <f>B57&amp;","</f>
        <v>3.91,</v>
      </c>
      <c r="C62" t="str">
        <f t="shared" ref="C62:T62" si="4">C57&amp;","</f>
        <v>3.76,</v>
      </c>
      <c r="D62" t="str">
        <f t="shared" si="4"/>
        <v>3.73,</v>
      </c>
      <c r="E62" t="str">
        <f t="shared" si="4"/>
        <v>3.55,</v>
      </c>
      <c r="F62" t="str">
        <f t="shared" si="4"/>
        <v>3.43,</v>
      </c>
      <c r="G62" t="str">
        <f t="shared" si="4"/>
        <v>3.43,</v>
      </c>
      <c r="H62" t="str">
        <f t="shared" si="4"/>
        <v>3.33,</v>
      </c>
      <c r="I62" t="str">
        <f t="shared" si="4"/>
        <v>3.25,</v>
      </c>
      <c r="J62" t="str">
        <f t="shared" si="4"/>
        <v>3.13,</v>
      </c>
      <c r="K62" t="str">
        <f t="shared" si="4"/>
        <v>3.25,</v>
      </c>
      <c r="L62" t="str">
        <f t="shared" si="4"/>
        <v>3.4,</v>
      </c>
      <c r="M62" t="str">
        <f t="shared" si="4"/>
        <v>3.21,</v>
      </c>
      <c r="N62" t="str">
        <f t="shared" si="4"/>
        <v>3.04,</v>
      </c>
      <c r="O62" t="str">
        <f t="shared" si="4"/>
        <v>3.13,</v>
      </c>
      <c r="P62" t="str">
        <f t="shared" si="4"/>
        <v>3.04,</v>
      </c>
      <c r="Q62" t="str">
        <f t="shared" si="4"/>
        <v>2.94,</v>
      </c>
      <c r="R62" t="str">
        <f t="shared" si="4"/>
        <v>2.89,</v>
      </c>
      <c r="S62" t="str">
        <f t="shared" si="4"/>
        <v>2.89,</v>
      </c>
      <c r="T62" t="str">
        <f t="shared" si="4"/>
        <v>2.99,</v>
      </c>
    </row>
    <row r="63" spans="1:20">
      <c r="B63" t="str">
        <f>B58&amp;","</f>
        <v>0.24,</v>
      </c>
      <c r="C63" t="str">
        <f t="shared" ref="C63:T63" si="5">C58&amp;","</f>
        <v>0.31,</v>
      </c>
      <c r="D63" t="str">
        <f t="shared" si="5"/>
        <v>0.47,</v>
      </c>
      <c r="E63" t="str">
        <f t="shared" si="5"/>
        <v>0.63,</v>
      </c>
      <c r="F63" t="str">
        <f t="shared" si="5"/>
        <v>0.72,</v>
      </c>
      <c r="G63" t="str">
        <f t="shared" si="5"/>
        <v>0.87,</v>
      </c>
      <c r="H63" t="str">
        <f t="shared" si="5"/>
        <v>1.01,</v>
      </c>
      <c r="I63" t="str">
        <f t="shared" si="5"/>
        <v>1.13,</v>
      </c>
      <c r="J63" t="str">
        <f t="shared" si="5"/>
        <v>1.16,</v>
      </c>
      <c r="K63" t="str">
        <f t="shared" si="5"/>
        <v>1.25,</v>
      </c>
      <c r="L63" t="str">
        <f t="shared" si="5"/>
        <v>1.36,</v>
      </c>
      <c r="M63" t="str">
        <f t="shared" si="5"/>
        <v>1.42,</v>
      </c>
      <c r="N63" t="str">
        <f t="shared" si="5"/>
        <v>1.43,</v>
      </c>
      <c r="O63" t="str">
        <f t="shared" si="5"/>
        <v>1.44,</v>
      </c>
      <c r="P63" t="str">
        <f t="shared" si="5"/>
        <v>1.51,</v>
      </c>
      <c r="Q63" t="str">
        <f t="shared" si="5"/>
        <v>1.55,</v>
      </c>
      <c r="R63" t="str">
        <f t="shared" si="5"/>
        <v>1.66,</v>
      </c>
      <c r="S63" t="str">
        <f t="shared" si="5"/>
        <v>1.8,</v>
      </c>
      <c r="T63" t="str">
        <f t="shared" si="5"/>
        <v>1.93,</v>
      </c>
    </row>
    <row r="64" spans="1:20">
      <c r="B64" t="str">
        <f>B59&amp;","</f>
        <v>2.27,</v>
      </c>
      <c r="C64" t="str">
        <f t="shared" ref="C64:T64" si="6">C59&amp;","</f>
        <v>2.3,</v>
      </c>
      <c r="D64" t="str">
        <f t="shared" si="6"/>
        <v>2.29,</v>
      </c>
      <c r="E64" t="str">
        <f t="shared" si="6"/>
        <v>2.28,</v>
      </c>
      <c r="F64" t="str">
        <f t="shared" si="6"/>
        <v>2.24,</v>
      </c>
      <c r="G64" t="str">
        <f t="shared" si="6"/>
        <v>2.21,</v>
      </c>
      <c r="H64" t="str">
        <f t="shared" si="6"/>
        <v>2.21,</v>
      </c>
      <c r="I64" t="str">
        <f t="shared" si="6"/>
        <v>2.2,</v>
      </c>
      <c r="J64" t="str">
        <f t="shared" si="6"/>
        <v>2.22,</v>
      </c>
      <c r="K64" t="str">
        <f t="shared" si="6"/>
        <v>2.24,</v>
      </c>
      <c r="L64" t="str">
        <f t="shared" si="6"/>
        <v>2.24,</v>
      </c>
      <c r="M64" t="str">
        <f t="shared" si="6"/>
        <v>2.2,</v>
      </c>
      <c r="N64" t="str">
        <f t="shared" si="6"/>
        <v>2.16,</v>
      </c>
      <c r="O64" t="str">
        <f t="shared" si="6"/>
        <v>2.12,</v>
      </c>
      <c r="P64" t="str">
        <f t="shared" si="6"/>
        <v>2.07,</v>
      </c>
      <c r="Q64" t="str">
        <f t="shared" si="6"/>
        <v>2.05,</v>
      </c>
      <c r="R64" t="str">
        <f t="shared" si="6"/>
        <v>2.03,</v>
      </c>
      <c r="S64" t="str">
        <f t="shared" si="6"/>
        <v>1.99,</v>
      </c>
      <c r="T64" t="str">
        <f t="shared" si="6"/>
        <v>1.99,</v>
      </c>
    </row>
    <row r="67" spans="1:20">
      <c r="A67" t="s">
        <v>1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49</v>
      </c>
      <c r="H67" t="s">
        <v>50</v>
      </c>
      <c r="I67" t="s">
        <v>51</v>
      </c>
      <c r="J67" t="s">
        <v>52</v>
      </c>
      <c r="K67" t="s">
        <v>51</v>
      </c>
      <c r="L67" t="s">
        <v>53</v>
      </c>
      <c r="M67" t="s">
        <v>54</v>
      </c>
      <c r="N67" t="s">
        <v>55</v>
      </c>
      <c r="O67" t="s">
        <v>52</v>
      </c>
      <c r="P67" t="s">
        <v>55</v>
      </c>
      <c r="Q67" t="s">
        <v>56</v>
      </c>
      <c r="R67" t="s">
        <v>57</v>
      </c>
      <c r="S67" t="s">
        <v>57</v>
      </c>
      <c r="T67" t="s">
        <v>58</v>
      </c>
    </row>
    <row r="68" spans="1:20">
      <c r="A68" t="s">
        <v>3</v>
      </c>
      <c r="B68" t="s">
        <v>59</v>
      </c>
      <c r="C68" t="s">
        <v>60</v>
      </c>
      <c r="D68" t="s">
        <v>61</v>
      </c>
      <c r="E68" t="s">
        <v>62</v>
      </c>
      <c r="F68" t="s">
        <v>63</v>
      </c>
      <c r="G68" t="s">
        <v>64</v>
      </c>
      <c r="H68" t="s">
        <v>65</v>
      </c>
      <c r="I68" t="s">
        <v>66</v>
      </c>
      <c r="J68" t="s">
        <v>67</v>
      </c>
      <c r="K68" t="s">
        <v>68</v>
      </c>
      <c r="L68" t="s">
        <v>69</v>
      </c>
      <c r="M68" t="s">
        <v>70</v>
      </c>
      <c r="N68" t="s">
        <v>71</v>
      </c>
      <c r="O68" t="s">
        <v>72</v>
      </c>
      <c r="P68" t="s">
        <v>73</v>
      </c>
      <c r="Q68" t="s">
        <v>74</v>
      </c>
      <c r="R68" t="s">
        <v>75</v>
      </c>
      <c r="S68" t="s">
        <v>76</v>
      </c>
      <c r="T68" t="s">
        <v>77</v>
      </c>
    </row>
    <row r="69" spans="1:20">
      <c r="A69" t="s">
        <v>4</v>
      </c>
      <c r="B69" t="s">
        <v>78</v>
      </c>
      <c r="C69" t="s">
        <v>79</v>
      </c>
      <c r="D69" t="s">
        <v>80</v>
      </c>
      <c r="E69" t="s">
        <v>81</v>
      </c>
      <c r="F69" t="s">
        <v>82</v>
      </c>
      <c r="G69" t="s">
        <v>83</v>
      </c>
      <c r="H69" t="s">
        <v>83</v>
      </c>
      <c r="I69" t="s">
        <v>84</v>
      </c>
      <c r="J69" t="s">
        <v>85</v>
      </c>
      <c r="K69" t="s">
        <v>82</v>
      </c>
      <c r="L69" t="s">
        <v>82</v>
      </c>
      <c r="M69" t="s">
        <v>84</v>
      </c>
      <c r="N69" t="s">
        <v>86</v>
      </c>
      <c r="O69" t="s">
        <v>87</v>
      </c>
      <c r="P69" t="s">
        <v>88</v>
      </c>
      <c r="Q69" t="s">
        <v>89</v>
      </c>
      <c r="R69" t="s">
        <v>90</v>
      </c>
      <c r="S69" t="s">
        <v>91</v>
      </c>
      <c r="T69" t="s">
        <v>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A6A5-0563-4826-901F-82E1E6AD7C1B}">
  <dimension ref="A1:I20"/>
  <sheetViews>
    <sheetView workbookViewId="0">
      <selection activeCell="F30" sqref="F30"/>
    </sheetView>
  </sheetViews>
  <sheetFormatPr defaultRowHeight="15"/>
  <sheetData>
    <row r="1" spans="1:9">
      <c r="A1" t="s">
        <v>12</v>
      </c>
    </row>
    <row r="2" spans="1:9" ht="15.75" thickBot="1"/>
    <row r="3" spans="1:9">
      <c r="A3" s="33" t="s">
        <v>13</v>
      </c>
      <c r="B3" s="33"/>
    </row>
    <row r="4" spans="1:9">
      <c r="A4" t="s">
        <v>14</v>
      </c>
      <c r="B4">
        <v>0.92772889017062921</v>
      </c>
    </row>
    <row r="5" spans="1:9">
      <c r="A5" t="s">
        <v>15</v>
      </c>
      <c r="B5">
        <v>0.86068089365722744</v>
      </c>
    </row>
    <row r="6" spans="1:9">
      <c r="A6" t="s">
        <v>16</v>
      </c>
      <c r="B6">
        <v>0.83281707238867297</v>
      </c>
    </row>
    <row r="7" spans="1:9">
      <c r="A7" t="s">
        <v>17</v>
      </c>
      <c r="B7">
        <v>3.7148249100703032</v>
      </c>
    </row>
    <row r="8" spans="1:9" ht="15.75" thickBot="1">
      <c r="A8" s="31" t="s">
        <v>18</v>
      </c>
      <c r="B8" s="31">
        <v>19</v>
      </c>
    </row>
    <row r="10" spans="1:9" ht="15.75" thickBot="1">
      <c r="A10" t="s">
        <v>19</v>
      </c>
    </row>
    <row r="11" spans="1:9">
      <c r="A11" s="32"/>
      <c r="B11" s="32" t="s">
        <v>24</v>
      </c>
      <c r="C11" s="32" t="s">
        <v>25</v>
      </c>
      <c r="D11" s="32" t="s">
        <v>26</v>
      </c>
      <c r="E11" s="32" t="s">
        <v>27</v>
      </c>
      <c r="F11" s="32" t="s">
        <v>28</v>
      </c>
    </row>
    <row r="12" spans="1:9">
      <c r="A12" t="s">
        <v>20</v>
      </c>
      <c r="B12">
        <v>3</v>
      </c>
      <c r="C12">
        <v>1278.7906119970278</v>
      </c>
      <c r="D12">
        <v>426.26353733234259</v>
      </c>
      <c r="E12">
        <v>30.888831986176349</v>
      </c>
      <c r="F12">
        <v>1.1544211506529938E-6</v>
      </c>
    </row>
    <row r="13" spans="1:9">
      <c r="A13" t="s">
        <v>21</v>
      </c>
      <c r="B13">
        <v>15</v>
      </c>
      <c r="C13">
        <v>206.99886168718257</v>
      </c>
      <c r="D13">
        <v>13.799924112478838</v>
      </c>
    </row>
    <row r="14" spans="1:9" ht="15.75" thickBot="1">
      <c r="A14" s="31" t="s">
        <v>22</v>
      </c>
      <c r="B14" s="31">
        <v>18</v>
      </c>
      <c r="C14" s="31">
        <v>1485.7894736842104</v>
      </c>
      <c r="D14" s="31"/>
      <c r="E14" s="31"/>
      <c r="F14" s="31"/>
    </row>
    <row r="15" spans="1:9" ht="15.75" thickBot="1"/>
    <row r="16" spans="1:9">
      <c r="A16" s="32"/>
      <c r="B16" s="32" t="s">
        <v>29</v>
      </c>
      <c r="C16" s="32" t="s">
        <v>17</v>
      </c>
      <c r="D16" s="32" t="s">
        <v>30</v>
      </c>
      <c r="E16" s="32" t="s">
        <v>31</v>
      </c>
      <c r="F16" s="32" t="s">
        <v>32</v>
      </c>
      <c r="G16" s="32" t="s">
        <v>33</v>
      </c>
      <c r="H16" s="32" t="s">
        <v>34</v>
      </c>
      <c r="I16" s="32" t="s">
        <v>35</v>
      </c>
    </row>
    <row r="17" spans="1:9">
      <c r="A17" t="s">
        <v>23</v>
      </c>
      <c r="B17">
        <v>8.6076841749664013</v>
      </c>
      <c r="C17">
        <v>28.698386205657677</v>
      </c>
      <c r="D17">
        <v>0.29993617457379745</v>
      </c>
      <c r="E17">
        <v>0.76834227882558082</v>
      </c>
      <c r="F17">
        <v>-52.561478061381543</v>
      </c>
      <c r="G17">
        <v>69.776846411314352</v>
      </c>
      <c r="H17">
        <v>-52.561478061381543</v>
      </c>
      <c r="I17">
        <v>69.776846411314352</v>
      </c>
    </row>
    <row r="18" spans="1:9">
      <c r="A18" t="s">
        <v>2</v>
      </c>
      <c r="B18">
        <v>-42.891192620957526</v>
      </c>
      <c r="C18">
        <v>11.813267105456038</v>
      </c>
      <c r="D18">
        <v>-3.6307646511393901</v>
      </c>
      <c r="E18">
        <v>2.4651519768917451E-3</v>
      </c>
      <c r="F18">
        <v>-68.070575424458028</v>
      </c>
      <c r="G18">
        <v>-17.711809817457024</v>
      </c>
      <c r="H18">
        <v>-68.070575424458028</v>
      </c>
      <c r="I18">
        <v>-17.711809817457024</v>
      </c>
    </row>
    <row r="19" spans="1:9">
      <c r="A19" t="s">
        <v>3</v>
      </c>
      <c r="B19">
        <v>2.4326150063359844</v>
      </c>
      <c r="C19">
        <v>2.3064858987096892</v>
      </c>
      <c r="D19">
        <v>1.0546845344672844</v>
      </c>
      <c r="E19">
        <v>0.30826232111937313</v>
      </c>
      <c r="F19">
        <v>-2.4835433143088101</v>
      </c>
      <c r="G19">
        <v>7.3487733269807789</v>
      </c>
      <c r="H19">
        <v>-2.4835433143088101</v>
      </c>
      <c r="I19">
        <v>7.3487733269807789</v>
      </c>
    </row>
    <row r="20" spans="1:9" ht="15.75" thickBot="1">
      <c r="A20" s="31" t="s">
        <v>4</v>
      </c>
      <c r="B20" s="31">
        <v>4.4793988512819505</v>
      </c>
      <c r="C20" s="31">
        <v>2.7469420307673516</v>
      </c>
      <c r="D20" s="31">
        <v>1.630685613715205</v>
      </c>
      <c r="E20" s="31">
        <v>0.12376996647613703</v>
      </c>
      <c r="F20" s="31">
        <v>-1.3755694918761643</v>
      </c>
      <c r="G20" s="31">
        <v>10.334367194440066</v>
      </c>
      <c r="H20" s="31">
        <v>-1.3755694918761643</v>
      </c>
      <c r="I20" s="31">
        <v>10.334367194440066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9E5F-4118-497C-850E-7FEED1F7FFB3}">
  <dimension ref="A1:I20"/>
  <sheetViews>
    <sheetView workbookViewId="0">
      <selection activeCell="M10" sqref="M10"/>
    </sheetView>
  </sheetViews>
  <sheetFormatPr defaultRowHeight="15"/>
  <sheetData>
    <row r="1" spans="1:9">
      <c r="A1" t="s">
        <v>12</v>
      </c>
    </row>
    <row r="2" spans="1:9" ht="15.75" thickBot="1"/>
    <row r="3" spans="1:9">
      <c r="A3" s="33" t="s">
        <v>13</v>
      </c>
      <c r="B3" s="33"/>
    </row>
    <row r="4" spans="1:9">
      <c r="A4" t="s">
        <v>14</v>
      </c>
      <c r="B4">
        <v>0.82355974365957141</v>
      </c>
    </row>
    <row r="5" spans="1:9">
      <c r="A5" t="s">
        <v>15</v>
      </c>
      <c r="B5">
        <v>0.678250651376619</v>
      </c>
    </row>
    <row r="6" spans="1:9">
      <c r="A6" t="s">
        <v>16</v>
      </c>
      <c r="B6">
        <v>0.61390078165194273</v>
      </c>
    </row>
    <row r="7" spans="1:9">
      <c r="A7" t="s">
        <v>17</v>
      </c>
      <c r="B7">
        <v>0.13176439593207057</v>
      </c>
    </row>
    <row r="8" spans="1:9" ht="15.75" thickBot="1">
      <c r="A8" s="31" t="s">
        <v>18</v>
      </c>
      <c r="B8" s="31">
        <v>19</v>
      </c>
    </row>
    <row r="10" spans="1:9" ht="15.75" thickBot="1">
      <c r="A10" t="s">
        <v>19</v>
      </c>
    </row>
    <row r="11" spans="1:9">
      <c r="A11" s="32"/>
      <c r="B11" s="32" t="s">
        <v>24</v>
      </c>
      <c r="C11" s="32" t="s">
        <v>25</v>
      </c>
      <c r="D11" s="32" t="s">
        <v>26</v>
      </c>
      <c r="E11" s="32" t="s">
        <v>27</v>
      </c>
      <c r="F11" s="32" t="s">
        <v>28</v>
      </c>
    </row>
    <row r="12" spans="1:9">
      <c r="A12" t="s">
        <v>20</v>
      </c>
      <c r="B12">
        <v>3</v>
      </c>
      <c r="C12">
        <v>0.54898433588731088</v>
      </c>
      <c r="D12">
        <v>0.18299477862910363</v>
      </c>
      <c r="E12">
        <v>10.540047000538536</v>
      </c>
      <c r="F12">
        <v>5.5531032640661619E-4</v>
      </c>
    </row>
    <row r="13" spans="1:9">
      <c r="A13" t="s">
        <v>21</v>
      </c>
      <c r="B13">
        <v>15</v>
      </c>
      <c r="C13">
        <v>0.26042784053015178</v>
      </c>
      <c r="D13">
        <v>1.7361856035343452E-2</v>
      </c>
    </row>
    <row r="14" spans="1:9" ht="15.75" thickBot="1">
      <c r="A14" s="31" t="s">
        <v>22</v>
      </c>
      <c r="B14" s="31">
        <v>18</v>
      </c>
      <c r="C14" s="31">
        <v>0.80941217641746266</v>
      </c>
      <c r="D14" s="31"/>
      <c r="E14" s="31"/>
      <c r="F14" s="31"/>
    </row>
    <row r="15" spans="1:9" ht="15.75" thickBot="1"/>
    <row r="16" spans="1:9">
      <c r="A16" s="32"/>
      <c r="B16" s="32" t="s">
        <v>29</v>
      </c>
      <c r="C16" s="32" t="s">
        <v>17</v>
      </c>
      <c r="D16" s="32" t="s">
        <v>30</v>
      </c>
      <c r="E16" s="32" t="s">
        <v>31</v>
      </c>
      <c r="F16" s="32" t="s">
        <v>32</v>
      </c>
      <c r="G16" s="32" t="s">
        <v>33</v>
      </c>
      <c r="H16" s="32" t="s">
        <v>34</v>
      </c>
      <c r="I16" s="32" t="s">
        <v>35</v>
      </c>
    </row>
    <row r="17" spans="1:9">
      <c r="A17" t="s">
        <v>23</v>
      </c>
      <c r="B17">
        <v>-1.1696603178624443</v>
      </c>
      <c r="C17">
        <v>1.0179283315245633</v>
      </c>
      <c r="D17">
        <v>-1.1490595964753532</v>
      </c>
      <c r="E17">
        <v>0.26852466709846456</v>
      </c>
      <c r="F17">
        <v>-3.3393231975028939</v>
      </c>
      <c r="G17">
        <v>1.0000025617780053</v>
      </c>
      <c r="H17">
        <v>-3.3393231975028939</v>
      </c>
      <c r="I17">
        <v>1.0000025617780053</v>
      </c>
    </row>
    <row r="18" spans="1:9">
      <c r="A18" t="s">
        <v>2</v>
      </c>
      <c r="B18">
        <v>1.915642927178534</v>
      </c>
      <c r="C18">
        <v>0.41901517347829903</v>
      </c>
      <c r="D18">
        <v>4.5717746001332955</v>
      </c>
      <c r="E18">
        <v>3.6697108878960876E-4</v>
      </c>
      <c r="F18">
        <v>1.0225332260855637</v>
      </c>
      <c r="G18">
        <v>2.8087526282715043</v>
      </c>
      <c r="H18">
        <v>1.0225332260855637</v>
      </c>
      <c r="I18">
        <v>2.8087526282715043</v>
      </c>
    </row>
    <row r="19" spans="1:9">
      <c r="A19" t="s">
        <v>3</v>
      </c>
      <c r="B19">
        <v>-0.17649956774175943</v>
      </c>
      <c r="C19">
        <v>8.1810779384369287E-2</v>
      </c>
      <c r="D19">
        <v>-2.1574121291830806</v>
      </c>
      <c r="E19">
        <v>4.7601058028729888E-2</v>
      </c>
      <c r="F19">
        <v>-0.35087511628246426</v>
      </c>
      <c r="G19">
        <v>-2.1240192010545667E-3</v>
      </c>
      <c r="H19">
        <v>-0.35087511628246426</v>
      </c>
      <c r="I19">
        <v>-2.1240192010545667E-3</v>
      </c>
    </row>
    <row r="20" spans="1:9" ht="15.75" thickBot="1">
      <c r="A20" s="31" t="s">
        <v>4</v>
      </c>
      <c r="B20" s="31">
        <v>0.14821269768805576</v>
      </c>
      <c r="C20" s="31">
        <v>9.7433705788740735E-2</v>
      </c>
      <c r="D20" s="31">
        <v>1.5211645342671853</v>
      </c>
      <c r="E20" s="31">
        <v>0.14901692061931249</v>
      </c>
      <c r="F20" s="31">
        <v>-5.9462330237560423E-2</v>
      </c>
      <c r="G20" s="31">
        <v>0.35588772561367193</v>
      </c>
      <c r="H20" s="31">
        <v>-5.9462330237560423E-2</v>
      </c>
      <c r="I20" s="31">
        <v>0.35588772561367193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FAFF-5E18-470E-A40C-D6B29C976538}">
  <dimension ref="A1:D43"/>
  <sheetViews>
    <sheetView topLeftCell="A10" workbookViewId="0">
      <selection sqref="A1:D43"/>
    </sheetView>
  </sheetViews>
  <sheetFormatPr defaultRowHeight="15"/>
  <cols>
    <col min="1" max="1" width="10.85546875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4</v>
      </c>
    </row>
    <row r="2" spans="1:4">
      <c r="A2" s="1">
        <v>50</v>
      </c>
      <c r="B2" s="5">
        <v>0.307</v>
      </c>
      <c r="C2" s="6">
        <v>1.28</v>
      </c>
      <c r="D2" s="5">
        <v>9.7706999999999997</v>
      </c>
    </row>
    <row r="3" spans="1:4">
      <c r="A3" s="1">
        <v>43</v>
      </c>
      <c r="B3" s="5">
        <v>0.35600000000000004</v>
      </c>
      <c r="C3" s="6">
        <v>1.37</v>
      </c>
      <c r="D3" s="5">
        <v>10.0229</v>
      </c>
    </row>
    <row r="4" spans="1:4">
      <c r="A4" s="1">
        <v>42</v>
      </c>
      <c r="B4" s="5">
        <v>0.40200000000000002</v>
      </c>
      <c r="C4" s="6">
        <v>1.61</v>
      </c>
      <c r="D4" s="5">
        <v>9.8824000000000005</v>
      </c>
    </row>
    <row r="5" spans="1:4">
      <c r="A5" s="1">
        <v>35</v>
      </c>
      <c r="B5" s="5">
        <v>0.46500000000000002</v>
      </c>
      <c r="C5" s="6">
        <v>1.89</v>
      </c>
      <c r="D5" s="5">
        <v>9.8734999999999999</v>
      </c>
    </row>
    <row r="6" spans="1:4">
      <c r="A6" s="1">
        <v>31</v>
      </c>
      <c r="B6" s="5">
        <v>0.51100000000000001</v>
      </c>
      <c r="C6" s="6">
        <v>2.0699999999999998</v>
      </c>
      <c r="D6" s="5">
        <v>9.4268999999999998</v>
      </c>
    </row>
    <row r="7" spans="1:4">
      <c r="A7" s="1">
        <v>31</v>
      </c>
      <c r="B7" s="5">
        <v>0.53839999999999999</v>
      </c>
      <c r="C7" s="6">
        <v>2.4</v>
      </c>
      <c r="D7" s="5">
        <v>9.1716999999999995</v>
      </c>
    </row>
    <row r="8" spans="1:4">
      <c r="A8" s="1">
        <v>28</v>
      </c>
      <c r="B8" s="5">
        <v>0.57100000000000006</v>
      </c>
      <c r="C8" s="6">
        <v>2.75</v>
      </c>
      <c r="D8" s="5">
        <v>9.2033000000000005</v>
      </c>
    </row>
    <row r="9" spans="1:4">
      <c r="A9" s="1">
        <v>26</v>
      </c>
      <c r="B9" s="5">
        <v>0.58499999999999996</v>
      </c>
      <c r="C9" s="6">
        <v>3.1</v>
      </c>
      <c r="D9" s="5">
        <v>9.0647000000000002</v>
      </c>
    </row>
    <row r="10" spans="1:4">
      <c r="A10" s="1">
        <v>23</v>
      </c>
      <c r="B10" s="5">
        <v>0.67900000000000005</v>
      </c>
      <c r="C10" s="6">
        <v>3.19</v>
      </c>
      <c r="D10" s="5">
        <v>9.2576999999999998</v>
      </c>
    </row>
    <row r="11" spans="1:4">
      <c r="A11" s="1">
        <v>26</v>
      </c>
      <c r="B11" s="5">
        <v>0.77200000000000002</v>
      </c>
      <c r="C11" s="6">
        <v>3.51</v>
      </c>
      <c r="D11" s="5">
        <v>9.471134600000001</v>
      </c>
    </row>
    <row r="12" spans="1:4">
      <c r="A12" s="1">
        <v>30</v>
      </c>
      <c r="B12" s="5">
        <v>0.82399999999999995</v>
      </c>
      <c r="C12" s="6">
        <v>3.91</v>
      </c>
      <c r="D12" s="5">
        <v>9.4709000000000003</v>
      </c>
    </row>
    <row r="13" spans="1:4">
      <c r="A13" s="1">
        <v>25</v>
      </c>
      <c r="B13" s="5">
        <v>0.80700000000000005</v>
      </c>
      <c r="C13" s="6">
        <v>4.1399999999999997</v>
      </c>
      <c r="D13" s="5">
        <v>9.0280000000000005</v>
      </c>
    </row>
    <row r="14" spans="1:4">
      <c r="A14" s="1">
        <v>21</v>
      </c>
      <c r="B14" s="5">
        <v>0.84099999999999997</v>
      </c>
      <c r="C14" s="6">
        <v>4.2</v>
      </c>
      <c r="D14" s="5">
        <v>8.6974</v>
      </c>
    </row>
    <row r="15" spans="1:4">
      <c r="A15" s="1">
        <v>23</v>
      </c>
      <c r="B15" s="5">
        <v>0.85499999999999998</v>
      </c>
      <c r="C15" s="6">
        <v>4.2300000000000004</v>
      </c>
      <c r="D15" s="5">
        <v>8.4132999999999996</v>
      </c>
    </row>
    <row r="16" spans="1:4">
      <c r="A16" s="1">
        <v>21</v>
      </c>
      <c r="B16" s="5">
        <v>0.86399999999999999</v>
      </c>
      <c r="C16" s="6">
        <v>4.55</v>
      </c>
      <c r="D16" s="5">
        <v>7.9889999999999999</v>
      </c>
    </row>
    <row r="17" spans="1:4">
      <c r="A17" s="1">
        <v>19</v>
      </c>
      <c r="B17" s="5">
        <v>0.87</v>
      </c>
      <c r="C17" s="6">
        <v>4.75</v>
      </c>
      <c r="D17" s="5">
        <v>7.7923999999999998</v>
      </c>
    </row>
    <row r="18" spans="1:4">
      <c r="A18" s="1">
        <v>18</v>
      </c>
      <c r="B18" s="5">
        <v>0.877</v>
      </c>
      <c r="C18" s="6">
        <v>5.28</v>
      </c>
      <c r="D18" s="5">
        <v>7.6832000000000003</v>
      </c>
    </row>
    <row r="19" spans="1:4">
      <c r="A19" s="1">
        <v>18</v>
      </c>
      <c r="B19" s="5">
        <v>0.88700000000000001</v>
      </c>
      <c r="C19" s="6">
        <v>6.09</v>
      </c>
      <c r="D19" s="5">
        <v>7.3518999999999997</v>
      </c>
    </row>
    <row r="20" spans="1:4">
      <c r="A20" s="1">
        <v>20</v>
      </c>
      <c r="B20" s="5">
        <v>0.90100000000000002</v>
      </c>
      <c r="C20" s="6">
        <v>6.93</v>
      </c>
      <c r="D20" s="5">
        <v>7.3554000000000004</v>
      </c>
    </row>
    <row r="24" spans="1:4">
      <c r="A24" s="2" t="s">
        <v>0</v>
      </c>
      <c r="B24" s="1" t="s">
        <v>2</v>
      </c>
      <c r="C24" s="1" t="s">
        <v>3</v>
      </c>
      <c r="D24" s="1" t="s">
        <v>4</v>
      </c>
    </row>
    <row r="25" spans="1:4">
      <c r="A25" s="4">
        <v>0.57999999999999996</v>
      </c>
      <c r="B25" s="5">
        <v>0.307</v>
      </c>
      <c r="C25" s="6">
        <v>1.28</v>
      </c>
      <c r="D25" s="5">
        <v>9.7706999999999997</v>
      </c>
    </row>
    <row r="26" spans="1:4">
      <c r="A26" s="4">
        <v>0.56999999999999995</v>
      </c>
      <c r="B26" s="5">
        <v>0.35600000000000004</v>
      </c>
      <c r="C26" s="6">
        <v>1.37</v>
      </c>
      <c r="D26" s="5">
        <v>10.0229</v>
      </c>
    </row>
    <row r="27" spans="1:4">
      <c r="A27" s="4">
        <v>0.62</v>
      </c>
      <c r="B27" s="5">
        <v>0.40200000000000002</v>
      </c>
      <c r="C27" s="6">
        <v>1.61</v>
      </c>
      <c r="D27" s="5">
        <v>9.8824000000000005</v>
      </c>
    </row>
    <row r="28" spans="1:4">
      <c r="A28" s="8">
        <v>0.77</v>
      </c>
      <c r="B28" s="5">
        <v>0.46500000000000002</v>
      </c>
      <c r="C28" s="6">
        <v>1.89</v>
      </c>
      <c r="D28" s="5">
        <v>9.8734999999999999</v>
      </c>
    </row>
    <row r="29" spans="1:4">
      <c r="A29" s="9">
        <v>0.92</v>
      </c>
      <c r="B29" s="5">
        <v>0.51100000000000001</v>
      </c>
      <c r="C29" s="6">
        <v>2.0699999999999998</v>
      </c>
      <c r="D29" s="5">
        <v>9.4268999999999998</v>
      </c>
    </row>
    <row r="30" spans="1:4">
      <c r="A30" s="10">
        <v>1</v>
      </c>
      <c r="B30" s="5">
        <v>0.53839999999999999</v>
      </c>
      <c r="C30" s="6">
        <v>2.4</v>
      </c>
      <c r="D30" s="5">
        <v>9.1716999999999995</v>
      </c>
    </row>
    <row r="31" spans="1:4">
      <c r="A31" s="12">
        <v>1</v>
      </c>
      <c r="B31" s="5">
        <v>0.57100000000000006</v>
      </c>
      <c r="C31" s="6">
        <v>2.75</v>
      </c>
      <c r="D31" s="5">
        <v>9.2033000000000005</v>
      </c>
    </row>
    <row r="32" spans="1:4">
      <c r="A32" s="14">
        <v>1</v>
      </c>
      <c r="B32" s="5">
        <v>0.58499999999999996</v>
      </c>
      <c r="C32" s="6">
        <v>3.1</v>
      </c>
      <c r="D32" s="5">
        <v>9.0647000000000002</v>
      </c>
    </row>
    <row r="33" spans="1:4">
      <c r="A33" s="14">
        <v>1</v>
      </c>
      <c r="B33" s="5">
        <v>0.67900000000000005</v>
      </c>
      <c r="C33" s="6">
        <v>3.19</v>
      </c>
      <c r="D33" s="5">
        <v>9.2576999999999998</v>
      </c>
    </row>
    <row r="34" spans="1:4">
      <c r="A34" s="14">
        <v>1.1000000000000001</v>
      </c>
      <c r="B34" s="5">
        <v>0.77200000000000002</v>
      </c>
      <c r="C34" s="6">
        <v>3.51</v>
      </c>
      <c r="D34" s="5">
        <v>9.471134600000001</v>
      </c>
    </row>
    <row r="35" spans="1:4">
      <c r="A35" s="17">
        <v>1.1000000000000001</v>
      </c>
      <c r="B35" s="5">
        <v>0.82399999999999995</v>
      </c>
      <c r="C35" s="6">
        <v>3.91</v>
      </c>
      <c r="D35" s="5">
        <v>9.4709000000000003</v>
      </c>
    </row>
    <row r="36" spans="1:4">
      <c r="A36" s="19">
        <v>1</v>
      </c>
      <c r="B36" s="5">
        <v>0.80700000000000005</v>
      </c>
      <c r="C36" s="6">
        <v>4.1399999999999997</v>
      </c>
      <c r="D36" s="5">
        <v>9.0280000000000005</v>
      </c>
    </row>
    <row r="37" spans="1:4">
      <c r="A37" s="21">
        <v>1</v>
      </c>
      <c r="B37" s="5">
        <v>0.84099999999999997</v>
      </c>
      <c r="C37" s="6">
        <v>4.2</v>
      </c>
      <c r="D37" s="5">
        <v>8.6974</v>
      </c>
    </row>
    <row r="38" spans="1:4">
      <c r="A38" s="23">
        <v>0.9</v>
      </c>
      <c r="B38" s="5">
        <v>0.85499999999999998</v>
      </c>
      <c r="C38" s="6">
        <v>4.2300000000000004</v>
      </c>
      <c r="D38" s="5">
        <v>8.4132999999999996</v>
      </c>
    </row>
    <row r="39" spans="1:4">
      <c r="A39" s="24">
        <v>0.8</v>
      </c>
      <c r="B39" s="5">
        <v>0.86399999999999999</v>
      </c>
      <c r="C39" s="6">
        <v>4.55</v>
      </c>
      <c r="D39" s="5">
        <v>7.9889999999999999</v>
      </c>
    </row>
    <row r="40" spans="1:4">
      <c r="A40" s="25">
        <v>0.69944834577126003</v>
      </c>
      <c r="B40" s="5">
        <v>0.87</v>
      </c>
      <c r="C40" s="6">
        <v>4.75</v>
      </c>
      <c r="D40" s="5">
        <v>7.7923999999999998</v>
      </c>
    </row>
    <row r="41" spans="1:4">
      <c r="A41" s="25">
        <v>0.62</v>
      </c>
      <c r="B41" s="5">
        <v>0.877</v>
      </c>
      <c r="C41" s="6">
        <v>5.28</v>
      </c>
      <c r="D41" s="5">
        <v>7.6832000000000003</v>
      </c>
    </row>
    <row r="42" spans="1:4">
      <c r="A42" s="27">
        <v>0.6</v>
      </c>
      <c r="B42" s="5">
        <v>0.88700000000000001</v>
      </c>
      <c r="C42" s="6">
        <v>6.09</v>
      </c>
      <c r="D42" s="5">
        <v>7.3518999999999997</v>
      </c>
    </row>
    <row r="43" spans="1:4">
      <c r="A43" s="2">
        <v>0.4</v>
      </c>
      <c r="B43" s="5">
        <v>0.90100000000000002</v>
      </c>
      <c r="C43" s="6">
        <v>6.93</v>
      </c>
      <c r="D43" s="5">
        <v>7.3554000000000004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98F4-9C2A-4A37-BC59-D2E1D99E142A}">
  <dimension ref="A1:I24"/>
  <sheetViews>
    <sheetView topLeftCell="A3" workbookViewId="0">
      <selection activeCell="A23" sqref="A23:E24"/>
    </sheetView>
  </sheetViews>
  <sheetFormatPr defaultRowHeight="15"/>
  <cols>
    <col min="1" max="1" width="19.28515625" customWidth="1"/>
    <col min="2" max="2" width="13" customWidth="1"/>
    <col min="3" max="3" width="14" customWidth="1"/>
    <col min="6" max="6" width="13.28515625" customWidth="1"/>
    <col min="7" max="7" width="11" customWidth="1"/>
    <col min="8" max="8" width="11.28515625" customWidth="1"/>
    <col min="9" max="9" width="12.85546875" customWidth="1"/>
  </cols>
  <sheetData>
    <row r="1" spans="1:9">
      <c r="A1" t="s">
        <v>12</v>
      </c>
    </row>
    <row r="2" spans="1:9" ht="15.75" thickBot="1"/>
    <row r="3" spans="1:9">
      <c r="A3" s="33" t="s">
        <v>13</v>
      </c>
      <c r="B3" s="33"/>
    </row>
    <row r="4" spans="1:9">
      <c r="A4" s="34" t="s">
        <v>14</v>
      </c>
      <c r="B4" s="34">
        <v>0.95143355572646215</v>
      </c>
      <c r="C4" s="34"/>
      <c r="D4" s="34"/>
      <c r="E4" s="34"/>
      <c r="F4" s="34"/>
    </row>
    <row r="5" spans="1:9">
      <c r="A5" s="34" t="s">
        <v>15</v>
      </c>
      <c r="B5" s="34">
        <v>0.90522581096229904</v>
      </c>
      <c r="C5" s="34"/>
      <c r="D5" s="34"/>
      <c r="E5" s="34"/>
      <c r="F5" s="34"/>
    </row>
    <row r="6" spans="1:9">
      <c r="A6" s="34" t="s">
        <v>16</v>
      </c>
      <c r="B6" s="34">
        <v>0.88627097315475889</v>
      </c>
      <c r="C6" s="34"/>
      <c r="D6" s="34"/>
      <c r="E6" s="34"/>
      <c r="F6" s="34"/>
    </row>
    <row r="7" spans="1:9">
      <c r="A7" s="34" t="s">
        <v>17</v>
      </c>
      <c r="B7" s="34">
        <v>7.1512881178710533E-2</v>
      </c>
      <c r="C7" s="34"/>
      <c r="D7" s="34"/>
      <c r="E7" s="34"/>
      <c r="F7" s="34"/>
    </row>
    <row r="8" spans="1:9" ht="15.75" thickBot="1">
      <c r="A8" s="35" t="s">
        <v>18</v>
      </c>
      <c r="B8" s="35">
        <v>19</v>
      </c>
      <c r="C8" s="34"/>
      <c r="D8" s="34"/>
      <c r="E8" s="34"/>
      <c r="F8" s="34"/>
    </row>
    <row r="9" spans="1:9">
      <c r="A9" s="34"/>
      <c r="B9" s="34"/>
      <c r="C9" s="34"/>
      <c r="D9" s="34"/>
      <c r="E9" s="34"/>
      <c r="F9" s="34"/>
    </row>
    <row r="10" spans="1:9" ht="15.75" thickBot="1">
      <c r="A10" s="34" t="s">
        <v>19</v>
      </c>
      <c r="B10" s="34"/>
      <c r="C10" s="34"/>
      <c r="D10" s="34"/>
      <c r="E10" s="34"/>
      <c r="F10" s="34"/>
    </row>
    <row r="11" spans="1:9">
      <c r="A11" s="36"/>
      <c r="B11" s="36" t="s">
        <v>24</v>
      </c>
      <c r="C11" s="36" t="s">
        <v>25</v>
      </c>
      <c r="D11" s="36" t="s">
        <v>26</v>
      </c>
      <c r="E11" s="36" t="s">
        <v>27</v>
      </c>
      <c r="F11" s="36" t="s">
        <v>28</v>
      </c>
    </row>
    <row r="12" spans="1:9">
      <c r="A12" s="34" t="s">
        <v>20</v>
      </c>
      <c r="B12" s="37">
        <v>3</v>
      </c>
      <c r="C12" s="34">
        <v>0.7327007938002571</v>
      </c>
      <c r="D12" s="34">
        <v>0.24423359793341903</v>
      </c>
      <c r="E12" s="34">
        <v>47.756980046656061</v>
      </c>
      <c r="F12" s="34">
        <v>6.5612648888576962E-8</v>
      </c>
    </row>
    <row r="13" spans="1:9">
      <c r="A13" s="34" t="s">
        <v>21</v>
      </c>
      <c r="B13" s="37">
        <v>15</v>
      </c>
      <c r="C13" s="34">
        <v>7.6711382617205573E-2</v>
      </c>
      <c r="D13" s="34">
        <v>5.1140921744803718E-3</v>
      </c>
      <c r="E13" s="34"/>
      <c r="F13" s="34"/>
    </row>
    <row r="14" spans="1:9" ht="15.75" thickBot="1">
      <c r="A14" s="35" t="s">
        <v>22</v>
      </c>
      <c r="B14" s="38">
        <v>18</v>
      </c>
      <c r="C14" s="35">
        <v>0.80941217641746266</v>
      </c>
      <c r="D14" s="35"/>
      <c r="E14" s="35"/>
      <c r="F14" s="35"/>
    </row>
    <row r="15" spans="1:9" ht="15.75" thickBot="1"/>
    <row r="16" spans="1:9">
      <c r="A16" s="32"/>
      <c r="B16" s="32" t="s">
        <v>29</v>
      </c>
      <c r="C16" s="32" t="s">
        <v>17</v>
      </c>
      <c r="D16" s="32" t="s">
        <v>30</v>
      </c>
      <c r="E16" s="32" t="s">
        <v>31</v>
      </c>
      <c r="F16" s="32" t="s">
        <v>32</v>
      </c>
      <c r="G16" s="32" t="s">
        <v>33</v>
      </c>
      <c r="H16" s="32" t="s">
        <v>34</v>
      </c>
      <c r="I16" s="32" t="s">
        <v>35</v>
      </c>
    </row>
    <row r="17" spans="1:9">
      <c r="A17" t="s">
        <v>23</v>
      </c>
      <c r="B17" s="34">
        <v>0.98959590960962618</v>
      </c>
      <c r="C17" s="34">
        <v>2.2857673384479981E-2</v>
      </c>
      <c r="D17" s="34">
        <v>43.293816171227078</v>
      </c>
      <c r="E17" s="34">
        <v>3.6018171975427355E-17</v>
      </c>
      <c r="F17">
        <v>0.9408759320617226</v>
      </c>
      <c r="G17">
        <v>1.0383158871575298</v>
      </c>
      <c r="H17">
        <v>0.9408759320617226</v>
      </c>
      <c r="I17">
        <v>1.0383158871575298</v>
      </c>
    </row>
    <row r="18" spans="1:9">
      <c r="A18" t="s">
        <v>8</v>
      </c>
      <c r="B18" s="34">
        <v>0.12095796257213379</v>
      </c>
      <c r="C18" s="34">
        <v>5.2818597241618338E-2</v>
      </c>
      <c r="D18" s="34">
        <v>2.2900638958435864</v>
      </c>
      <c r="E18" s="34">
        <v>3.6926259029793629E-2</v>
      </c>
      <c r="F18">
        <v>8.3777874843816436E-3</v>
      </c>
      <c r="G18">
        <v>0.23353813765988593</v>
      </c>
      <c r="H18">
        <v>8.3777874843816436E-3</v>
      </c>
      <c r="I18">
        <v>0.23353813765988593</v>
      </c>
    </row>
    <row r="19" spans="1:9">
      <c r="A19" t="s">
        <v>9</v>
      </c>
      <c r="B19" s="34">
        <v>8.2402409782636979E-2</v>
      </c>
      <c r="C19" s="34">
        <v>2.8009323571860131E-2</v>
      </c>
      <c r="D19" s="34">
        <v>2.9419635776361073</v>
      </c>
      <c r="E19" s="34">
        <v>1.0096964083491106E-2</v>
      </c>
      <c r="F19">
        <v>2.2701949783959029E-2</v>
      </c>
      <c r="G19">
        <v>0.14210286978131492</v>
      </c>
      <c r="H19">
        <v>2.2701949783959029E-2</v>
      </c>
      <c r="I19">
        <v>0.14210286978131492</v>
      </c>
    </row>
    <row r="20" spans="1:9" ht="15.75" thickBot="1">
      <c r="A20" s="31" t="s">
        <v>10</v>
      </c>
      <c r="B20" s="35">
        <v>0.13472381535151495</v>
      </c>
      <c r="C20" s="35">
        <v>1.3031497753494206E-2</v>
      </c>
      <c r="D20" s="35">
        <v>10.338321649588647</v>
      </c>
      <c r="E20" s="35">
        <v>3.2197625209585E-8</v>
      </c>
      <c r="F20" s="31">
        <v>0.1069478353868665</v>
      </c>
      <c r="G20" s="31">
        <v>0.1624997953161634</v>
      </c>
      <c r="H20" s="31">
        <v>0.1069478353868665</v>
      </c>
      <c r="I20" s="31">
        <v>0.1624997953161634</v>
      </c>
    </row>
    <row r="23" spans="1:9">
      <c r="A23" s="34" t="s">
        <v>14</v>
      </c>
      <c r="B23" s="34" t="s">
        <v>15</v>
      </c>
      <c r="C23" s="34" t="s">
        <v>16</v>
      </c>
      <c r="D23" s="34" t="s">
        <v>17</v>
      </c>
      <c r="E23" s="34" t="s">
        <v>18</v>
      </c>
    </row>
    <row r="24" spans="1:9">
      <c r="A24" s="34">
        <v>0.95143355572646215</v>
      </c>
      <c r="B24" s="34">
        <v>0.90522581096229904</v>
      </c>
      <c r="C24" s="34">
        <v>0.88627097315475889</v>
      </c>
      <c r="D24" s="34">
        <v>7.1512881178710533E-2</v>
      </c>
      <c r="E24" s="34">
        <v>19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8E13-045E-45F8-8E46-0D28B00E6281}">
  <dimension ref="A1:P20"/>
  <sheetViews>
    <sheetView workbookViewId="0">
      <selection activeCell="O20" sqref="K1:O20"/>
    </sheetView>
  </sheetViews>
  <sheetFormatPr defaultRowHeight="15"/>
  <cols>
    <col min="4" max="5" width="10.5703125" customWidth="1"/>
    <col min="6" max="6" width="12.140625" customWidth="1"/>
    <col min="14" max="14" width="11" customWidth="1"/>
    <col min="15" max="15" width="9.140625" customWidth="1"/>
  </cols>
  <sheetData>
    <row r="1" spans="1:16">
      <c r="A1" s="1" t="s">
        <v>4</v>
      </c>
      <c r="B1" s="1" t="s">
        <v>8</v>
      </c>
      <c r="C1" s="1" t="s">
        <v>3</v>
      </c>
      <c r="D1" s="1" t="s">
        <v>9</v>
      </c>
      <c r="E1" s="1" t="s">
        <v>10</v>
      </c>
      <c r="F1" s="2" t="s">
        <v>0</v>
      </c>
      <c r="J1" s="1"/>
      <c r="K1" s="1" t="s">
        <v>8</v>
      </c>
      <c r="L1" s="1" t="s">
        <v>9</v>
      </c>
      <c r="M1" s="1" t="s">
        <v>10</v>
      </c>
      <c r="N1" s="2" t="s">
        <v>0</v>
      </c>
    </row>
    <row r="2" spans="1:16">
      <c r="A2" s="5">
        <v>9.7706999999999997</v>
      </c>
      <c r="B2" s="5">
        <f>A2-8.89</f>
        <v>0.88069999999999915</v>
      </c>
      <c r="C2" s="6">
        <v>1.28</v>
      </c>
      <c r="D2" s="5">
        <f>C2-3.54</f>
        <v>-2.2599999999999998</v>
      </c>
      <c r="E2" s="1">
        <f>B2*D2</f>
        <v>-1.9903819999999979</v>
      </c>
      <c r="F2" s="4">
        <v>0.57999999999999996</v>
      </c>
      <c r="H2" s="29">
        <f>AVERAGE(A2:A20)</f>
        <v>8.8908649789473682</v>
      </c>
      <c r="J2" s="5"/>
      <c r="K2" s="5">
        <v>0.88069999999999915</v>
      </c>
      <c r="L2" s="5">
        <v>-2.2599999999999998</v>
      </c>
      <c r="M2" s="1">
        <v>-1.9903819999999979</v>
      </c>
      <c r="N2" s="4">
        <v>0.57999999999999996</v>
      </c>
      <c r="P2" s="29"/>
    </row>
    <row r="3" spans="1:16">
      <c r="A3" s="5">
        <v>10.0229</v>
      </c>
      <c r="B3" s="5">
        <f t="shared" ref="B3:B20" si="0">A3-8.89</f>
        <v>1.1328999999999994</v>
      </c>
      <c r="C3" s="6">
        <v>1.37</v>
      </c>
      <c r="D3" s="5">
        <f t="shared" ref="D3:D20" si="1">C3-3.54</f>
        <v>-2.17</v>
      </c>
      <c r="E3" s="1">
        <f t="shared" ref="E3:E20" si="2">B3*D3</f>
        <v>-2.4583929999999987</v>
      </c>
      <c r="F3" s="4">
        <v>0.56999999999999995</v>
      </c>
      <c r="J3" s="5"/>
      <c r="K3" s="5">
        <v>1.1328999999999994</v>
      </c>
      <c r="L3" s="5">
        <v>-2.17</v>
      </c>
      <c r="M3" s="1">
        <v>-2.4583929999999987</v>
      </c>
      <c r="N3" s="4">
        <v>0.56999999999999995</v>
      </c>
    </row>
    <row r="4" spans="1:16">
      <c r="A4" s="5">
        <v>9.8824000000000005</v>
      </c>
      <c r="B4" s="5">
        <f t="shared" si="0"/>
        <v>0.99239999999999995</v>
      </c>
      <c r="C4" s="6">
        <v>1.61</v>
      </c>
      <c r="D4" s="5">
        <f t="shared" si="1"/>
        <v>-1.93</v>
      </c>
      <c r="E4" s="1">
        <f t="shared" si="2"/>
        <v>-1.9153319999999998</v>
      </c>
      <c r="F4" s="4">
        <v>0.62</v>
      </c>
      <c r="H4" s="30">
        <f>AVERAGE(C2:C20)</f>
        <v>3.5394736842105261</v>
      </c>
      <c r="J4" s="5"/>
      <c r="K4" s="5">
        <v>0.99239999999999995</v>
      </c>
      <c r="L4" s="5">
        <v>-1.93</v>
      </c>
      <c r="M4" s="1">
        <v>-1.9153319999999998</v>
      </c>
      <c r="N4" s="4">
        <v>0.62</v>
      </c>
      <c r="P4" s="30"/>
    </row>
    <row r="5" spans="1:16">
      <c r="A5" s="5">
        <v>9.8734999999999999</v>
      </c>
      <c r="B5" s="5">
        <f t="shared" si="0"/>
        <v>0.98349999999999937</v>
      </c>
      <c r="C5" s="6">
        <v>1.89</v>
      </c>
      <c r="D5" s="5">
        <f t="shared" si="1"/>
        <v>-1.6500000000000001</v>
      </c>
      <c r="E5" s="1">
        <f t="shared" si="2"/>
        <v>-1.6227749999999992</v>
      </c>
      <c r="F5" s="8">
        <v>0.77</v>
      </c>
      <c r="J5" s="5"/>
      <c r="K5" s="5">
        <v>0.98349999999999937</v>
      </c>
      <c r="L5" s="5">
        <v>-1.6500000000000001</v>
      </c>
      <c r="M5" s="1">
        <v>-1.6227749999999992</v>
      </c>
      <c r="N5" s="8">
        <v>0.77</v>
      </c>
    </row>
    <row r="6" spans="1:16">
      <c r="A6" s="5">
        <v>9.4268999999999998</v>
      </c>
      <c r="B6" s="5">
        <f t="shared" si="0"/>
        <v>0.53689999999999927</v>
      </c>
      <c r="C6" s="6">
        <v>2.0699999999999998</v>
      </c>
      <c r="D6" s="5">
        <f t="shared" si="1"/>
        <v>-1.4700000000000002</v>
      </c>
      <c r="E6" s="1">
        <f t="shared" si="2"/>
        <v>-0.78924299999999903</v>
      </c>
      <c r="F6" s="9">
        <v>0.92</v>
      </c>
      <c r="J6" s="5"/>
      <c r="K6" s="5">
        <v>0.53689999999999927</v>
      </c>
      <c r="L6" s="5">
        <v>-1.4700000000000002</v>
      </c>
      <c r="M6" s="1">
        <v>-0.78924299999999903</v>
      </c>
      <c r="N6" s="9">
        <v>0.92</v>
      </c>
    </row>
    <row r="7" spans="1:16">
      <c r="A7" s="5">
        <v>9.1716999999999995</v>
      </c>
      <c r="B7" s="5">
        <f t="shared" si="0"/>
        <v>0.28169999999999895</v>
      </c>
      <c r="C7" s="6">
        <v>2.4</v>
      </c>
      <c r="D7" s="5">
        <f t="shared" si="1"/>
        <v>-1.1400000000000001</v>
      </c>
      <c r="E7" s="1">
        <f t="shared" si="2"/>
        <v>-0.32113799999999881</v>
      </c>
      <c r="F7" s="10">
        <v>1</v>
      </c>
      <c r="J7" s="5"/>
      <c r="K7" s="5">
        <v>0.28169999999999895</v>
      </c>
      <c r="L7" s="5">
        <v>-1.1400000000000001</v>
      </c>
      <c r="M7" s="1">
        <v>-0.32113799999999881</v>
      </c>
      <c r="N7" s="10">
        <v>1</v>
      </c>
    </row>
    <row r="8" spans="1:16">
      <c r="A8" s="5">
        <v>9.2033000000000005</v>
      </c>
      <c r="B8" s="5">
        <f t="shared" si="0"/>
        <v>0.31329999999999991</v>
      </c>
      <c r="C8" s="6">
        <v>2.75</v>
      </c>
      <c r="D8" s="5">
        <f t="shared" si="1"/>
        <v>-0.79</v>
      </c>
      <c r="E8" s="1">
        <f t="shared" si="2"/>
        <v>-0.24750699999999995</v>
      </c>
      <c r="F8" s="12">
        <v>1</v>
      </c>
      <c r="J8" s="5"/>
      <c r="K8" s="5">
        <v>0.31329999999999991</v>
      </c>
      <c r="L8" s="5">
        <v>-0.79</v>
      </c>
      <c r="M8" s="1">
        <v>-0.24750699999999995</v>
      </c>
      <c r="N8" s="12">
        <v>1</v>
      </c>
    </row>
    <row r="9" spans="1:16">
      <c r="A9" s="5">
        <v>9.0647000000000002</v>
      </c>
      <c r="B9" s="5">
        <f t="shared" si="0"/>
        <v>0.17469999999999963</v>
      </c>
      <c r="C9" s="6">
        <v>3.1</v>
      </c>
      <c r="D9" s="5">
        <f t="shared" si="1"/>
        <v>-0.43999999999999995</v>
      </c>
      <c r="E9" s="1">
        <f t="shared" si="2"/>
        <v>-7.6867999999999825E-2</v>
      </c>
      <c r="F9" s="14">
        <v>1</v>
      </c>
      <c r="J9" s="5"/>
      <c r="K9" s="5">
        <v>0.17469999999999963</v>
      </c>
      <c r="L9" s="5">
        <v>-0.43999999999999995</v>
      </c>
      <c r="M9" s="1">
        <v>-7.6867999999999825E-2</v>
      </c>
      <c r="N9" s="14">
        <v>1</v>
      </c>
    </row>
    <row r="10" spans="1:16">
      <c r="A10" s="5">
        <v>9.2576999999999998</v>
      </c>
      <c r="B10" s="5">
        <f t="shared" si="0"/>
        <v>0.36769999999999925</v>
      </c>
      <c r="C10" s="6">
        <v>3.19</v>
      </c>
      <c r="D10" s="5">
        <f t="shared" si="1"/>
        <v>-0.35000000000000009</v>
      </c>
      <c r="E10" s="1">
        <f t="shared" si="2"/>
        <v>-0.12869499999999978</v>
      </c>
      <c r="F10" s="14">
        <v>1</v>
      </c>
      <c r="J10" s="5"/>
      <c r="K10" s="5">
        <v>0.36769999999999925</v>
      </c>
      <c r="L10" s="5">
        <v>-0.35000000000000009</v>
      </c>
      <c r="M10" s="1">
        <v>-0.12869499999999978</v>
      </c>
      <c r="N10" s="14">
        <v>1</v>
      </c>
    </row>
    <row r="11" spans="1:16">
      <c r="A11" s="5">
        <v>9.471134600000001</v>
      </c>
      <c r="B11" s="5">
        <f t="shared" si="0"/>
        <v>0.58113460000000039</v>
      </c>
      <c r="C11" s="6">
        <v>3.51</v>
      </c>
      <c r="D11" s="5">
        <f t="shared" si="1"/>
        <v>-3.0000000000000249E-2</v>
      </c>
      <c r="E11" s="1">
        <f t="shared" si="2"/>
        <v>-1.7434038000000155E-2</v>
      </c>
      <c r="F11" s="14">
        <v>1.1000000000000001</v>
      </c>
      <c r="J11" s="5"/>
      <c r="K11" s="5">
        <v>0.58113460000000039</v>
      </c>
      <c r="L11" s="5">
        <v>-3.0000000000000249E-2</v>
      </c>
      <c r="M11" s="1">
        <v>-1.7434038000000155E-2</v>
      </c>
      <c r="N11" s="14">
        <v>1.1000000000000001</v>
      </c>
    </row>
    <row r="12" spans="1:16">
      <c r="A12" s="5">
        <v>9.4709000000000003</v>
      </c>
      <c r="B12" s="5">
        <f t="shared" si="0"/>
        <v>0.58089999999999975</v>
      </c>
      <c r="C12" s="6">
        <v>3.91</v>
      </c>
      <c r="D12" s="5">
        <f t="shared" si="1"/>
        <v>0.37000000000000011</v>
      </c>
      <c r="E12" s="1">
        <f t="shared" si="2"/>
        <v>0.21493299999999996</v>
      </c>
      <c r="F12" s="17">
        <v>1.1000000000000001</v>
      </c>
      <c r="J12" s="5"/>
      <c r="K12" s="5">
        <v>0.58089999999999975</v>
      </c>
      <c r="L12" s="5">
        <v>0.37000000000000011</v>
      </c>
      <c r="M12" s="1">
        <v>0.21493299999999996</v>
      </c>
      <c r="N12" s="17">
        <v>1.1000000000000001</v>
      </c>
    </row>
    <row r="13" spans="1:16">
      <c r="A13" s="5">
        <v>9.0280000000000005</v>
      </c>
      <c r="B13" s="5">
        <f t="shared" si="0"/>
        <v>0.1379999999999999</v>
      </c>
      <c r="C13" s="6">
        <v>4.1399999999999997</v>
      </c>
      <c r="D13" s="5">
        <f t="shared" si="1"/>
        <v>0.59999999999999964</v>
      </c>
      <c r="E13" s="1">
        <f t="shared" si="2"/>
        <v>8.2799999999999888E-2</v>
      </c>
      <c r="F13" s="19">
        <v>1</v>
      </c>
      <c r="J13" s="5"/>
      <c r="K13" s="5">
        <v>0.1379999999999999</v>
      </c>
      <c r="L13" s="5">
        <v>0.59999999999999964</v>
      </c>
      <c r="M13" s="1">
        <v>8.2799999999999888E-2</v>
      </c>
      <c r="N13" s="19">
        <v>1</v>
      </c>
    </row>
    <row r="14" spans="1:16">
      <c r="A14" s="5">
        <v>8.6974</v>
      </c>
      <c r="B14" s="5">
        <f t="shared" si="0"/>
        <v>-0.19260000000000055</v>
      </c>
      <c r="C14" s="6">
        <v>4.2</v>
      </c>
      <c r="D14" s="5">
        <f t="shared" si="1"/>
        <v>0.66000000000000014</v>
      </c>
      <c r="E14" s="1">
        <f t="shared" si="2"/>
        <v>-0.1271160000000004</v>
      </c>
      <c r="F14" s="21">
        <v>1</v>
      </c>
      <c r="J14" s="5"/>
      <c r="K14" s="5">
        <v>-0.19260000000000055</v>
      </c>
      <c r="L14" s="5">
        <v>0.66000000000000014</v>
      </c>
      <c r="M14" s="1">
        <v>-0.1271160000000004</v>
      </c>
      <c r="N14" s="21">
        <v>1</v>
      </c>
    </row>
    <row r="15" spans="1:16">
      <c r="A15" s="5">
        <v>8.4132999999999996</v>
      </c>
      <c r="B15" s="5">
        <f t="shared" si="0"/>
        <v>-0.47670000000000101</v>
      </c>
      <c r="C15" s="6">
        <v>4.2300000000000004</v>
      </c>
      <c r="D15" s="5">
        <f t="shared" si="1"/>
        <v>0.69000000000000039</v>
      </c>
      <c r="E15" s="1">
        <f t="shared" si="2"/>
        <v>-0.32892300000000091</v>
      </c>
      <c r="F15" s="23">
        <v>0.9</v>
      </c>
      <c r="J15" s="5"/>
      <c r="K15" s="5">
        <v>-0.47670000000000101</v>
      </c>
      <c r="L15" s="5">
        <v>0.69000000000000039</v>
      </c>
      <c r="M15" s="1">
        <v>-0.32892300000000091</v>
      </c>
      <c r="N15" s="23">
        <v>0.9</v>
      </c>
    </row>
    <row r="16" spans="1:16">
      <c r="A16" s="5">
        <v>7.9889999999999999</v>
      </c>
      <c r="B16" s="5">
        <f t="shared" si="0"/>
        <v>-0.90100000000000069</v>
      </c>
      <c r="C16" s="6">
        <v>4.55</v>
      </c>
      <c r="D16" s="5">
        <f t="shared" si="1"/>
        <v>1.0099999999999998</v>
      </c>
      <c r="E16" s="1">
        <f t="shared" si="2"/>
        <v>-0.91001000000000054</v>
      </c>
      <c r="F16" s="24">
        <v>0.8</v>
      </c>
      <c r="J16" s="5"/>
      <c r="K16" s="5">
        <v>-0.90100000000000069</v>
      </c>
      <c r="L16" s="5">
        <v>1.0099999999999998</v>
      </c>
      <c r="M16" s="1">
        <v>-0.91001000000000054</v>
      </c>
      <c r="N16" s="24">
        <v>0.8</v>
      </c>
    </row>
    <row r="17" spans="1:14">
      <c r="A17" s="5">
        <v>7.7923999999999998</v>
      </c>
      <c r="B17" s="5">
        <f t="shared" si="0"/>
        <v>-1.0976000000000008</v>
      </c>
      <c r="C17" s="6">
        <v>4.75</v>
      </c>
      <c r="D17" s="5">
        <f t="shared" si="1"/>
        <v>1.21</v>
      </c>
      <c r="E17" s="1">
        <f t="shared" si="2"/>
        <v>-1.3280960000000008</v>
      </c>
      <c r="F17" s="25">
        <v>0.69944834577126003</v>
      </c>
      <c r="J17" s="5"/>
      <c r="K17" s="5">
        <v>-1.0976000000000008</v>
      </c>
      <c r="L17" s="5">
        <v>1.21</v>
      </c>
      <c r="M17" s="1">
        <v>-1.3280960000000008</v>
      </c>
      <c r="N17" s="25">
        <v>0.69944834577126003</v>
      </c>
    </row>
    <row r="18" spans="1:14">
      <c r="A18" s="5">
        <v>7.6832000000000003</v>
      </c>
      <c r="B18" s="5">
        <f t="shared" si="0"/>
        <v>-1.2068000000000003</v>
      </c>
      <c r="C18" s="6">
        <v>5.28</v>
      </c>
      <c r="D18" s="5">
        <f t="shared" si="1"/>
        <v>1.7400000000000002</v>
      </c>
      <c r="E18" s="1">
        <f t="shared" si="2"/>
        <v>-2.0998320000000006</v>
      </c>
      <c r="F18" s="25">
        <v>0.62</v>
      </c>
      <c r="J18" s="5"/>
      <c r="K18" s="5">
        <v>-1.2068000000000003</v>
      </c>
      <c r="L18" s="5">
        <v>1.7400000000000002</v>
      </c>
      <c r="M18" s="1">
        <v>-2.0998320000000006</v>
      </c>
      <c r="N18" s="25">
        <v>0.62</v>
      </c>
    </row>
    <row r="19" spans="1:14">
      <c r="A19" s="5">
        <v>7.3518999999999997</v>
      </c>
      <c r="B19" s="5">
        <f t="shared" si="0"/>
        <v>-1.5381000000000009</v>
      </c>
      <c r="C19" s="6">
        <v>6.09</v>
      </c>
      <c r="D19" s="5">
        <f t="shared" si="1"/>
        <v>2.5499999999999998</v>
      </c>
      <c r="E19" s="1">
        <f t="shared" si="2"/>
        <v>-3.9221550000000018</v>
      </c>
      <c r="F19" s="27">
        <v>0.6</v>
      </c>
      <c r="J19" s="5"/>
      <c r="K19" s="5">
        <v>-1.5381000000000009</v>
      </c>
      <c r="L19" s="5">
        <v>2.5499999999999998</v>
      </c>
      <c r="M19" s="1">
        <v>-3.9221550000000018</v>
      </c>
      <c r="N19" s="27">
        <v>0.6</v>
      </c>
    </row>
    <row r="20" spans="1:14">
      <c r="A20" s="5">
        <v>7.3554000000000004</v>
      </c>
      <c r="B20" s="5">
        <f t="shared" si="0"/>
        <v>-1.5346000000000002</v>
      </c>
      <c r="C20" s="6">
        <v>6.93</v>
      </c>
      <c r="D20" s="5">
        <f t="shared" si="1"/>
        <v>3.3899999999999997</v>
      </c>
      <c r="E20" s="1">
        <f t="shared" si="2"/>
        <v>-5.2022940000000002</v>
      </c>
      <c r="F20" s="2">
        <v>0.4</v>
      </c>
      <c r="J20" s="5"/>
      <c r="K20" s="5">
        <v>-1.5346000000000002</v>
      </c>
      <c r="L20" s="5">
        <v>3.3899999999999997</v>
      </c>
      <c r="M20" s="1">
        <v>-5.2022940000000002</v>
      </c>
      <c r="N20" s="2">
        <v>0.4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9432-4AF9-4EC9-ABE1-707F6F497DEA}">
  <dimension ref="A1:I26"/>
  <sheetViews>
    <sheetView workbookViewId="0">
      <selection activeCell="M18" sqref="M18"/>
    </sheetView>
  </sheetViews>
  <sheetFormatPr defaultRowHeight="15"/>
  <cols>
    <col min="1" max="1" width="18.42578125" customWidth="1"/>
    <col min="2" max="2" width="12.5703125" customWidth="1"/>
    <col min="3" max="3" width="14" customWidth="1"/>
    <col min="6" max="6" width="13.140625" customWidth="1"/>
    <col min="7" max="7" width="12" customWidth="1"/>
    <col min="8" max="8" width="11.28515625" customWidth="1"/>
    <col min="9" max="9" width="12" customWidth="1"/>
  </cols>
  <sheetData>
    <row r="1" spans="1:9">
      <c r="A1" t="s">
        <v>12</v>
      </c>
    </row>
    <row r="2" spans="1:9" ht="15.75" thickBot="1"/>
    <row r="3" spans="1:9">
      <c r="A3" s="39" t="s">
        <v>13</v>
      </c>
      <c r="B3" s="39"/>
      <c r="C3" s="34"/>
      <c r="D3" s="34"/>
      <c r="E3" s="34"/>
      <c r="F3" s="34"/>
      <c r="G3" s="34"/>
      <c r="H3" s="34"/>
    </row>
    <row r="4" spans="1:9">
      <c r="A4" s="34" t="s">
        <v>14</v>
      </c>
      <c r="B4" s="34">
        <v>0.94435906556057125</v>
      </c>
      <c r="C4" s="34"/>
      <c r="D4" s="34"/>
      <c r="E4" s="34"/>
      <c r="F4" s="34"/>
      <c r="G4" s="34"/>
      <c r="H4" s="34"/>
    </row>
    <row r="5" spans="1:9">
      <c r="A5" s="34" t="s">
        <v>15</v>
      </c>
      <c r="B5" s="34">
        <v>0.89181404470643533</v>
      </c>
      <c r="C5" s="34"/>
      <c r="D5" s="34"/>
      <c r="E5" s="34"/>
      <c r="F5" s="34"/>
      <c r="G5" s="34"/>
      <c r="H5" s="34"/>
    </row>
    <row r="6" spans="1:9">
      <c r="A6" s="34" t="s">
        <v>16</v>
      </c>
      <c r="B6" s="34">
        <v>0.87017685364772246</v>
      </c>
      <c r="C6" s="34"/>
      <c r="D6" s="34"/>
      <c r="E6" s="34"/>
      <c r="F6" s="34"/>
      <c r="G6" s="34"/>
      <c r="H6" s="34"/>
    </row>
    <row r="7" spans="1:9">
      <c r="A7" s="34" t="s">
        <v>17</v>
      </c>
      <c r="B7" s="34">
        <v>3.2735460240708303</v>
      </c>
      <c r="C7" s="34"/>
      <c r="D7" s="34"/>
      <c r="E7" s="34"/>
      <c r="F7" s="34"/>
      <c r="G7" s="34"/>
      <c r="H7" s="34"/>
    </row>
    <row r="8" spans="1:9" ht="15.75" thickBot="1">
      <c r="A8" s="35" t="s">
        <v>18</v>
      </c>
      <c r="B8" s="35">
        <v>19</v>
      </c>
      <c r="C8" s="34"/>
      <c r="D8" s="34"/>
      <c r="E8" s="34"/>
      <c r="F8" s="34"/>
      <c r="G8" s="34"/>
      <c r="H8" s="34"/>
    </row>
    <row r="9" spans="1:9">
      <c r="A9" s="34"/>
      <c r="B9" s="34"/>
      <c r="C9" s="34"/>
      <c r="D9" s="34"/>
      <c r="E9" s="34"/>
      <c r="F9" s="34"/>
      <c r="G9" s="34"/>
      <c r="H9" s="34"/>
    </row>
    <row r="10" spans="1:9" ht="15.75" thickBot="1">
      <c r="A10" s="34" t="s">
        <v>19</v>
      </c>
      <c r="B10" s="34"/>
      <c r="C10" s="34"/>
      <c r="D10" s="34"/>
      <c r="E10" s="34"/>
      <c r="F10" s="34"/>
      <c r="G10" s="34"/>
      <c r="H10" s="34"/>
    </row>
    <row r="11" spans="1:9">
      <c r="A11" s="36"/>
      <c r="B11" s="36" t="s">
        <v>24</v>
      </c>
      <c r="C11" s="36" t="s">
        <v>25</v>
      </c>
      <c r="D11" s="36" t="s">
        <v>26</v>
      </c>
      <c r="E11" s="36" t="s">
        <v>27</v>
      </c>
      <c r="F11" s="36" t="s">
        <v>28</v>
      </c>
      <c r="G11" s="34"/>
      <c r="H11" s="34"/>
    </row>
    <row r="12" spans="1:9">
      <c r="A12" s="34" t="s">
        <v>20</v>
      </c>
      <c r="B12" s="37">
        <v>3</v>
      </c>
      <c r="C12" s="34">
        <v>1325.0479201085614</v>
      </c>
      <c r="D12" s="34">
        <v>441.68264003618714</v>
      </c>
      <c r="E12" s="34">
        <v>41.216719965474255</v>
      </c>
      <c r="F12" s="34">
        <v>1.7590129898733901E-7</v>
      </c>
      <c r="G12" s="34"/>
      <c r="H12" s="34"/>
    </row>
    <row r="13" spans="1:9">
      <c r="A13" s="34" t="s">
        <v>21</v>
      </c>
      <c r="B13" s="37">
        <v>15</v>
      </c>
      <c r="C13" s="34">
        <v>160.74155357564914</v>
      </c>
      <c r="D13" s="34">
        <v>10.716103571709942</v>
      </c>
      <c r="E13" s="34"/>
      <c r="F13" s="34"/>
      <c r="G13" s="34"/>
      <c r="H13" s="34"/>
    </row>
    <row r="14" spans="1:9" ht="15.75" thickBot="1">
      <c r="A14" s="35" t="s">
        <v>22</v>
      </c>
      <c r="B14" s="38">
        <v>18</v>
      </c>
      <c r="C14" s="35">
        <v>1485.7894736842104</v>
      </c>
      <c r="D14" s="35"/>
      <c r="E14" s="35"/>
      <c r="F14" s="35"/>
      <c r="G14" s="34"/>
      <c r="H14" s="34"/>
    </row>
    <row r="15" spans="1:9" ht="15.75" thickBot="1">
      <c r="A15" s="34"/>
      <c r="B15" s="34"/>
      <c r="C15" s="34"/>
      <c r="D15" s="34"/>
      <c r="E15" s="34"/>
      <c r="F15" s="34"/>
      <c r="G15" s="34"/>
      <c r="H15" s="34"/>
    </row>
    <row r="16" spans="1:9">
      <c r="A16" s="36"/>
      <c r="B16" s="36" t="s">
        <v>29</v>
      </c>
      <c r="C16" s="36" t="s">
        <v>17</v>
      </c>
      <c r="D16" s="36" t="s">
        <v>30</v>
      </c>
      <c r="E16" s="36" t="s">
        <v>31</v>
      </c>
      <c r="F16" s="36" t="s">
        <v>32</v>
      </c>
      <c r="G16" s="36" t="s">
        <v>33</v>
      </c>
      <c r="H16" s="36" t="s">
        <v>34</v>
      </c>
      <c r="I16" s="32" t="s">
        <v>35</v>
      </c>
    </row>
    <row r="17" spans="1:9">
      <c r="A17" s="34" t="s">
        <v>23</v>
      </c>
      <c r="B17" s="34">
        <v>24.529397126981941</v>
      </c>
      <c r="C17" s="34">
        <v>1.0463240271397394</v>
      </c>
      <c r="D17" s="34">
        <v>23.443404233042596</v>
      </c>
      <c r="E17" s="34">
        <v>3.1223455352068554E-13</v>
      </c>
      <c r="F17" s="34">
        <v>22.299210254826669</v>
      </c>
      <c r="G17" s="34">
        <v>26.759583999137213</v>
      </c>
      <c r="H17" s="34">
        <v>22.299210254826669</v>
      </c>
      <c r="I17">
        <v>26.759583999137213</v>
      </c>
    </row>
    <row r="18" spans="1:9">
      <c r="A18" s="34" t="s">
        <v>8</v>
      </c>
      <c r="B18" s="34">
        <v>4.7823493424339798</v>
      </c>
      <c r="C18" s="34">
        <v>2.4178037039958058</v>
      </c>
      <c r="D18" s="34">
        <v>1.9779725436479336</v>
      </c>
      <c r="E18" s="34">
        <v>6.6602280652553025E-2</v>
      </c>
      <c r="F18" s="34">
        <v>-0.37107726370061922</v>
      </c>
      <c r="G18" s="34">
        <v>9.9357759485685797</v>
      </c>
      <c r="H18" s="34">
        <v>-0.37107726370061922</v>
      </c>
      <c r="I18">
        <v>9.9357759485685797</v>
      </c>
    </row>
    <row r="19" spans="1:9">
      <c r="A19" s="34" t="s">
        <v>9</v>
      </c>
      <c r="B19" s="34">
        <v>-3.4278812359092514</v>
      </c>
      <c r="C19" s="34">
        <v>1.2821439760823437</v>
      </c>
      <c r="D19" s="34">
        <v>-2.6735540624566343</v>
      </c>
      <c r="E19" s="34">
        <v>1.73543155716228E-2</v>
      </c>
      <c r="F19" s="34">
        <v>-6.1607064310721649</v>
      </c>
      <c r="G19" s="34">
        <v>-0.69505604074633798</v>
      </c>
      <c r="H19" s="34">
        <v>-6.1607064310721649</v>
      </c>
      <c r="I19">
        <v>-0.69505604074633798</v>
      </c>
    </row>
    <row r="20" spans="1:9" ht="15.75" thickBot="1">
      <c r="A20" s="35" t="s">
        <v>10</v>
      </c>
      <c r="B20" s="35">
        <v>-2.7526010641449297</v>
      </c>
      <c r="C20" s="35">
        <v>0.59652480721666978</v>
      </c>
      <c r="D20" s="35">
        <v>-4.6143949603509613</v>
      </c>
      <c r="E20" s="35">
        <v>3.3722161823413643E-4</v>
      </c>
      <c r="F20" s="35">
        <v>-4.0240635934020323</v>
      </c>
      <c r="G20" s="35">
        <v>-1.481138534887827</v>
      </c>
      <c r="H20" s="35">
        <v>-4.0240635934020323</v>
      </c>
      <c r="I20" s="31">
        <v>-1.481138534887827</v>
      </c>
    </row>
    <row r="21" spans="1:9">
      <c r="A21" s="34"/>
      <c r="B21" s="34"/>
      <c r="C21" s="34"/>
      <c r="D21" s="34"/>
      <c r="E21" s="34"/>
      <c r="F21" s="34"/>
      <c r="G21" s="34"/>
      <c r="H21" s="34"/>
    </row>
    <row r="22" spans="1:9">
      <c r="A22" s="34"/>
      <c r="B22" s="34"/>
      <c r="C22" s="34"/>
      <c r="D22" s="34"/>
      <c r="E22" s="34"/>
      <c r="F22" s="34"/>
      <c r="G22" s="34"/>
      <c r="H22" s="34"/>
    </row>
    <row r="23" spans="1:9">
      <c r="A23" s="34"/>
      <c r="B23" s="34"/>
      <c r="C23" s="34"/>
      <c r="D23" s="34"/>
      <c r="E23" s="34"/>
      <c r="F23" s="34"/>
      <c r="G23" s="34"/>
      <c r="H23" s="34"/>
    </row>
    <row r="24" spans="1:9">
      <c r="A24" s="34"/>
      <c r="B24" s="40" t="s">
        <v>13</v>
      </c>
      <c r="C24" s="34" t="s">
        <v>14</v>
      </c>
      <c r="D24" s="34" t="s">
        <v>15</v>
      </c>
      <c r="E24" s="34" t="s">
        <v>16</v>
      </c>
      <c r="F24" s="34" t="s">
        <v>17</v>
      </c>
      <c r="G24" s="34" t="s">
        <v>18</v>
      </c>
      <c r="H24" s="34"/>
    </row>
    <row r="25" spans="1:9">
      <c r="A25" s="34"/>
      <c r="B25" s="40"/>
      <c r="C25" s="34">
        <v>0.94435906556057125</v>
      </c>
      <c r="D25" s="34">
        <v>0.89181404470643533</v>
      </c>
      <c r="E25" s="34">
        <v>0.87017685364772246</v>
      </c>
      <c r="F25" s="34">
        <v>3.2735460240708303</v>
      </c>
      <c r="G25" s="34">
        <v>19</v>
      </c>
      <c r="H25" s="34"/>
    </row>
    <row r="26" spans="1:9">
      <c r="A26" s="34"/>
      <c r="B26" s="34"/>
      <c r="C26" s="34"/>
      <c r="D26" s="34"/>
      <c r="E26" s="34"/>
      <c r="F26" s="34"/>
      <c r="G26" s="34"/>
      <c r="H26" s="34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data</vt:lpstr>
      <vt:lpstr>4 GD</vt:lpstr>
      <vt:lpstr>NoChRegr3</vt:lpstr>
      <vt:lpstr>AuditRegrn3</vt:lpstr>
      <vt:lpstr>Sheet6</vt:lpstr>
      <vt:lpstr>AuditResults</vt:lpstr>
      <vt:lpstr>AuditM</vt:lpstr>
      <vt:lpstr>NoChResults</vt:lpstr>
      <vt:lpstr>NoChM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Lee</dc:creator>
  <cp:lastModifiedBy>Eugene</cp:lastModifiedBy>
  <dcterms:created xsi:type="dcterms:W3CDTF">2022-06-26T18:18:54Z</dcterms:created>
  <dcterms:modified xsi:type="dcterms:W3CDTF">2023-11-05T02:11:53Z</dcterms:modified>
</cp:coreProperties>
</file>