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fa0d88b7feb4aa/Documents/Chris Reis Academia/Nuclear Engineering UCB/A Powerful Thesis/University of California^J Berkeley/HIM Implantaion Study/Simulations/"/>
    </mc:Choice>
  </mc:AlternateContent>
  <xr:revisionPtr revIDLastSave="59" documentId="8_{5C925AF3-4922-4066-90DD-48545A3B7111}" xr6:coauthVersionLast="47" xr6:coauthVersionMax="47" xr10:uidLastSave="{5E928E60-D03B-4D47-815A-3373C917F6E9}"/>
  <bookViews>
    <workbookView xWindow="28680" yWindow="-16650" windowWidth="29040" windowHeight="15720" firstSheet="1" activeTab="2" xr2:uid="{00000000-000D-0000-FFFF-FFFF00000000}"/>
  </bookViews>
  <sheets>
    <sheet name="ARC_BR2_spectra_Lee" sheetId="1" r:id="rId1"/>
    <sheet name="elast stopping in Ni" sheetId="2" r:id="rId2"/>
    <sheet name="Alpha Spec from Ni" sheetId="3" r:id="rId3"/>
    <sheet name="Proton Spec from Ni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R36" i="4"/>
  <c r="P26" i="4"/>
  <c r="R32" i="4"/>
  <c r="Q20" i="4"/>
  <c r="Q37" i="4"/>
  <c r="B5" i="4"/>
  <c r="B4" i="4"/>
  <c r="B3" i="4"/>
  <c r="R7" i="4"/>
  <c r="Q3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P9" i="4"/>
  <c r="R29" i="4"/>
  <c r="P29" i="4"/>
  <c r="P37" i="4"/>
  <c r="R4" i="4"/>
  <c r="Q4" i="4"/>
  <c r="R37" i="4"/>
  <c r="R38" i="4"/>
  <c r="K4" i="3"/>
  <c r="P5" i="4"/>
  <c r="P6" i="4"/>
  <c r="P7" i="4"/>
  <c r="P8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7" i="4"/>
  <c r="P28" i="4"/>
  <c r="P30" i="4"/>
  <c r="P31" i="4"/>
  <c r="P32" i="4"/>
  <c r="P33" i="4"/>
  <c r="P34" i="4"/>
  <c r="P35" i="4"/>
  <c r="P36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3" i="4"/>
  <c r="P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3" i="4"/>
  <c r="J216" i="4"/>
  <c r="K216" i="4"/>
  <c r="J215" i="4"/>
  <c r="K215" i="4"/>
  <c r="J214" i="4"/>
  <c r="K214" i="4"/>
  <c r="J213" i="4"/>
  <c r="K213" i="4"/>
  <c r="J212" i="4"/>
  <c r="K212" i="4"/>
  <c r="J211" i="4"/>
  <c r="K211" i="4"/>
  <c r="J210" i="4"/>
  <c r="K210" i="4"/>
  <c r="J209" i="4"/>
  <c r="K209" i="4"/>
  <c r="J208" i="4"/>
  <c r="K208" i="4"/>
  <c r="J207" i="4"/>
  <c r="K207" i="4"/>
  <c r="J206" i="4"/>
  <c r="K206" i="4"/>
  <c r="J205" i="4"/>
  <c r="K205" i="4"/>
  <c r="J204" i="4"/>
  <c r="K204" i="4"/>
  <c r="J203" i="4"/>
  <c r="K203" i="4"/>
  <c r="J202" i="4"/>
  <c r="K202" i="4"/>
  <c r="J201" i="4"/>
  <c r="K201" i="4"/>
  <c r="J200" i="4"/>
  <c r="K200" i="4"/>
  <c r="J199" i="4"/>
  <c r="K199" i="4"/>
  <c r="J198" i="4"/>
  <c r="K198" i="4"/>
  <c r="J197" i="4"/>
  <c r="K197" i="4"/>
  <c r="J196" i="4"/>
  <c r="K196" i="4"/>
  <c r="J195" i="4"/>
  <c r="K195" i="4"/>
  <c r="J194" i="4"/>
  <c r="K194" i="4"/>
  <c r="J193" i="4"/>
  <c r="K193" i="4"/>
  <c r="J192" i="4"/>
  <c r="K192" i="4"/>
  <c r="Q191" i="4"/>
  <c r="R191" i="4"/>
  <c r="J191" i="4"/>
  <c r="K191" i="4"/>
  <c r="Q190" i="4"/>
  <c r="R190" i="4"/>
  <c r="J190" i="4"/>
  <c r="K190" i="4"/>
  <c r="Q189" i="4"/>
  <c r="R189" i="4"/>
  <c r="J189" i="4"/>
  <c r="K189" i="4"/>
  <c r="Q188" i="4"/>
  <c r="R188" i="4"/>
  <c r="J188" i="4"/>
  <c r="K188" i="4"/>
  <c r="Q187" i="4"/>
  <c r="R187" i="4"/>
  <c r="J187" i="4"/>
  <c r="K187" i="4"/>
  <c r="Q186" i="4"/>
  <c r="R186" i="4"/>
  <c r="J186" i="4"/>
  <c r="K186" i="4"/>
  <c r="Q185" i="4"/>
  <c r="R185" i="4"/>
  <c r="J185" i="4"/>
  <c r="K185" i="4"/>
  <c r="Q184" i="4"/>
  <c r="R184" i="4"/>
  <c r="J184" i="4"/>
  <c r="K184" i="4"/>
  <c r="Q183" i="4"/>
  <c r="R183" i="4"/>
  <c r="J183" i="4"/>
  <c r="K183" i="4"/>
  <c r="Q182" i="4"/>
  <c r="R182" i="4"/>
  <c r="J182" i="4"/>
  <c r="K182" i="4"/>
  <c r="Q181" i="4"/>
  <c r="R181" i="4"/>
  <c r="J181" i="4"/>
  <c r="K181" i="4"/>
  <c r="Q180" i="4"/>
  <c r="R180" i="4"/>
  <c r="J180" i="4"/>
  <c r="K180" i="4"/>
  <c r="Q179" i="4"/>
  <c r="R179" i="4"/>
  <c r="J179" i="4"/>
  <c r="K179" i="4"/>
  <c r="Q178" i="4"/>
  <c r="R178" i="4"/>
  <c r="J178" i="4"/>
  <c r="K178" i="4"/>
  <c r="Q177" i="4"/>
  <c r="R177" i="4"/>
  <c r="J177" i="4"/>
  <c r="K177" i="4"/>
  <c r="Q176" i="4"/>
  <c r="R176" i="4"/>
  <c r="J176" i="4"/>
  <c r="K176" i="4"/>
  <c r="Q175" i="4"/>
  <c r="R175" i="4"/>
  <c r="J175" i="4"/>
  <c r="K175" i="4"/>
  <c r="Q174" i="4"/>
  <c r="R174" i="4"/>
  <c r="J174" i="4"/>
  <c r="K174" i="4"/>
  <c r="Q173" i="4"/>
  <c r="R173" i="4"/>
  <c r="J173" i="4"/>
  <c r="K173" i="4"/>
  <c r="Q172" i="4"/>
  <c r="R172" i="4"/>
  <c r="J172" i="4"/>
  <c r="K172" i="4"/>
  <c r="Q171" i="4"/>
  <c r="R171" i="4"/>
  <c r="J171" i="4"/>
  <c r="K171" i="4"/>
  <c r="Q170" i="4"/>
  <c r="R170" i="4"/>
  <c r="J170" i="4"/>
  <c r="K170" i="4"/>
  <c r="Q169" i="4"/>
  <c r="R169" i="4"/>
  <c r="J169" i="4"/>
  <c r="K169" i="4"/>
  <c r="Q168" i="4"/>
  <c r="R168" i="4"/>
  <c r="J168" i="4"/>
  <c r="K168" i="4"/>
  <c r="Q167" i="4"/>
  <c r="R167" i="4"/>
  <c r="J167" i="4"/>
  <c r="K167" i="4"/>
  <c r="Q166" i="4"/>
  <c r="R166" i="4"/>
  <c r="J166" i="4"/>
  <c r="K166" i="4"/>
  <c r="Q165" i="4"/>
  <c r="R165" i="4"/>
  <c r="J165" i="4"/>
  <c r="K165" i="4"/>
  <c r="Q164" i="4"/>
  <c r="R164" i="4"/>
  <c r="J164" i="4"/>
  <c r="K164" i="4"/>
  <c r="Q163" i="4"/>
  <c r="R163" i="4"/>
  <c r="J163" i="4"/>
  <c r="K163" i="4"/>
  <c r="Q162" i="4"/>
  <c r="R162" i="4"/>
  <c r="J162" i="4"/>
  <c r="K162" i="4"/>
  <c r="Q161" i="4"/>
  <c r="R161" i="4"/>
  <c r="J161" i="4"/>
  <c r="K161" i="4"/>
  <c r="Q160" i="4"/>
  <c r="R160" i="4"/>
  <c r="J160" i="4"/>
  <c r="K160" i="4"/>
  <c r="Q159" i="4"/>
  <c r="R159" i="4"/>
  <c r="J159" i="4"/>
  <c r="K159" i="4"/>
  <c r="Q158" i="4"/>
  <c r="R158" i="4"/>
  <c r="J158" i="4"/>
  <c r="K158" i="4"/>
  <c r="Q157" i="4"/>
  <c r="R157" i="4"/>
  <c r="J157" i="4"/>
  <c r="K157" i="4"/>
  <c r="Q156" i="4"/>
  <c r="R156" i="4"/>
  <c r="J156" i="4"/>
  <c r="K156" i="4"/>
  <c r="Q155" i="4"/>
  <c r="R155" i="4"/>
  <c r="J155" i="4"/>
  <c r="K155" i="4"/>
  <c r="Q154" i="4"/>
  <c r="R154" i="4"/>
  <c r="J154" i="4"/>
  <c r="K154" i="4"/>
  <c r="Q153" i="4"/>
  <c r="R153" i="4"/>
  <c r="J153" i="4"/>
  <c r="K153" i="4"/>
  <c r="Q152" i="4"/>
  <c r="R152" i="4"/>
  <c r="J152" i="4"/>
  <c r="K152" i="4"/>
  <c r="Q151" i="4"/>
  <c r="R151" i="4"/>
  <c r="J151" i="4"/>
  <c r="K151" i="4"/>
  <c r="Q150" i="4"/>
  <c r="R150" i="4"/>
  <c r="J150" i="4"/>
  <c r="K150" i="4"/>
  <c r="Q149" i="4"/>
  <c r="R149" i="4"/>
  <c r="J149" i="4"/>
  <c r="K149" i="4"/>
  <c r="Q148" i="4"/>
  <c r="R148" i="4"/>
  <c r="J148" i="4"/>
  <c r="K148" i="4"/>
  <c r="Q147" i="4"/>
  <c r="R147" i="4"/>
  <c r="J147" i="4"/>
  <c r="K147" i="4"/>
  <c r="Q146" i="4"/>
  <c r="R146" i="4"/>
  <c r="J146" i="4"/>
  <c r="K146" i="4"/>
  <c r="Q145" i="4"/>
  <c r="R145" i="4"/>
  <c r="J145" i="4"/>
  <c r="K145" i="4"/>
  <c r="Q144" i="4"/>
  <c r="R144" i="4"/>
  <c r="J144" i="4"/>
  <c r="K144" i="4"/>
  <c r="Q143" i="4"/>
  <c r="R143" i="4"/>
  <c r="J143" i="4"/>
  <c r="K143" i="4"/>
  <c r="Q142" i="4"/>
  <c r="R142" i="4"/>
  <c r="J142" i="4"/>
  <c r="K142" i="4"/>
  <c r="Q141" i="4"/>
  <c r="R141" i="4"/>
  <c r="J141" i="4"/>
  <c r="K141" i="4"/>
  <c r="Q140" i="4"/>
  <c r="R140" i="4"/>
  <c r="J140" i="4"/>
  <c r="K140" i="4"/>
  <c r="Q139" i="4"/>
  <c r="R139" i="4"/>
  <c r="J139" i="4"/>
  <c r="K139" i="4"/>
  <c r="Q138" i="4"/>
  <c r="R138" i="4"/>
  <c r="J138" i="4"/>
  <c r="K138" i="4"/>
  <c r="Q137" i="4"/>
  <c r="R137" i="4"/>
  <c r="J137" i="4"/>
  <c r="K137" i="4"/>
  <c r="Q136" i="4"/>
  <c r="R136" i="4"/>
  <c r="J136" i="4"/>
  <c r="K136" i="4"/>
  <c r="Q135" i="4"/>
  <c r="R135" i="4"/>
  <c r="J135" i="4"/>
  <c r="K135" i="4"/>
  <c r="Q134" i="4"/>
  <c r="R134" i="4"/>
  <c r="J134" i="4"/>
  <c r="K134" i="4"/>
  <c r="Q133" i="4"/>
  <c r="R133" i="4"/>
  <c r="J133" i="4"/>
  <c r="K133" i="4"/>
  <c r="Q132" i="4"/>
  <c r="R132" i="4"/>
  <c r="J132" i="4"/>
  <c r="K132" i="4"/>
  <c r="Q131" i="4"/>
  <c r="R131" i="4"/>
  <c r="J131" i="4"/>
  <c r="K131" i="4"/>
  <c r="Q130" i="4"/>
  <c r="R130" i="4"/>
  <c r="J130" i="4"/>
  <c r="K130" i="4"/>
  <c r="Q129" i="4"/>
  <c r="R129" i="4"/>
  <c r="J129" i="4"/>
  <c r="K129" i="4"/>
  <c r="Q128" i="4"/>
  <c r="R128" i="4"/>
  <c r="J128" i="4"/>
  <c r="K128" i="4"/>
  <c r="Q127" i="4"/>
  <c r="R127" i="4"/>
  <c r="J127" i="4"/>
  <c r="K127" i="4"/>
  <c r="Q126" i="4"/>
  <c r="R126" i="4"/>
  <c r="J126" i="4"/>
  <c r="K126" i="4"/>
  <c r="Q125" i="4"/>
  <c r="R125" i="4"/>
  <c r="J125" i="4"/>
  <c r="K125" i="4"/>
  <c r="Q124" i="4"/>
  <c r="R124" i="4"/>
  <c r="J124" i="4"/>
  <c r="K124" i="4"/>
  <c r="Q123" i="4"/>
  <c r="R123" i="4"/>
  <c r="J123" i="4"/>
  <c r="K123" i="4"/>
  <c r="Q122" i="4"/>
  <c r="R122" i="4"/>
  <c r="J122" i="4"/>
  <c r="K122" i="4"/>
  <c r="Q121" i="4"/>
  <c r="R121" i="4"/>
  <c r="J121" i="4"/>
  <c r="K121" i="4"/>
  <c r="Q120" i="4"/>
  <c r="R120" i="4"/>
  <c r="J120" i="4"/>
  <c r="K120" i="4"/>
  <c r="Q119" i="4"/>
  <c r="R119" i="4"/>
  <c r="J119" i="4"/>
  <c r="K119" i="4"/>
  <c r="Q118" i="4"/>
  <c r="R118" i="4"/>
  <c r="J118" i="4"/>
  <c r="K118" i="4"/>
  <c r="Q117" i="4"/>
  <c r="R117" i="4"/>
  <c r="J117" i="4"/>
  <c r="K117" i="4"/>
  <c r="Q116" i="4"/>
  <c r="R116" i="4"/>
  <c r="J116" i="4"/>
  <c r="K116" i="4"/>
  <c r="Q115" i="4"/>
  <c r="R115" i="4"/>
  <c r="J115" i="4"/>
  <c r="K115" i="4"/>
  <c r="Q114" i="4"/>
  <c r="R114" i="4"/>
  <c r="J114" i="4"/>
  <c r="K114" i="4"/>
  <c r="Q113" i="4"/>
  <c r="R113" i="4"/>
  <c r="J113" i="4"/>
  <c r="K113" i="4"/>
  <c r="Q112" i="4"/>
  <c r="R112" i="4"/>
  <c r="J112" i="4"/>
  <c r="K112" i="4"/>
  <c r="Q111" i="4"/>
  <c r="R111" i="4"/>
  <c r="J111" i="4"/>
  <c r="K111" i="4"/>
  <c r="Q110" i="4"/>
  <c r="R110" i="4"/>
  <c r="J110" i="4"/>
  <c r="K110" i="4"/>
  <c r="Q109" i="4"/>
  <c r="R109" i="4"/>
  <c r="J109" i="4"/>
  <c r="K109" i="4"/>
  <c r="Q108" i="4"/>
  <c r="R108" i="4"/>
  <c r="J108" i="4"/>
  <c r="K108" i="4"/>
  <c r="Q107" i="4"/>
  <c r="R107" i="4"/>
  <c r="J107" i="4"/>
  <c r="K107" i="4"/>
  <c r="Q106" i="4"/>
  <c r="R106" i="4"/>
  <c r="J106" i="4"/>
  <c r="K106" i="4"/>
  <c r="Q105" i="4"/>
  <c r="R105" i="4"/>
  <c r="J105" i="4"/>
  <c r="K105" i="4"/>
  <c r="Q104" i="4"/>
  <c r="R104" i="4"/>
  <c r="J104" i="4"/>
  <c r="K104" i="4"/>
  <c r="Q103" i="4"/>
  <c r="R103" i="4"/>
  <c r="J103" i="4"/>
  <c r="K103" i="4"/>
  <c r="Q102" i="4"/>
  <c r="R102" i="4"/>
  <c r="J102" i="4"/>
  <c r="K102" i="4"/>
  <c r="Q101" i="4"/>
  <c r="R101" i="4"/>
  <c r="J101" i="4"/>
  <c r="K101" i="4"/>
  <c r="Q100" i="4"/>
  <c r="R100" i="4"/>
  <c r="J100" i="4"/>
  <c r="K100" i="4"/>
  <c r="Q99" i="4"/>
  <c r="R99" i="4"/>
  <c r="J99" i="4"/>
  <c r="K99" i="4"/>
  <c r="Q98" i="4"/>
  <c r="R98" i="4"/>
  <c r="J98" i="4"/>
  <c r="K98" i="4"/>
  <c r="Q97" i="4"/>
  <c r="R97" i="4"/>
  <c r="J97" i="4"/>
  <c r="K97" i="4"/>
  <c r="Q96" i="4"/>
  <c r="R96" i="4"/>
  <c r="J96" i="4"/>
  <c r="K96" i="4"/>
  <c r="Q95" i="4"/>
  <c r="R95" i="4"/>
  <c r="J95" i="4"/>
  <c r="K95" i="4"/>
  <c r="Q94" i="4"/>
  <c r="R94" i="4"/>
  <c r="J94" i="4"/>
  <c r="K94" i="4"/>
  <c r="Q93" i="4"/>
  <c r="R93" i="4"/>
  <c r="J93" i="4"/>
  <c r="K93" i="4"/>
  <c r="Q92" i="4"/>
  <c r="R92" i="4"/>
  <c r="J92" i="4"/>
  <c r="K92" i="4"/>
  <c r="Q91" i="4"/>
  <c r="R91" i="4"/>
  <c r="J91" i="4"/>
  <c r="K91" i="4"/>
  <c r="Q90" i="4"/>
  <c r="R90" i="4"/>
  <c r="J90" i="4"/>
  <c r="K90" i="4"/>
  <c r="Q89" i="4"/>
  <c r="R89" i="4"/>
  <c r="J89" i="4"/>
  <c r="K89" i="4"/>
  <c r="Q88" i="4"/>
  <c r="R88" i="4"/>
  <c r="J88" i="4"/>
  <c r="K88" i="4"/>
  <c r="Q87" i="4"/>
  <c r="R87" i="4"/>
  <c r="J87" i="4"/>
  <c r="K87" i="4"/>
  <c r="Q86" i="4"/>
  <c r="R86" i="4"/>
  <c r="J86" i="4"/>
  <c r="K86" i="4"/>
  <c r="Q85" i="4"/>
  <c r="R85" i="4"/>
  <c r="J85" i="4"/>
  <c r="K85" i="4"/>
  <c r="Q84" i="4"/>
  <c r="R84" i="4"/>
  <c r="J84" i="4"/>
  <c r="K84" i="4"/>
  <c r="Q83" i="4"/>
  <c r="R83" i="4"/>
  <c r="J83" i="4"/>
  <c r="K83" i="4"/>
  <c r="Q82" i="4"/>
  <c r="R82" i="4"/>
  <c r="J82" i="4"/>
  <c r="K82" i="4"/>
  <c r="Q81" i="4"/>
  <c r="R81" i="4"/>
  <c r="J81" i="4"/>
  <c r="K81" i="4"/>
  <c r="Q80" i="4"/>
  <c r="R80" i="4"/>
  <c r="J80" i="4"/>
  <c r="K80" i="4"/>
  <c r="Q79" i="4"/>
  <c r="R79" i="4"/>
  <c r="J79" i="4"/>
  <c r="K79" i="4"/>
  <c r="Q78" i="4"/>
  <c r="R78" i="4"/>
  <c r="J78" i="4"/>
  <c r="K78" i="4"/>
  <c r="Q77" i="4"/>
  <c r="R77" i="4"/>
  <c r="J77" i="4"/>
  <c r="K77" i="4"/>
  <c r="Q76" i="4"/>
  <c r="R76" i="4"/>
  <c r="J76" i="4"/>
  <c r="K76" i="4"/>
  <c r="Q75" i="4"/>
  <c r="R75" i="4"/>
  <c r="J75" i="4"/>
  <c r="K75" i="4"/>
  <c r="Q74" i="4"/>
  <c r="R74" i="4"/>
  <c r="J74" i="4"/>
  <c r="K74" i="4"/>
  <c r="Q73" i="4"/>
  <c r="R73" i="4"/>
  <c r="J73" i="4"/>
  <c r="K73" i="4"/>
  <c r="Q72" i="4"/>
  <c r="R72" i="4"/>
  <c r="J72" i="4"/>
  <c r="K72" i="4"/>
  <c r="Q71" i="4"/>
  <c r="R71" i="4"/>
  <c r="J71" i="4"/>
  <c r="K71" i="4"/>
  <c r="Q70" i="4"/>
  <c r="R70" i="4"/>
  <c r="J70" i="4"/>
  <c r="K70" i="4"/>
  <c r="Q69" i="4"/>
  <c r="R69" i="4"/>
  <c r="J69" i="4"/>
  <c r="K69" i="4"/>
  <c r="Q68" i="4"/>
  <c r="R68" i="4"/>
  <c r="J68" i="4"/>
  <c r="K68" i="4"/>
  <c r="Q67" i="4"/>
  <c r="R67" i="4"/>
  <c r="J67" i="4"/>
  <c r="K67" i="4"/>
  <c r="Q66" i="4"/>
  <c r="R66" i="4"/>
  <c r="J66" i="4"/>
  <c r="K66" i="4"/>
  <c r="Q65" i="4"/>
  <c r="R65" i="4"/>
  <c r="J65" i="4"/>
  <c r="K65" i="4"/>
  <c r="Q64" i="4"/>
  <c r="R64" i="4"/>
  <c r="J64" i="4"/>
  <c r="K64" i="4"/>
  <c r="Q63" i="4"/>
  <c r="R63" i="4"/>
  <c r="J63" i="4"/>
  <c r="K63" i="4"/>
  <c r="Q62" i="4"/>
  <c r="R62" i="4"/>
  <c r="J62" i="4"/>
  <c r="K62" i="4"/>
  <c r="Q61" i="4"/>
  <c r="R61" i="4"/>
  <c r="J61" i="4"/>
  <c r="K61" i="4"/>
  <c r="Q60" i="4"/>
  <c r="R60" i="4"/>
  <c r="J60" i="4"/>
  <c r="K60" i="4"/>
  <c r="Q59" i="4"/>
  <c r="R59" i="4"/>
  <c r="J59" i="4"/>
  <c r="K59" i="4"/>
  <c r="Q58" i="4"/>
  <c r="R58" i="4"/>
  <c r="J58" i="4"/>
  <c r="K58" i="4"/>
  <c r="Q57" i="4"/>
  <c r="R57" i="4"/>
  <c r="J57" i="4"/>
  <c r="K57" i="4"/>
  <c r="Q56" i="4"/>
  <c r="R56" i="4"/>
  <c r="J56" i="4"/>
  <c r="K56" i="4"/>
  <c r="Q55" i="4"/>
  <c r="R55" i="4"/>
  <c r="J55" i="4"/>
  <c r="K55" i="4"/>
  <c r="Q54" i="4"/>
  <c r="R54" i="4"/>
  <c r="J54" i="4"/>
  <c r="K54" i="4"/>
  <c r="Q53" i="4"/>
  <c r="R53" i="4"/>
  <c r="J53" i="4"/>
  <c r="K53" i="4"/>
  <c r="Q52" i="4"/>
  <c r="R52" i="4"/>
  <c r="J52" i="4"/>
  <c r="K52" i="4"/>
  <c r="Q51" i="4"/>
  <c r="R51" i="4"/>
  <c r="J51" i="4"/>
  <c r="K51" i="4"/>
  <c r="Q50" i="4"/>
  <c r="R50" i="4"/>
  <c r="J50" i="4"/>
  <c r="K50" i="4"/>
  <c r="Q49" i="4"/>
  <c r="R49" i="4"/>
  <c r="J49" i="4"/>
  <c r="K49" i="4"/>
  <c r="Q48" i="4"/>
  <c r="R48" i="4"/>
  <c r="J48" i="4"/>
  <c r="K48" i="4"/>
  <c r="Q47" i="4"/>
  <c r="R47" i="4"/>
  <c r="J47" i="4"/>
  <c r="K47" i="4"/>
  <c r="Q46" i="4"/>
  <c r="R46" i="4"/>
  <c r="J46" i="4"/>
  <c r="K46" i="4"/>
  <c r="Q45" i="4"/>
  <c r="R45" i="4"/>
  <c r="J45" i="4"/>
  <c r="K45" i="4"/>
  <c r="Q44" i="4"/>
  <c r="R44" i="4"/>
  <c r="J44" i="4"/>
  <c r="K44" i="4"/>
  <c r="Q43" i="4"/>
  <c r="R43" i="4"/>
  <c r="J43" i="4"/>
  <c r="K43" i="4"/>
  <c r="Q42" i="4"/>
  <c r="R42" i="4"/>
  <c r="J42" i="4"/>
  <c r="K42" i="4"/>
  <c r="Q41" i="4"/>
  <c r="R41" i="4"/>
  <c r="J41" i="4"/>
  <c r="K41" i="4"/>
  <c r="Q40" i="4"/>
  <c r="R40" i="4"/>
  <c r="J40" i="4"/>
  <c r="K40" i="4"/>
  <c r="Q39" i="4"/>
  <c r="R39" i="4"/>
  <c r="J39" i="4"/>
  <c r="K39" i="4"/>
  <c r="Q38" i="4"/>
  <c r="J38" i="4"/>
  <c r="K38" i="4"/>
  <c r="J37" i="4"/>
  <c r="K37" i="4"/>
  <c r="Q36" i="4"/>
  <c r="J36" i="4"/>
  <c r="K36" i="4"/>
  <c r="Q35" i="4"/>
  <c r="R35" i="4"/>
  <c r="J35" i="4"/>
  <c r="K35" i="4"/>
  <c r="Q34" i="4"/>
  <c r="R34" i="4"/>
  <c r="J34" i="4"/>
  <c r="K34" i="4"/>
  <c r="Q33" i="4"/>
  <c r="R33" i="4"/>
  <c r="J33" i="4"/>
  <c r="K33" i="4"/>
  <c r="J32" i="4"/>
  <c r="K32" i="4"/>
  <c r="Q31" i="4"/>
  <c r="R31" i="4"/>
  <c r="J31" i="4"/>
  <c r="K31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Q5" i="4"/>
  <c r="R5" i="4"/>
  <c r="Q6" i="4"/>
  <c r="R6" i="4"/>
  <c r="Q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Q30" i="4"/>
  <c r="R30" i="4"/>
  <c r="C3" i="4"/>
  <c r="D3" i="4"/>
  <c r="A4" i="4"/>
  <c r="C4" i="4"/>
  <c r="D4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D28" i="4"/>
  <c r="D29" i="4"/>
  <c r="D30" i="4"/>
  <c r="D31" i="4"/>
  <c r="R2" i="4"/>
  <c r="Q2" i="4"/>
  <c r="B3" i="3"/>
  <c r="D3" i="3"/>
  <c r="B4" i="3"/>
  <c r="D4" i="3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D28" i="3"/>
  <c r="D29" i="3"/>
  <c r="D31" i="3"/>
  <c r="D30" i="3"/>
  <c r="J68" i="3"/>
  <c r="K68" i="3"/>
  <c r="K9" i="3"/>
  <c r="J9" i="3"/>
  <c r="K51" i="3"/>
  <c r="K20" i="3"/>
  <c r="J1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4" i="3"/>
  <c r="P5" i="3"/>
  <c r="P4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P145" i="3"/>
  <c r="Q145" i="3"/>
  <c r="P146" i="3"/>
  <c r="Q146" i="3"/>
  <c r="P147" i="3"/>
  <c r="Q147" i="3"/>
  <c r="P148" i="3"/>
  <c r="Q148" i="3"/>
  <c r="P149" i="3"/>
  <c r="Q149" i="3"/>
  <c r="P150" i="3"/>
  <c r="Q150" i="3"/>
  <c r="P151" i="3"/>
  <c r="Q151" i="3"/>
  <c r="P152" i="3"/>
  <c r="Q152" i="3"/>
  <c r="P153" i="3"/>
  <c r="Q153" i="3"/>
  <c r="P154" i="3"/>
  <c r="Q154" i="3"/>
  <c r="P155" i="3"/>
  <c r="Q155" i="3"/>
  <c r="P156" i="3"/>
  <c r="Q156" i="3"/>
  <c r="P157" i="3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3" i="3"/>
  <c r="Q4" i="3"/>
  <c r="R2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4" i="3"/>
  <c r="I4" i="3"/>
  <c r="I3" i="3"/>
  <c r="J4" i="3"/>
  <c r="Q2" i="3"/>
  <c r="I5" i="3"/>
  <c r="J5" i="3"/>
  <c r="I6" i="3"/>
  <c r="J6" i="3"/>
  <c r="K6" i="3"/>
  <c r="I7" i="3"/>
  <c r="J7" i="3"/>
  <c r="K7" i="3"/>
  <c r="I8" i="3"/>
  <c r="J8" i="3"/>
  <c r="K8" i="3"/>
  <c r="I9" i="3"/>
  <c r="I10" i="3"/>
  <c r="J10" i="3"/>
  <c r="K10" i="3"/>
  <c r="I11" i="3"/>
  <c r="J11" i="3"/>
  <c r="K11" i="3"/>
  <c r="I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D5" i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</calcChain>
</file>

<file path=xl/sharedStrings.xml><?xml version="1.0" encoding="utf-8"?>
<sst xmlns="http://schemas.openxmlformats.org/spreadsheetml/2006/main" count="70" uniqueCount="41">
  <si>
    <t>Energy MeV</t>
  </si>
  <si>
    <t>ARC raw data</t>
  </si>
  <si>
    <t>BR2 raw data</t>
  </si>
  <si>
    <t>Flux (n/cm^2/s)</t>
  </si>
  <si>
    <t>Arbitray units (not per unit lethargy)</t>
  </si>
  <si>
    <t>ARC magnet flux (Torsello estimate)</t>
  </si>
  <si>
    <t>14.1 Mev neutrons (n/s/m^2)</t>
  </si>
  <si>
    <t>Fast neutrons (&gt;0.1 MeV) (n/s/m^2)</t>
  </si>
  <si>
    <t>Alpha Stopping in nickel</t>
  </si>
  <si>
    <t>En.-loss</t>
  </si>
  <si>
    <t>En.-Strag</t>
  </si>
  <si>
    <t>An.-Strag</t>
  </si>
  <si>
    <t>v / c0</t>
  </si>
  <si>
    <t>C.-State</t>
  </si>
  <si>
    <t>E_ProjOut</t>
  </si>
  <si>
    <t>En.-loss  E</t>
  </si>
  <si>
    <t>n.-Strag</t>
  </si>
  <si>
    <t>Range mg/cm^2</t>
  </si>
  <si>
    <t>Range µm</t>
  </si>
  <si>
    <t>E_In</t>
  </si>
  <si>
    <t>Proton Stopping in Ni</t>
  </si>
  <si>
    <t>E_in</t>
  </si>
  <si>
    <t>Range in µm</t>
  </si>
  <si>
    <t>E-out</t>
  </si>
  <si>
    <t>Total</t>
  </si>
  <si>
    <t>58Ni</t>
  </si>
  <si>
    <t>60Ni</t>
  </si>
  <si>
    <t>Range (µm)</t>
  </si>
  <si>
    <t>Units: mb/MeV</t>
  </si>
  <si>
    <t># of atoms/cm^2</t>
  </si>
  <si>
    <t>14.1 MeV neutrons (n/s/cm^2)</t>
  </si>
  <si>
    <t># of alphas/cm^2•s</t>
  </si>
  <si>
    <t>Slice</t>
  </si>
  <si>
    <t>58Ni comp</t>
  </si>
  <si>
    <t>60Ni comp</t>
  </si>
  <si>
    <t>Sum</t>
  </si>
  <si>
    <t>After 10 years</t>
  </si>
  <si>
    <t>Molecules/cm^2 in 2 µm layer</t>
  </si>
  <si>
    <t>Helium ppm</t>
  </si>
  <si>
    <t># of protons/cm^2•s</t>
  </si>
  <si>
    <t>protons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</si>
</sst>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1" fontId="0" fillId="0" borderId="0" xfId="0" applyNumberFormat="1"/>
    <xf numFmtId="11" fontId="19" fillId="0" borderId="0" xfId="0" applyNumberFormat="1" applyFont="1"/>
    <xf numFmtId="0" fontId="19" fillId="0" borderId="0" xfId="0" applyFont="1"/>
    <xf numFmtId="2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951859142607173"/>
                  <c:y val="-6.25000000000000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'elast stopping in Ni'!$A$4:$A$23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'elast stopping in Ni'!$I$4:$I$23</c:f>
              <c:numCache>
                <c:formatCode>General</c:formatCode>
                <c:ptCount val="20"/>
                <c:pt idx="0">
                  <c:v>1.9679325842696631</c:v>
                </c:pt>
                <c:pt idx="1">
                  <c:v>3.4567865168539331</c:v>
                </c:pt>
                <c:pt idx="2">
                  <c:v>5.2098876404494385</c:v>
                </c:pt>
                <c:pt idx="3">
                  <c:v>7.2559213483146072</c:v>
                </c:pt>
                <c:pt idx="4">
                  <c:v>9.5871123595505612</c:v>
                </c:pt>
                <c:pt idx="5">
                  <c:v>12.194044943820225</c:v>
                </c:pt>
                <c:pt idx="6">
                  <c:v>15.068876404494382</c:v>
                </c:pt>
                <c:pt idx="7">
                  <c:v>18.205505617977529</c:v>
                </c:pt>
                <c:pt idx="8">
                  <c:v>21.598651685393257</c:v>
                </c:pt>
                <c:pt idx="9">
                  <c:v>25.24808988764045</c:v>
                </c:pt>
                <c:pt idx="10">
                  <c:v>29.134494382022474</c:v>
                </c:pt>
                <c:pt idx="11">
                  <c:v>33.280674157303373</c:v>
                </c:pt>
                <c:pt idx="12">
                  <c:v>37.612921348314607</c:v>
                </c:pt>
                <c:pt idx="13">
                  <c:v>42.175168539325838</c:v>
                </c:pt>
                <c:pt idx="14">
                  <c:v>46.965842696629217</c:v>
                </c:pt>
                <c:pt idx="15">
                  <c:v>51.97269662921348</c:v>
                </c:pt>
                <c:pt idx="16">
                  <c:v>57.201123595505614</c:v>
                </c:pt>
                <c:pt idx="17">
                  <c:v>62.648988764044937</c:v>
                </c:pt>
                <c:pt idx="18">
                  <c:v>68.325842696629209</c:v>
                </c:pt>
                <c:pt idx="19">
                  <c:v>74.160674157303376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D3-5B47-B235-0A56A555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7664"/>
        <c:axId val="616183952"/>
      </c:scatterChart>
      <c:valAx>
        <c:axId val="2550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183952"/>
        <c:crosses val="autoZero"/>
        <c:crossBetween val="midCat"/>
      </c:valAx>
      <c:valAx>
        <c:axId val="616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04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42694663167105"/>
                  <c:y val="-1.6203703703703703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'elast stopping in Ni'!$K$3:$K$23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'elast stopping in Ni'!$S$3:$S$23</c:f>
              <c:numCache>
                <c:formatCode>General</c:formatCode>
                <c:ptCount val="21"/>
                <c:pt idx="1">
                  <c:v>6.569337078651686</c:v>
                </c:pt>
                <c:pt idx="2">
                  <c:v>17.430786516853932</c:v>
                </c:pt>
                <c:pt idx="3">
                  <c:v>32.150898876404497</c:v>
                </c:pt>
                <c:pt idx="4">
                  <c:v>50.581348314606743</c:v>
                </c:pt>
                <c:pt idx="5">
                  <c:v>72.374943820224729</c:v>
                </c:pt>
                <c:pt idx="6">
                  <c:v>97.498314606741573</c:v>
                </c:pt>
                <c:pt idx="7">
                  <c:v>125.82696629213484</c:v>
                </c:pt>
                <c:pt idx="8">
                  <c:v>157.26067415730336</c:v>
                </c:pt>
                <c:pt idx="9">
                  <c:v>191.71573033707867</c:v>
                </c:pt>
                <c:pt idx="10">
                  <c:v>229.14606741573033</c:v>
                </c:pt>
                <c:pt idx="11">
                  <c:v>269.42584269662922</c:v>
                </c:pt>
                <c:pt idx="12">
                  <c:v>312.54943820224713</c:v>
                </c:pt>
                <c:pt idx="13">
                  <c:v>358.43820224719104</c:v>
                </c:pt>
                <c:pt idx="14">
                  <c:v>407.06292134831466</c:v>
                </c:pt>
                <c:pt idx="15">
                  <c:v>458.38314606741574</c:v>
                </c:pt>
                <c:pt idx="16">
                  <c:v>512.35505617977526</c:v>
                </c:pt>
                <c:pt idx="17">
                  <c:v>568.94494382022469</c:v>
                </c:pt>
                <c:pt idx="18">
                  <c:v>628.11685393258426</c:v>
                </c:pt>
                <c:pt idx="19">
                  <c:v>689.85730337078655</c:v>
                </c:pt>
                <c:pt idx="20">
                  <c:v>754.09325842696637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30-454B-B806-82010CD5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8432"/>
        <c:axId val="475271840"/>
      </c:scatterChart>
      <c:valAx>
        <c:axId val="4801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271840"/>
        <c:crosses val="autoZero"/>
        <c:crossBetween val="midCat"/>
      </c:valAx>
      <c:valAx>
        <c:axId val="475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18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'Alpha Spec from Ni'!$A$3:$A$27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'Alpha Spec from Ni'!$D$3:$D$27</c:f>
              <c:numCache>
                <c:formatCode>General</c:formatCode>
                <c:ptCount val="25"/>
                <c:pt idx="0">
                  <c:v>1.0454212320062767E-21</c:v>
                </c:pt>
                <c:pt idx="1">
                  <c:v>4.1259109884426455E-10</c:v>
                </c:pt>
                <c:pt idx="2">
                  <c:v>2.0119999065289416E-2</c:v>
                </c:pt>
                <c:pt idx="3">
                  <c:v>2.6996962967440608</c:v>
                </c:pt>
                <c:pt idx="4">
                  <c:v>50.351915744670023</c:v>
                </c:pt>
                <c:pt idx="5">
                  <c:v>91.217149949130118</c:v>
                </c:pt>
                <c:pt idx="6">
                  <c:v>364.72112063623979</c:v>
                </c:pt>
                <c:pt idx="7">
                  <c:v>185.62199894591856</c:v>
                </c:pt>
                <c:pt idx="8">
                  <c:v>320.99697533632968</c:v>
                </c:pt>
                <c:pt idx="9">
                  <c:v>478.90249620093823</c:v>
                </c:pt>
                <c:pt idx="10">
                  <c:v>540.79186005805332</c:v>
                </c:pt>
                <c:pt idx="11">
                  <c:v>550.7675637808693</c:v>
                </c:pt>
                <c:pt idx="12">
                  <c:v>526.79529482466364</c:v>
                </c:pt>
                <c:pt idx="13">
                  <c:v>473.44593760877495</c:v>
                </c:pt>
                <c:pt idx="14">
                  <c:v>419.22564419767343</c:v>
                </c:pt>
                <c:pt idx="15">
                  <c:v>362.36416520542343</c:v>
                </c:pt>
                <c:pt idx="16">
                  <c:v>318.29997826085287</c:v>
                </c:pt>
                <c:pt idx="17">
                  <c:v>267.1654114853722</c:v>
                </c:pt>
                <c:pt idx="18">
                  <c:v>220.94415034006514</c:v>
                </c:pt>
                <c:pt idx="19">
                  <c:v>189.41146844845215</c:v>
                </c:pt>
                <c:pt idx="20">
                  <c:v>167.99578869757332</c:v>
                </c:pt>
                <c:pt idx="21">
                  <c:v>111.87613981942148</c:v>
                </c:pt>
                <c:pt idx="22">
                  <c:v>90.238261654717945</c:v>
                </c:pt>
                <c:pt idx="23">
                  <c:v>77.430700162659505</c:v>
                </c:pt>
                <c:pt idx="24">
                  <c:v>65.474474479421289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F72-B84E-55F9857F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57343"/>
        <c:axId val="1174255423"/>
      </c:scatterChart>
      <c:valAx>
        <c:axId val="117425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55423"/>
        <c:crosses val="autoZero"/>
        <c:crossBetween val="midCat"/>
      </c:valAx>
      <c:valAx>
        <c:axId val="11742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5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 Spec from Ni'!$S$9:$S$191</c:f>
              <c:numCache>
                <c:formatCode>General</c:formatCode>
                <c:ptCount val="183"/>
                <c:pt idx="0">
                  <c:v>0.52216202411600232</c:v>
                </c:pt>
                <c:pt idx="1">
                  <c:v>1.6844846576340027</c:v>
                </c:pt>
                <c:pt idx="2">
                  <c:v>2.8758840727000008</c:v>
                </c:pt>
                <c:pt idx="3">
                  <c:v>4.096360269314002</c:v>
                </c:pt>
                <c:pt idx="4">
                  <c:v>5.3459132474760009</c:v>
                </c:pt>
                <c:pt idx="5">
                  <c:v>6.6245430071860012</c:v>
                </c:pt>
                <c:pt idx="6">
                  <c:v>7.932249548444001</c:v>
                </c:pt>
                <c:pt idx="7">
                  <c:v>9.2690328712500012</c:v>
                </c:pt>
                <c:pt idx="8">
                  <c:v>10.634892975604004</c:v>
                </c:pt>
                <c:pt idx="9">
                  <c:v>12.029829861506002</c:v>
                </c:pt>
                <c:pt idx="10">
                  <c:v>13.453843528956007</c:v>
                </c:pt>
                <c:pt idx="11">
                  <c:v>14.906933977954001</c:v>
                </c:pt>
                <c:pt idx="12">
                  <c:v>16.389101208500001</c:v>
                </c:pt>
                <c:pt idx="13">
                  <c:v>19.440666014236005</c:v>
                </c:pt>
                <c:pt idx="14">
                  <c:v>22.608537946164002</c:v>
                </c:pt>
                <c:pt idx="15">
                  <c:v>25.892717004284002</c:v>
                </c:pt>
                <c:pt idx="16">
                  <c:v>29.293203188596003</c:v>
                </c:pt>
                <c:pt idx="17">
                  <c:v>32.809996499100002</c:v>
                </c:pt>
                <c:pt idx="18">
                  <c:v>36.443096935796007</c:v>
                </c:pt>
                <c:pt idx="19">
                  <c:v>40.192504498684002</c:v>
                </c:pt>
                <c:pt idx="20">
                  <c:v>44.05821918776401</c:v>
                </c:pt>
                <c:pt idx="21">
                  <c:v>48.040241003035995</c:v>
                </c:pt>
                <c:pt idx="22">
                  <c:v>52.138569944500006</c:v>
                </c:pt>
                <c:pt idx="23">
                  <c:v>62.893235975250015</c:v>
                </c:pt>
                <c:pt idx="24">
                  <c:v>74.374821544700012</c:v>
                </c:pt>
                <c:pt idx="25">
                  <c:v>86.583326652849991</c:v>
                </c:pt>
                <c:pt idx="26">
                  <c:v>99.5187512997</c:v>
                </c:pt>
                <c:pt idx="27">
                  <c:v>113.18109548525001</c:v>
                </c:pt>
                <c:pt idx="28">
                  <c:v>127.5703592095</c:v>
                </c:pt>
                <c:pt idx="29">
                  <c:v>130.53544229899398</c:v>
                </c:pt>
                <c:pt idx="30">
                  <c:v>133.52960217003601</c:v>
                </c:pt>
                <c:pt idx="31">
                  <c:v>136.552838822626</c:v>
                </c:pt>
                <c:pt idx="32">
                  <c:v>139.60515225676403</c:v>
                </c:pt>
                <c:pt idx="33">
                  <c:v>142.68654247245001</c:v>
                </c:pt>
                <c:pt idx="34">
                  <c:v>145.79700946968399</c:v>
                </c:pt>
                <c:pt idx="35">
                  <c:v>148.936553248466</c:v>
                </c:pt>
                <c:pt idx="36">
                  <c:v>152.105173808796</c:v>
                </c:pt>
                <c:pt idx="37">
                  <c:v>155.30287115067401</c:v>
                </c:pt>
                <c:pt idx="38">
                  <c:v>158.52964527410001</c:v>
                </c:pt>
                <c:pt idx="39">
                  <c:v>161.78549617907402</c:v>
                </c:pt>
                <c:pt idx="40">
                  <c:v>165.07042386559601</c:v>
                </c:pt>
                <c:pt idx="41">
                  <c:v>168.38442833366605</c:v>
                </c:pt>
                <c:pt idx="42">
                  <c:v>171.72750958328402</c:v>
                </c:pt>
                <c:pt idx="43">
                  <c:v>175.09966761445</c:v>
                </c:pt>
                <c:pt idx="44">
                  <c:v>178.50090242716399</c:v>
                </c:pt>
                <c:pt idx="45">
                  <c:v>181.93121402142597</c:v>
                </c:pt>
                <c:pt idx="46">
                  <c:v>185.39060239723602</c:v>
                </c:pt>
                <c:pt idx="47">
                  <c:v>188.87906755459403</c:v>
                </c:pt>
                <c:pt idx="48">
                  <c:v>192.39660949350002</c:v>
                </c:pt>
                <c:pt idx="49">
                  <c:v>195.943228213954</c:v>
                </c:pt>
                <c:pt idx="50">
                  <c:v>199.51892371595596</c:v>
                </c:pt>
                <c:pt idx="51">
                  <c:v>203.12369599950603</c:v>
                </c:pt>
                <c:pt idx="52">
                  <c:v>206.75754506460402</c:v>
                </c:pt>
                <c:pt idx="53">
                  <c:v>210.42047091124999</c:v>
                </c:pt>
                <c:pt idx="54">
                  <c:v>214.11247353944401</c:v>
                </c:pt>
                <c:pt idx="55">
                  <c:v>217.83355294918601</c:v>
                </c:pt>
                <c:pt idx="56">
                  <c:v>221.58370914047606</c:v>
                </c:pt>
                <c:pt idx="57">
                  <c:v>225.36294211331403</c:v>
                </c:pt>
                <c:pt idx="58">
                  <c:v>229.17125186770002</c:v>
                </c:pt>
                <c:pt idx="59">
                  <c:v>233.008638403634</c:v>
                </c:pt>
                <c:pt idx="60">
                  <c:v>236.87510172111598</c:v>
                </c:pt>
                <c:pt idx="61">
                  <c:v>240.77064182014604</c:v>
                </c:pt>
                <c:pt idx="62">
                  <c:v>244.69525870072403</c:v>
                </c:pt>
                <c:pt idx="63">
                  <c:v>248.64895236285003</c:v>
                </c:pt>
                <c:pt idx="64">
                  <c:v>252.63172280652401</c:v>
                </c:pt>
                <c:pt idx="65">
                  <c:v>256.64357003174598</c:v>
                </c:pt>
                <c:pt idx="66">
                  <c:v>260.68449403851605</c:v>
                </c:pt>
                <c:pt idx="67">
                  <c:v>264.75449482683399</c:v>
                </c:pt>
                <c:pt idx="68">
                  <c:v>268.85357239670003</c:v>
                </c:pt>
                <c:pt idx="69">
                  <c:v>272.981726748114</c:v>
                </c:pt>
                <c:pt idx="70">
                  <c:v>277.13895788107601</c:v>
                </c:pt>
                <c:pt idx="71">
                  <c:v>281.32526579558606</c:v>
                </c:pt>
                <c:pt idx="72">
                  <c:v>285.54065049164404</c:v>
                </c:pt>
                <c:pt idx="73">
                  <c:v>289.78511196925001</c:v>
                </c:pt>
                <c:pt idx="74">
                  <c:v>294.05865022840402</c:v>
                </c:pt>
                <c:pt idx="75">
                  <c:v>298.36126526910601</c:v>
                </c:pt>
                <c:pt idx="76">
                  <c:v>302.69295709135605</c:v>
                </c:pt>
                <c:pt idx="77">
                  <c:v>307.05372569515401</c:v>
                </c:pt>
                <c:pt idx="78">
                  <c:v>311.44357108050002</c:v>
                </c:pt>
                <c:pt idx="79">
                  <c:v>315.86249324739401</c:v>
                </c:pt>
                <c:pt idx="80">
                  <c:v>320.31049219583599</c:v>
                </c:pt>
                <c:pt idx="81">
                  <c:v>324.78756792582607</c:v>
                </c:pt>
                <c:pt idx="82">
                  <c:v>329.29372043736402</c:v>
                </c:pt>
                <c:pt idx="83">
                  <c:v>333.82894973045001</c:v>
                </c:pt>
                <c:pt idx="84">
                  <c:v>338.39325580508398</c:v>
                </c:pt>
                <c:pt idx="85">
                  <c:v>342.986638661266</c:v>
                </c:pt>
                <c:pt idx="86">
                  <c:v>347.60909829899606</c:v>
                </c:pt>
                <c:pt idx="87">
                  <c:v>352.26063471827405</c:v>
                </c:pt>
                <c:pt idx="88">
                  <c:v>356.94124791910002</c:v>
                </c:pt>
                <c:pt idx="89">
                  <c:v>361.65093790147404</c:v>
                </c:pt>
                <c:pt idx="90">
                  <c:v>366.38970466539598</c:v>
                </c:pt>
                <c:pt idx="91">
                  <c:v>371.15754821086603</c:v>
                </c:pt>
                <c:pt idx="92">
                  <c:v>375.954468537884</c:v>
                </c:pt>
                <c:pt idx="93">
                  <c:v>380.78046564645001</c:v>
                </c:pt>
                <c:pt idx="94">
                  <c:v>385.63553953656395</c:v>
                </c:pt>
                <c:pt idx="95">
                  <c:v>390.519690208226</c:v>
                </c:pt>
                <c:pt idx="96">
                  <c:v>395.43291766143608</c:v>
                </c:pt>
                <c:pt idx="97">
                  <c:v>400.37522189619403</c:v>
                </c:pt>
                <c:pt idx="98">
                  <c:v>405.34660291250003</c:v>
                </c:pt>
                <c:pt idx="99">
                  <c:v>410.34706071035401</c:v>
                </c:pt>
                <c:pt idx="100">
                  <c:v>415.37659528975604</c:v>
                </c:pt>
                <c:pt idx="101">
                  <c:v>420.43520665070611</c:v>
                </c:pt>
                <c:pt idx="102">
                  <c:v>425.52289479320405</c:v>
                </c:pt>
                <c:pt idx="103">
                  <c:v>430.63965971725003</c:v>
                </c:pt>
                <c:pt idx="104">
                  <c:v>435.78550142284399</c:v>
                </c:pt>
                <c:pt idx="105">
                  <c:v>440.96041990998594</c:v>
                </c:pt>
                <c:pt idx="106">
                  <c:v>446.16441517867605</c:v>
                </c:pt>
                <c:pt idx="107">
                  <c:v>451.39748722891403</c:v>
                </c:pt>
                <c:pt idx="108">
                  <c:v>456.65963606070005</c:v>
                </c:pt>
                <c:pt idx="109">
                  <c:v>461.950861674034</c:v>
                </c:pt>
                <c:pt idx="110">
                  <c:v>467.27116406891599</c:v>
                </c:pt>
                <c:pt idx="111">
                  <c:v>472.62054324534603</c:v>
                </c:pt>
                <c:pt idx="112">
                  <c:v>477.99899920332405</c:v>
                </c:pt>
                <c:pt idx="113">
                  <c:v>483.40653194284999</c:v>
                </c:pt>
                <c:pt idx="114">
                  <c:v>488.84314146392398</c:v>
                </c:pt>
                <c:pt idx="115">
                  <c:v>494.30882776654602</c:v>
                </c:pt>
                <c:pt idx="116">
                  <c:v>499.80359085071603</c:v>
                </c:pt>
                <c:pt idx="117">
                  <c:v>505.32743071643398</c:v>
                </c:pt>
                <c:pt idx="118">
                  <c:v>510.88034736369997</c:v>
                </c:pt>
                <c:pt idx="119">
                  <c:v>516.46234079251417</c:v>
                </c:pt>
                <c:pt idx="120">
                  <c:v>522.07341100287601</c:v>
                </c:pt>
                <c:pt idx="121">
                  <c:v>527.71355799478613</c:v>
                </c:pt>
                <c:pt idx="122">
                  <c:v>533.38278176824406</c:v>
                </c:pt>
                <c:pt idx="123">
                  <c:v>539.08108232325003</c:v>
                </c:pt>
                <c:pt idx="124">
                  <c:v>544.80845965980416</c:v>
                </c:pt>
                <c:pt idx="125">
                  <c:v>550.5649137779061</c:v>
                </c:pt>
                <c:pt idx="126">
                  <c:v>556.35044467755608</c:v>
                </c:pt>
                <c:pt idx="127">
                  <c:v>562.165052358754</c:v>
                </c:pt>
                <c:pt idx="128">
                  <c:v>568.00873682150007</c:v>
                </c:pt>
                <c:pt idx="129">
                  <c:v>573.88149806579406</c:v>
                </c:pt>
                <c:pt idx="130">
                  <c:v>579.78333609163599</c:v>
                </c:pt>
                <c:pt idx="131">
                  <c:v>585.71425089902607</c:v>
                </c:pt>
                <c:pt idx="132">
                  <c:v>591.67424248796397</c:v>
                </c:pt>
                <c:pt idx="133">
                  <c:v>597.66331085845002</c:v>
                </c:pt>
                <c:pt idx="134">
                  <c:v>603.68145601048411</c:v>
                </c:pt>
                <c:pt idx="135">
                  <c:v>609.72867794406602</c:v>
                </c:pt>
                <c:pt idx="136">
                  <c:v>615.8049766591962</c:v>
                </c:pt>
                <c:pt idx="137">
                  <c:v>621.91035215587397</c:v>
                </c:pt>
                <c:pt idx="138">
                  <c:v>628.04480443410012</c:v>
                </c:pt>
                <c:pt idx="139">
                  <c:v>634.20833349387419</c:v>
                </c:pt>
                <c:pt idx="140">
                  <c:v>640.40093933519597</c:v>
                </c:pt>
                <c:pt idx="141">
                  <c:v>646.62262195806613</c:v>
                </c:pt>
                <c:pt idx="142">
                  <c:v>652.873381362484</c:v>
                </c:pt>
                <c:pt idx="143">
                  <c:v>659.15321754845002</c:v>
                </c:pt>
                <c:pt idx="144">
                  <c:v>665.46213051596419</c:v>
                </c:pt>
                <c:pt idx="145">
                  <c:v>671.80012026502607</c:v>
                </c:pt>
                <c:pt idx="146">
                  <c:v>678.16718679563621</c:v>
                </c:pt>
                <c:pt idx="147">
                  <c:v>684.56333010779406</c:v>
                </c:pt>
                <c:pt idx="148">
                  <c:v>690.98855020150006</c:v>
                </c:pt>
                <c:pt idx="149">
                  <c:v>697.44284707675422</c:v>
                </c:pt>
                <c:pt idx="150">
                  <c:v>703.92622073355608</c:v>
                </c:pt>
                <c:pt idx="151">
                  <c:v>710.43867117190609</c:v>
                </c:pt>
                <c:pt idx="152">
                  <c:v>716.98019839180404</c:v>
                </c:pt>
                <c:pt idx="153">
                  <c:v>723.55080239325014</c:v>
                </c:pt>
                <c:pt idx="154">
                  <c:v>730.15048317624428</c:v>
                </c:pt>
                <c:pt idx="155">
                  <c:v>736.77924074078612</c:v>
                </c:pt>
                <c:pt idx="156">
                  <c:v>743.43707508687623</c:v>
                </c:pt>
                <c:pt idx="157">
                  <c:v>750.12398621451393</c:v>
                </c:pt>
                <c:pt idx="158">
                  <c:v>756.83997412370013</c:v>
                </c:pt>
                <c:pt idx="159">
                  <c:v>763.58503881443426</c:v>
                </c:pt>
                <c:pt idx="160">
                  <c:v>770.35918028671597</c:v>
                </c:pt>
                <c:pt idx="161">
                  <c:v>777.16239854054618</c:v>
                </c:pt>
                <c:pt idx="162">
                  <c:v>783.99469357592409</c:v>
                </c:pt>
                <c:pt idx="163">
                  <c:v>790.85606539285016</c:v>
                </c:pt>
                <c:pt idx="164">
                  <c:v>797.74651399132415</c:v>
                </c:pt>
                <c:pt idx="165">
                  <c:v>804.66603937134596</c:v>
                </c:pt>
                <c:pt idx="166">
                  <c:v>811.61464153291615</c:v>
                </c:pt>
                <c:pt idx="167">
                  <c:v>818.59232047603393</c:v>
                </c:pt>
                <c:pt idx="168">
                  <c:v>825.5990762007001</c:v>
                </c:pt>
                <c:pt idx="169">
                  <c:v>832.63490870691408</c:v>
                </c:pt>
                <c:pt idx="170">
                  <c:v>839.6998179946761</c:v>
                </c:pt>
                <c:pt idx="171">
                  <c:v>846.79380406398616</c:v>
                </c:pt>
                <c:pt idx="172">
                  <c:v>853.91686691484404</c:v>
                </c:pt>
                <c:pt idx="173">
                  <c:v>861.06900654725007</c:v>
                </c:pt>
                <c:pt idx="174">
                  <c:v>868.25022296120414</c:v>
                </c:pt>
                <c:pt idx="175">
                  <c:v>875.46051615670615</c:v>
                </c:pt>
                <c:pt idx="176">
                  <c:v>882.69988613375619</c:v>
                </c:pt>
                <c:pt idx="177">
                  <c:v>889.96833289235406</c:v>
                </c:pt>
                <c:pt idx="178">
                  <c:v>897.26585643250007</c:v>
                </c:pt>
                <c:pt idx="179">
                  <c:v>904.59245675419425</c:v>
                </c:pt>
                <c:pt idx="180">
                  <c:v>911.94813385743612</c:v>
                </c:pt>
                <c:pt idx="181">
                  <c:v>919.33288774222626</c:v>
                </c:pt>
                <c:pt idx="182">
                  <c:v>926.74671840856399</c:v>
                </c:pt>
              </c:numCache>
            </c:numRef>
          </c:xVal>
          <c:yVal>
            <c:numRef>
              <c:f>'Proton Spec from Ni'!$T$9:$T$191</c:f>
              <c:numCache>
                <c:formatCode>0.00E+00</c:formatCode>
                <c:ptCount val="183"/>
                <c:pt idx="0">
                  <c:v>0.391073</c:v>
                </c:pt>
                <c:pt idx="1">
                  <c:v>1.86239</c:v>
                </c:pt>
                <c:pt idx="2">
                  <c:v>4.7034000000000002</c:v>
                </c:pt>
                <c:pt idx="3">
                  <c:v>9.7202999999999999</c:v>
                </c:pt>
                <c:pt idx="4">
                  <c:v>17.4328</c:v>
                </c:pt>
                <c:pt idx="5">
                  <c:v>26.189</c:v>
                </c:pt>
                <c:pt idx="6">
                  <c:v>38.965899999999998</c:v>
                </c:pt>
                <c:pt idx="7">
                  <c:v>52.652500000000003</c:v>
                </c:pt>
                <c:pt idx="8">
                  <c:v>67.8446</c:v>
                </c:pt>
                <c:pt idx="9">
                  <c:v>83.291499999999999</c:v>
                </c:pt>
                <c:pt idx="10">
                  <c:v>98.877799999999993</c:v>
                </c:pt>
                <c:pt idx="11">
                  <c:v>113.441</c:v>
                </c:pt>
                <c:pt idx="12">
                  <c:v>126.529</c:v>
                </c:pt>
                <c:pt idx="13">
                  <c:v>152.739</c:v>
                </c:pt>
                <c:pt idx="14">
                  <c:v>177.48099999999999</c:v>
                </c:pt>
                <c:pt idx="15">
                  <c:v>193.982</c:v>
                </c:pt>
                <c:pt idx="16">
                  <c:v>206.78200000000001</c:v>
                </c:pt>
                <c:pt idx="17">
                  <c:v>214.72800000000001</c:v>
                </c:pt>
                <c:pt idx="18">
                  <c:v>216.62799999999999</c:v>
                </c:pt>
                <c:pt idx="19">
                  <c:v>217.65100000000001</c:v>
                </c:pt>
                <c:pt idx="20">
                  <c:v>214.15600000000001</c:v>
                </c:pt>
                <c:pt idx="21">
                  <c:v>203.28399999999999</c:v>
                </c:pt>
                <c:pt idx="22">
                  <c:v>193.59</c:v>
                </c:pt>
                <c:pt idx="23">
                  <c:v>168.64099999999999</c:v>
                </c:pt>
                <c:pt idx="24">
                  <c:v>146.93700000000001</c:v>
                </c:pt>
                <c:pt idx="25">
                  <c:v>121.721</c:v>
                </c:pt>
                <c:pt idx="26">
                  <c:v>108.877</c:v>
                </c:pt>
                <c:pt idx="27">
                  <c:v>98.311099999999996</c:v>
                </c:pt>
                <c:pt idx="28">
                  <c:v>86.197599999999994</c:v>
                </c:pt>
                <c:pt idx="29">
                  <c:v>83.685299999999998</c:v>
                </c:pt>
                <c:pt idx="30">
                  <c:v>81.173000000000002</c:v>
                </c:pt>
                <c:pt idx="31">
                  <c:v>78.660700000000006</c:v>
                </c:pt>
                <c:pt idx="32">
                  <c:v>76.148399999999995</c:v>
                </c:pt>
                <c:pt idx="33">
                  <c:v>73.636099999999999</c:v>
                </c:pt>
                <c:pt idx="34">
                  <c:v>71.1922</c:v>
                </c:pt>
                <c:pt idx="35">
                  <c:v>68.7483</c:v>
                </c:pt>
                <c:pt idx="36">
                  <c:v>66.304400000000001</c:v>
                </c:pt>
                <c:pt idx="37">
                  <c:v>63.860500000000002</c:v>
                </c:pt>
                <c:pt idx="38">
                  <c:v>61.416600000000003</c:v>
                </c:pt>
                <c:pt idx="39">
                  <c:v>59.143799999999999</c:v>
                </c:pt>
                <c:pt idx="40">
                  <c:v>56.870899999999999</c:v>
                </c:pt>
                <c:pt idx="41">
                  <c:v>54.597999999999999</c:v>
                </c:pt>
                <c:pt idx="42">
                  <c:v>52.325200000000002</c:v>
                </c:pt>
                <c:pt idx="43">
                  <c:v>50.052300000000002</c:v>
                </c:pt>
                <c:pt idx="44">
                  <c:v>48.023000000000003</c:v>
                </c:pt>
                <c:pt idx="45">
                  <c:v>45.9938</c:v>
                </c:pt>
                <c:pt idx="46">
                  <c:v>43.964500000000001</c:v>
                </c:pt>
                <c:pt idx="47">
                  <c:v>41.935200000000002</c:v>
                </c:pt>
                <c:pt idx="48">
                  <c:v>39.905900000000003</c:v>
                </c:pt>
                <c:pt idx="49">
                  <c:v>38.217500000000001</c:v>
                </c:pt>
                <c:pt idx="50">
                  <c:v>36.5291</c:v>
                </c:pt>
                <c:pt idx="51">
                  <c:v>34.840800000000002</c:v>
                </c:pt>
                <c:pt idx="52">
                  <c:v>33.1524</c:v>
                </c:pt>
                <c:pt idx="53">
                  <c:v>31.463999999999999</c:v>
                </c:pt>
                <c:pt idx="54">
                  <c:v>30.069199999999999</c:v>
                </c:pt>
                <c:pt idx="55">
                  <c:v>28.674399999999999</c:v>
                </c:pt>
                <c:pt idx="56">
                  <c:v>27.279499999999999</c:v>
                </c:pt>
                <c:pt idx="57">
                  <c:v>25.884699999999999</c:v>
                </c:pt>
                <c:pt idx="58">
                  <c:v>24.489899999999999</c:v>
                </c:pt>
                <c:pt idx="59">
                  <c:v>23.371400000000001</c:v>
                </c:pt>
                <c:pt idx="60">
                  <c:v>22.2529</c:v>
                </c:pt>
                <c:pt idx="61">
                  <c:v>21.134499999999999</c:v>
                </c:pt>
                <c:pt idx="62">
                  <c:v>20.015999999999998</c:v>
                </c:pt>
                <c:pt idx="63">
                  <c:v>18.897500000000001</c:v>
                </c:pt>
                <c:pt idx="64">
                  <c:v>18.001799999999999</c:v>
                </c:pt>
                <c:pt idx="65">
                  <c:v>17.106000000000002</c:v>
                </c:pt>
                <c:pt idx="66">
                  <c:v>16.2103</c:v>
                </c:pt>
                <c:pt idx="67">
                  <c:v>15.314500000000001</c:v>
                </c:pt>
                <c:pt idx="68">
                  <c:v>14.418799999999999</c:v>
                </c:pt>
                <c:pt idx="69">
                  <c:v>13.7041</c:v>
                </c:pt>
                <c:pt idx="70">
                  <c:v>12.9895</c:v>
                </c:pt>
                <c:pt idx="71">
                  <c:v>12.274900000000001</c:v>
                </c:pt>
                <c:pt idx="72">
                  <c:v>11.560600000000001</c:v>
                </c:pt>
                <c:pt idx="73">
                  <c:v>10.8466</c:v>
                </c:pt>
                <c:pt idx="74">
                  <c:v>10.2765</c:v>
                </c:pt>
                <c:pt idx="75">
                  <c:v>9.7077899999999993</c:v>
                </c:pt>
                <c:pt idx="76">
                  <c:v>9.1413399999999996</c:v>
                </c:pt>
                <c:pt idx="77">
                  <c:v>8.5786300000000004</c:v>
                </c:pt>
                <c:pt idx="78">
                  <c:v>8.0217200000000002</c:v>
                </c:pt>
                <c:pt idx="79">
                  <c:v>7.5702400000000001</c:v>
                </c:pt>
                <c:pt idx="80">
                  <c:v>7.1303799999999997</c:v>
                </c:pt>
                <c:pt idx="81">
                  <c:v>6.7054200000000002</c:v>
                </c:pt>
                <c:pt idx="82">
                  <c:v>6.2982100000000001</c:v>
                </c:pt>
                <c:pt idx="83">
                  <c:v>5.91045</c:v>
                </c:pt>
                <c:pt idx="84">
                  <c:v>5.5167400000000004</c:v>
                </c:pt>
                <c:pt idx="85">
                  <c:v>5.1394700000000002</c:v>
                </c:pt>
                <c:pt idx="86">
                  <c:v>4.7732000000000001</c:v>
                </c:pt>
                <c:pt idx="87">
                  <c:v>4.4101299999999997</c:v>
                </c:pt>
                <c:pt idx="88">
                  <c:v>4.0410899999999996</c:v>
                </c:pt>
                <c:pt idx="89">
                  <c:v>3.5330699999999999</c:v>
                </c:pt>
                <c:pt idx="90">
                  <c:v>3.00197</c:v>
                </c:pt>
                <c:pt idx="91">
                  <c:v>2.4423599999999999</c:v>
                </c:pt>
                <c:pt idx="92">
                  <c:v>1.85182</c:v>
                </c:pt>
                <c:pt idx="93">
                  <c:v>1.23085</c:v>
                </c:pt>
                <c:pt idx="94">
                  <c:v>1.20563</c:v>
                </c:pt>
                <c:pt idx="95">
                  <c:v>1.15682</c:v>
                </c:pt>
                <c:pt idx="96">
                  <c:v>1.0890200000000001</c:v>
                </c:pt>
                <c:pt idx="97">
                  <c:v>1.00665</c:v>
                </c:pt>
                <c:pt idx="98">
                  <c:v>0.91378800000000004</c:v>
                </c:pt>
                <c:pt idx="99">
                  <c:v>0.81408499999999995</c:v>
                </c:pt>
                <c:pt idx="100">
                  <c:v>0.71098300000000003</c:v>
                </c:pt>
                <c:pt idx="101">
                  <c:v>0.60781099999999999</c:v>
                </c:pt>
                <c:pt idx="102">
                  <c:v>0.50779099999999999</c:v>
                </c:pt>
                <c:pt idx="103">
                  <c:v>0.41389799999999999</c:v>
                </c:pt>
                <c:pt idx="104">
                  <c:v>0.32864100000000002</c:v>
                </c:pt>
                <c:pt idx="105">
                  <c:v>0.25384600000000002</c:v>
                </c:pt>
                <c:pt idx="106">
                  <c:v>0.19051000000000001</c:v>
                </c:pt>
                <c:pt idx="107">
                  <c:v>0.13877500000000001</c:v>
                </c:pt>
                <c:pt idx="108">
                  <c:v>9.80327E-2</c:v>
                </c:pt>
                <c:pt idx="109">
                  <c:v>6.7106100000000002E-2</c:v>
                </c:pt>
                <c:pt idx="110">
                  <c:v>4.4484000000000003E-2</c:v>
                </c:pt>
                <c:pt idx="111">
                  <c:v>2.8539800000000001E-2</c:v>
                </c:pt>
                <c:pt idx="112">
                  <c:v>1.7713E-2</c:v>
                </c:pt>
                <c:pt idx="113">
                  <c:v>1.06298E-2</c:v>
                </c:pt>
                <c:pt idx="114">
                  <c:v>6.1658199999999998E-3</c:v>
                </c:pt>
                <c:pt idx="115">
                  <c:v>3.45569E-3</c:v>
                </c:pt>
                <c:pt idx="116">
                  <c:v>1.8707999999999999E-3</c:v>
                </c:pt>
                <c:pt idx="117">
                  <c:v>9.7803600000000005E-4</c:v>
                </c:pt>
                <c:pt idx="118">
                  <c:v>4.9363300000000005E-4</c:v>
                </c:pt>
                <c:pt idx="119">
                  <c:v>2.4048599999999999E-4</c:v>
                </c:pt>
                <c:pt idx="120">
                  <c:v>1.13066E-4</c:v>
                </c:pt>
                <c:pt idx="121">
                  <c:v>5.1294100000000001E-5</c:v>
                </c:pt>
                <c:pt idx="122">
                  <c:v>2.2451199999999999E-5</c:v>
                </c:pt>
                <c:pt idx="123">
                  <c:v>9.4795699999999994E-6</c:v>
                </c:pt>
                <c:pt idx="124">
                  <c:v>3.8608000000000004E-6</c:v>
                </c:pt>
                <c:pt idx="125">
                  <c:v>1.5166E-6</c:v>
                </c:pt>
                <c:pt idx="126">
                  <c:v>5.7456400000000004E-7</c:v>
                </c:pt>
                <c:pt idx="127">
                  <c:v>2.09926E-7</c:v>
                </c:pt>
                <c:pt idx="128">
                  <c:v>7.3962999999999999E-8</c:v>
                </c:pt>
                <c:pt idx="129">
                  <c:v>2.5129099999999998E-8</c:v>
                </c:pt>
                <c:pt idx="130">
                  <c:v>8.2326499999999993E-9</c:v>
                </c:pt>
                <c:pt idx="131">
                  <c:v>2.6007099999999998E-9</c:v>
                </c:pt>
                <c:pt idx="132">
                  <c:v>7.9219599999999998E-10</c:v>
                </c:pt>
                <c:pt idx="133">
                  <c:v>2.3266799999999999E-10</c:v>
                </c:pt>
                <c:pt idx="134">
                  <c:v>6.5888599999999998E-11</c:v>
                </c:pt>
                <c:pt idx="135">
                  <c:v>1.7990600000000001E-11</c:v>
                </c:pt>
                <c:pt idx="136">
                  <c:v>4.7363099999999996E-12</c:v>
                </c:pt>
                <c:pt idx="137">
                  <c:v>1.20228E-12</c:v>
                </c:pt>
                <c:pt idx="138">
                  <c:v>2.9424700000000002E-13</c:v>
                </c:pt>
                <c:pt idx="139">
                  <c:v>6.9434099999999994E-14</c:v>
                </c:pt>
                <c:pt idx="140">
                  <c:v>1.5797499999999998E-14</c:v>
                </c:pt>
                <c:pt idx="141">
                  <c:v>3.4653900000000001E-15</c:v>
                </c:pt>
                <c:pt idx="142">
                  <c:v>7.3296200000000002E-16</c:v>
                </c:pt>
                <c:pt idx="143">
                  <c:v>1.49469E-16</c:v>
                </c:pt>
                <c:pt idx="144">
                  <c:v>2.9387799999999997E-17</c:v>
                </c:pt>
                <c:pt idx="145">
                  <c:v>5.5710200000000001E-18</c:v>
                </c:pt>
                <c:pt idx="146">
                  <c:v>1.01825E-18</c:v>
                </c:pt>
                <c:pt idx="147">
                  <c:v>1.7944599999999999E-19</c:v>
                </c:pt>
                <c:pt idx="148">
                  <c:v>3.04895E-20</c:v>
                </c:pt>
                <c:pt idx="149">
                  <c:v>4.9947799999999999E-21</c:v>
                </c:pt>
                <c:pt idx="150">
                  <c:v>7.8891700000000002E-22</c:v>
                </c:pt>
                <c:pt idx="151">
                  <c:v>1.2014200000000001E-22</c:v>
                </c:pt>
                <c:pt idx="152">
                  <c:v>1.7640899999999999E-23</c:v>
                </c:pt>
                <c:pt idx="153">
                  <c:v>2.4973700000000001E-24</c:v>
                </c:pt>
                <c:pt idx="154">
                  <c:v>3.4087100000000001E-25</c:v>
                </c:pt>
                <c:pt idx="155">
                  <c:v>4.4858599999999998E-26</c:v>
                </c:pt>
                <c:pt idx="156">
                  <c:v>5.6917799999999997E-27</c:v>
                </c:pt>
                <c:pt idx="157">
                  <c:v>6.9632899999999999E-28</c:v>
                </c:pt>
                <c:pt idx="158">
                  <c:v>8.2131899999999998E-29</c:v>
                </c:pt>
                <c:pt idx="159">
                  <c:v>9.34012E-30</c:v>
                </c:pt>
                <c:pt idx="160">
                  <c:v>1.02409E-30</c:v>
                </c:pt>
                <c:pt idx="161">
                  <c:v>1.0826100000000001E-31</c:v>
                </c:pt>
                <c:pt idx="162">
                  <c:v>1.10349E-32</c:v>
                </c:pt>
                <c:pt idx="163">
                  <c:v>1.0843999999999999E-33</c:v>
                </c:pt>
                <c:pt idx="164">
                  <c:v>1.0274300000000001E-34</c:v>
                </c:pt>
                <c:pt idx="165">
                  <c:v>9.38558E-36</c:v>
                </c:pt>
                <c:pt idx="166">
                  <c:v>8.2662900000000006E-37</c:v>
                </c:pt>
                <c:pt idx="167">
                  <c:v>7.0197700000000001E-38</c:v>
                </c:pt>
                <c:pt idx="168">
                  <c:v>5.7472399999999999E-39</c:v>
                </c:pt>
                <c:pt idx="169">
                  <c:v>4.53661E-40</c:v>
                </c:pt>
                <c:pt idx="170">
                  <c:v>3.4526599999999998E-41</c:v>
                </c:pt>
                <c:pt idx="171">
                  <c:v>2.5349499999999999E-42</c:v>
                </c:pt>
                <c:pt idx="172">
                  <c:v>1.77965E-43</c:v>
                </c:pt>
                <c:pt idx="173">
                  <c:v>1.26117E-44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F-4F62-8635-7B0E9D77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96224"/>
        <c:axId val="1017197184"/>
      </c:scatterChart>
      <c:valAx>
        <c:axId val="10171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7184"/>
        <c:crosses val="autoZero"/>
        <c:crossBetween val="midCat"/>
      </c:valAx>
      <c:valAx>
        <c:axId val="10171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 Spec from Ni'!$V$9:$V$191</c:f>
              <c:numCache>
                <c:formatCode>General</c:formatCode>
                <c:ptCount val="183"/>
                <c:pt idx="0">
                  <c:v>0.52216202411600232</c:v>
                </c:pt>
                <c:pt idx="1">
                  <c:v>1.6844846576340027</c:v>
                </c:pt>
                <c:pt idx="2">
                  <c:v>2.8758840727000008</c:v>
                </c:pt>
                <c:pt idx="3">
                  <c:v>4.096360269314002</c:v>
                </c:pt>
                <c:pt idx="4">
                  <c:v>5.3459132474760009</c:v>
                </c:pt>
                <c:pt idx="5">
                  <c:v>6.6245430071860012</c:v>
                </c:pt>
                <c:pt idx="6">
                  <c:v>7.932249548444001</c:v>
                </c:pt>
                <c:pt idx="7">
                  <c:v>9.2690328712500012</c:v>
                </c:pt>
                <c:pt idx="8">
                  <c:v>10.634892975604004</c:v>
                </c:pt>
                <c:pt idx="9">
                  <c:v>12.029829861506002</c:v>
                </c:pt>
                <c:pt idx="10">
                  <c:v>13.453843528956007</c:v>
                </c:pt>
                <c:pt idx="11">
                  <c:v>14.906933977954001</c:v>
                </c:pt>
                <c:pt idx="12">
                  <c:v>16.389101208500001</c:v>
                </c:pt>
                <c:pt idx="13">
                  <c:v>19.440666014236005</c:v>
                </c:pt>
                <c:pt idx="14">
                  <c:v>22.608537946164002</c:v>
                </c:pt>
                <c:pt idx="15">
                  <c:v>25.892717004284002</c:v>
                </c:pt>
                <c:pt idx="16">
                  <c:v>29.293203188596003</c:v>
                </c:pt>
                <c:pt idx="17">
                  <c:v>32.809996499100002</c:v>
                </c:pt>
                <c:pt idx="18">
                  <c:v>36.443096935796007</c:v>
                </c:pt>
                <c:pt idx="19">
                  <c:v>40.192504498684002</c:v>
                </c:pt>
                <c:pt idx="20">
                  <c:v>44.05821918776401</c:v>
                </c:pt>
                <c:pt idx="21">
                  <c:v>48.040241003035995</c:v>
                </c:pt>
                <c:pt idx="22">
                  <c:v>52.138569944500006</c:v>
                </c:pt>
                <c:pt idx="23">
                  <c:v>62.893235975250015</c:v>
                </c:pt>
                <c:pt idx="24">
                  <c:v>74.374821544700012</c:v>
                </c:pt>
                <c:pt idx="25">
                  <c:v>86.583326652849991</c:v>
                </c:pt>
                <c:pt idx="26">
                  <c:v>99.5187512997</c:v>
                </c:pt>
                <c:pt idx="27">
                  <c:v>113.18109548525001</c:v>
                </c:pt>
                <c:pt idx="28">
                  <c:v>127.5703592095</c:v>
                </c:pt>
                <c:pt idx="29">
                  <c:v>130.53544229899398</c:v>
                </c:pt>
                <c:pt idx="30">
                  <c:v>133.52960217003601</c:v>
                </c:pt>
                <c:pt idx="31">
                  <c:v>136.552838822626</c:v>
                </c:pt>
                <c:pt idx="32">
                  <c:v>139.60515225676403</c:v>
                </c:pt>
                <c:pt idx="33">
                  <c:v>142.68654247245001</c:v>
                </c:pt>
                <c:pt idx="34">
                  <c:v>145.79700946968399</c:v>
                </c:pt>
                <c:pt idx="35">
                  <c:v>148.936553248466</c:v>
                </c:pt>
                <c:pt idx="36">
                  <c:v>152.105173808796</c:v>
                </c:pt>
                <c:pt idx="37">
                  <c:v>155.30287115067401</c:v>
                </c:pt>
                <c:pt idx="38">
                  <c:v>158.52964527410001</c:v>
                </c:pt>
                <c:pt idx="39">
                  <c:v>161.78549617907402</c:v>
                </c:pt>
                <c:pt idx="40">
                  <c:v>165.07042386559601</c:v>
                </c:pt>
                <c:pt idx="41">
                  <c:v>168.38442833366605</c:v>
                </c:pt>
                <c:pt idx="42">
                  <c:v>171.72750958328402</c:v>
                </c:pt>
                <c:pt idx="43">
                  <c:v>175.09966761445</c:v>
                </c:pt>
                <c:pt idx="44">
                  <c:v>178.50090242716399</c:v>
                </c:pt>
                <c:pt idx="45">
                  <c:v>181.93121402142597</c:v>
                </c:pt>
                <c:pt idx="46">
                  <c:v>185.39060239723602</c:v>
                </c:pt>
                <c:pt idx="47">
                  <c:v>188.87906755459403</c:v>
                </c:pt>
                <c:pt idx="48">
                  <c:v>192.39660949350002</c:v>
                </c:pt>
                <c:pt idx="49">
                  <c:v>195.943228213954</c:v>
                </c:pt>
                <c:pt idx="50">
                  <c:v>199.51892371595596</c:v>
                </c:pt>
                <c:pt idx="51">
                  <c:v>203.12369599950603</c:v>
                </c:pt>
                <c:pt idx="52">
                  <c:v>206.75754506460402</c:v>
                </c:pt>
                <c:pt idx="53">
                  <c:v>210.42047091124999</c:v>
                </c:pt>
                <c:pt idx="54">
                  <c:v>214.11247353944401</c:v>
                </c:pt>
                <c:pt idx="55">
                  <c:v>217.83355294918601</c:v>
                </c:pt>
                <c:pt idx="56">
                  <c:v>221.58370914047606</c:v>
                </c:pt>
                <c:pt idx="57">
                  <c:v>225.36294211331403</c:v>
                </c:pt>
                <c:pt idx="58">
                  <c:v>229.17125186770002</c:v>
                </c:pt>
                <c:pt idx="59">
                  <c:v>233.008638403634</c:v>
                </c:pt>
                <c:pt idx="60">
                  <c:v>236.87510172111598</c:v>
                </c:pt>
                <c:pt idx="61">
                  <c:v>240.77064182014604</c:v>
                </c:pt>
                <c:pt idx="62">
                  <c:v>244.69525870072403</c:v>
                </c:pt>
                <c:pt idx="63">
                  <c:v>248.64895236285003</c:v>
                </c:pt>
                <c:pt idx="64">
                  <c:v>252.63172280652401</c:v>
                </c:pt>
                <c:pt idx="65">
                  <c:v>256.64357003174598</c:v>
                </c:pt>
                <c:pt idx="66">
                  <c:v>260.68449403851605</c:v>
                </c:pt>
                <c:pt idx="67">
                  <c:v>264.75449482683399</c:v>
                </c:pt>
                <c:pt idx="68">
                  <c:v>268.85357239670003</c:v>
                </c:pt>
                <c:pt idx="69">
                  <c:v>272.981726748114</c:v>
                </c:pt>
                <c:pt idx="70">
                  <c:v>277.13895788107601</c:v>
                </c:pt>
                <c:pt idx="71">
                  <c:v>281.32526579558606</c:v>
                </c:pt>
                <c:pt idx="72">
                  <c:v>285.54065049164404</c:v>
                </c:pt>
                <c:pt idx="73">
                  <c:v>289.78511196925001</c:v>
                </c:pt>
                <c:pt idx="74">
                  <c:v>294.05865022840402</c:v>
                </c:pt>
                <c:pt idx="75">
                  <c:v>298.36126526910601</c:v>
                </c:pt>
                <c:pt idx="76">
                  <c:v>302.69295709135605</c:v>
                </c:pt>
                <c:pt idx="77">
                  <c:v>307.05372569515401</c:v>
                </c:pt>
                <c:pt idx="78">
                  <c:v>311.44357108050002</c:v>
                </c:pt>
                <c:pt idx="79">
                  <c:v>315.86249324739401</c:v>
                </c:pt>
                <c:pt idx="80">
                  <c:v>320.31049219583599</c:v>
                </c:pt>
                <c:pt idx="81">
                  <c:v>324.78756792582607</c:v>
                </c:pt>
                <c:pt idx="82">
                  <c:v>329.29372043736402</c:v>
                </c:pt>
                <c:pt idx="83">
                  <c:v>333.82894973045001</c:v>
                </c:pt>
                <c:pt idx="84">
                  <c:v>338.39325580508398</c:v>
                </c:pt>
                <c:pt idx="85">
                  <c:v>342.986638661266</c:v>
                </c:pt>
                <c:pt idx="86">
                  <c:v>347.60909829899606</c:v>
                </c:pt>
                <c:pt idx="87">
                  <c:v>352.26063471827405</c:v>
                </c:pt>
                <c:pt idx="88">
                  <c:v>356.94124791910002</c:v>
                </c:pt>
                <c:pt idx="89">
                  <c:v>361.65093790147404</c:v>
                </c:pt>
                <c:pt idx="90">
                  <c:v>366.38970466539598</c:v>
                </c:pt>
                <c:pt idx="91">
                  <c:v>371.15754821086603</c:v>
                </c:pt>
                <c:pt idx="92">
                  <c:v>375.954468537884</c:v>
                </c:pt>
                <c:pt idx="93">
                  <c:v>380.78046564645001</c:v>
                </c:pt>
                <c:pt idx="94">
                  <c:v>385.63553953656395</c:v>
                </c:pt>
                <c:pt idx="95">
                  <c:v>390.519690208226</c:v>
                </c:pt>
                <c:pt idx="96">
                  <c:v>395.43291766143608</c:v>
                </c:pt>
                <c:pt idx="97">
                  <c:v>400.37522189619403</c:v>
                </c:pt>
                <c:pt idx="98">
                  <c:v>405.34660291250003</c:v>
                </c:pt>
                <c:pt idx="99">
                  <c:v>410.34706071035401</c:v>
                </c:pt>
                <c:pt idx="100">
                  <c:v>415.37659528975604</c:v>
                </c:pt>
                <c:pt idx="101">
                  <c:v>420.43520665070611</c:v>
                </c:pt>
                <c:pt idx="102">
                  <c:v>425.52289479320405</c:v>
                </c:pt>
                <c:pt idx="103">
                  <c:v>430.63965971725003</c:v>
                </c:pt>
                <c:pt idx="104">
                  <c:v>435.78550142284399</c:v>
                </c:pt>
                <c:pt idx="105">
                  <c:v>440.96041990998594</c:v>
                </c:pt>
                <c:pt idx="106">
                  <c:v>446.16441517867605</c:v>
                </c:pt>
                <c:pt idx="107">
                  <c:v>451.39748722891403</c:v>
                </c:pt>
                <c:pt idx="108">
                  <c:v>456.65963606070005</c:v>
                </c:pt>
                <c:pt idx="109">
                  <c:v>461.950861674034</c:v>
                </c:pt>
                <c:pt idx="110">
                  <c:v>467.27116406891599</c:v>
                </c:pt>
                <c:pt idx="111">
                  <c:v>472.62054324534603</c:v>
                </c:pt>
                <c:pt idx="112">
                  <c:v>477.99899920332405</c:v>
                </c:pt>
                <c:pt idx="113">
                  <c:v>483.40653194284999</c:v>
                </c:pt>
                <c:pt idx="114">
                  <c:v>488.84314146392398</c:v>
                </c:pt>
                <c:pt idx="115">
                  <c:v>494.30882776654602</c:v>
                </c:pt>
                <c:pt idx="116">
                  <c:v>499.80359085071603</c:v>
                </c:pt>
                <c:pt idx="117">
                  <c:v>505.32743071643398</c:v>
                </c:pt>
                <c:pt idx="118">
                  <c:v>510.88034736369997</c:v>
                </c:pt>
                <c:pt idx="119">
                  <c:v>516.46234079251417</c:v>
                </c:pt>
                <c:pt idx="120">
                  <c:v>522.07341100287601</c:v>
                </c:pt>
                <c:pt idx="121">
                  <c:v>527.71355799478613</c:v>
                </c:pt>
                <c:pt idx="122">
                  <c:v>533.38278176824406</c:v>
                </c:pt>
                <c:pt idx="123">
                  <c:v>539.08108232325003</c:v>
                </c:pt>
                <c:pt idx="124">
                  <c:v>544.80845965980416</c:v>
                </c:pt>
                <c:pt idx="125">
                  <c:v>550.5649137779061</c:v>
                </c:pt>
                <c:pt idx="126">
                  <c:v>556.35044467755608</c:v>
                </c:pt>
                <c:pt idx="127">
                  <c:v>562.165052358754</c:v>
                </c:pt>
                <c:pt idx="128">
                  <c:v>568.00873682150007</c:v>
                </c:pt>
                <c:pt idx="129">
                  <c:v>573.88149806579406</c:v>
                </c:pt>
                <c:pt idx="130">
                  <c:v>579.78333609163599</c:v>
                </c:pt>
                <c:pt idx="131">
                  <c:v>585.71425089902607</c:v>
                </c:pt>
                <c:pt idx="132">
                  <c:v>591.67424248796397</c:v>
                </c:pt>
                <c:pt idx="133">
                  <c:v>597.66331085845002</c:v>
                </c:pt>
                <c:pt idx="134">
                  <c:v>603.68145601048411</c:v>
                </c:pt>
                <c:pt idx="135">
                  <c:v>609.72867794406602</c:v>
                </c:pt>
                <c:pt idx="136">
                  <c:v>615.8049766591962</c:v>
                </c:pt>
                <c:pt idx="137">
                  <c:v>621.91035215587397</c:v>
                </c:pt>
                <c:pt idx="138">
                  <c:v>628.04480443410012</c:v>
                </c:pt>
                <c:pt idx="139">
                  <c:v>634.20833349387419</c:v>
                </c:pt>
                <c:pt idx="140">
                  <c:v>640.40093933519597</c:v>
                </c:pt>
                <c:pt idx="141">
                  <c:v>646.62262195806613</c:v>
                </c:pt>
                <c:pt idx="142">
                  <c:v>652.873381362484</c:v>
                </c:pt>
                <c:pt idx="143">
                  <c:v>659.15321754845002</c:v>
                </c:pt>
                <c:pt idx="144">
                  <c:v>665.46213051596419</c:v>
                </c:pt>
                <c:pt idx="145">
                  <c:v>671.80012026502607</c:v>
                </c:pt>
                <c:pt idx="146">
                  <c:v>678.16718679563621</c:v>
                </c:pt>
                <c:pt idx="147">
                  <c:v>684.56333010779406</c:v>
                </c:pt>
                <c:pt idx="148">
                  <c:v>690.98855020150006</c:v>
                </c:pt>
                <c:pt idx="149">
                  <c:v>697.44284707675422</c:v>
                </c:pt>
                <c:pt idx="150">
                  <c:v>703.92622073355608</c:v>
                </c:pt>
                <c:pt idx="151">
                  <c:v>710.43867117190609</c:v>
                </c:pt>
                <c:pt idx="152">
                  <c:v>716.98019839180404</c:v>
                </c:pt>
                <c:pt idx="153">
                  <c:v>723.55080239325014</c:v>
                </c:pt>
                <c:pt idx="154">
                  <c:v>730.15048317624428</c:v>
                </c:pt>
                <c:pt idx="155">
                  <c:v>736.77924074078612</c:v>
                </c:pt>
                <c:pt idx="156">
                  <c:v>743.43707508687623</c:v>
                </c:pt>
                <c:pt idx="157">
                  <c:v>750.12398621451393</c:v>
                </c:pt>
                <c:pt idx="158">
                  <c:v>756.83997412370013</c:v>
                </c:pt>
                <c:pt idx="159">
                  <c:v>763.58503881443426</c:v>
                </c:pt>
                <c:pt idx="160">
                  <c:v>770.35918028671597</c:v>
                </c:pt>
                <c:pt idx="161">
                  <c:v>777.16239854054618</c:v>
                </c:pt>
                <c:pt idx="162">
                  <c:v>783.99469357592409</c:v>
                </c:pt>
                <c:pt idx="163">
                  <c:v>790.85606539285016</c:v>
                </c:pt>
                <c:pt idx="164">
                  <c:v>797.74651399132415</c:v>
                </c:pt>
                <c:pt idx="165">
                  <c:v>804.66603937134596</c:v>
                </c:pt>
                <c:pt idx="166">
                  <c:v>811.61464153291615</c:v>
                </c:pt>
                <c:pt idx="167">
                  <c:v>818.59232047603393</c:v>
                </c:pt>
                <c:pt idx="168">
                  <c:v>825.5990762007001</c:v>
                </c:pt>
                <c:pt idx="169">
                  <c:v>832.63490870691408</c:v>
                </c:pt>
                <c:pt idx="170">
                  <c:v>839.6998179946761</c:v>
                </c:pt>
                <c:pt idx="171">
                  <c:v>846.79380406398616</c:v>
                </c:pt>
                <c:pt idx="172">
                  <c:v>853.91686691484404</c:v>
                </c:pt>
                <c:pt idx="173">
                  <c:v>861.06900654725007</c:v>
                </c:pt>
                <c:pt idx="174">
                  <c:v>868.25022296120414</c:v>
                </c:pt>
                <c:pt idx="175">
                  <c:v>875.46051615670615</c:v>
                </c:pt>
                <c:pt idx="176">
                  <c:v>882.69988613375619</c:v>
                </c:pt>
                <c:pt idx="177">
                  <c:v>889.96833289235406</c:v>
                </c:pt>
                <c:pt idx="178">
                  <c:v>897.26585643250007</c:v>
                </c:pt>
                <c:pt idx="179">
                  <c:v>904.59245675419425</c:v>
                </c:pt>
                <c:pt idx="180">
                  <c:v>911.94813385743612</c:v>
                </c:pt>
                <c:pt idx="181">
                  <c:v>919.33288774222626</c:v>
                </c:pt>
                <c:pt idx="182">
                  <c:v>926.74671840856399</c:v>
                </c:pt>
              </c:numCache>
            </c:numRef>
          </c:xVal>
          <c:yVal>
            <c:numRef>
              <c:f>'Proton Spec from Ni'!$W$9:$W$191</c:f>
              <c:numCache>
                <c:formatCode>0.00E+00</c:formatCode>
                <c:ptCount val="183"/>
                <c:pt idx="0">
                  <c:v>1.2652910101722921E+18</c:v>
                </c:pt>
                <c:pt idx="1">
                  <c:v>2.8165134789338634E+18</c:v>
                </c:pt>
                <c:pt idx="2">
                  <c:v>2.8869716673854459E+18</c:v>
                </c:pt>
                <c:pt idx="3">
                  <c:v>2.9574298558370417E+18</c:v>
                </c:pt>
                <c:pt idx="4">
                  <c:v>3.0278880442886241E+18</c:v>
                </c:pt>
                <c:pt idx="5">
                  <c:v>3.0983462327402153E+18</c:v>
                </c:pt>
                <c:pt idx="6">
                  <c:v>3.1688044211918029E+18</c:v>
                </c:pt>
                <c:pt idx="7">
                  <c:v>3.2392626096433925E+18</c:v>
                </c:pt>
                <c:pt idx="8">
                  <c:v>3.3097207980949852E+18</c:v>
                </c:pt>
                <c:pt idx="9">
                  <c:v>3.3801789865465636E+18</c:v>
                </c:pt>
                <c:pt idx="10">
                  <c:v>3.4506371749981676E+18</c:v>
                </c:pt>
                <c:pt idx="11">
                  <c:v>3.5210953634497285E+18</c:v>
                </c:pt>
                <c:pt idx="12">
                  <c:v>3.591553551901333E+18</c:v>
                </c:pt>
                <c:pt idx="13">
                  <c:v>7.3944816691574364E+18</c:v>
                </c:pt>
                <c:pt idx="14">
                  <c:v>7.6763144229637755E+18</c:v>
                </c:pt>
                <c:pt idx="15">
                  <c:v>7.958147176770132E+18</c:v>
                </c:pt>
                <c:pt idx="16">
                  <c:v>8.2399799305764884E+18</c:v>
                </c:pt>
                <c:pt idx="17">
                  <c:v>8.5218126843828357E+18</c:v>
                </c:pt>
                <c:pt idx="18">
                  <c:v>8.8036454381892004E+18</c:v>
                </c:pt>
                <c:pt idx="19">
                  <c:v>9.0854781919955323E+18</c:v>
                </c:pt>
                <c:pt idx="20">
                  <c:v>9.3673109458019144E+18</c:v>
                </c:pt>
                <c:pt idx="21">
                  <c:v>9.6491436996082115E+18</c:v>
                </c:pt>
                <c:pt idx="22">
                  <c:v>9.9309764534146273E+18</c:v>
                </c:pt>
                <c:pt idx="23">
                  <c:v>2.6060459431439311E+19</c:v>
                </c:pt>
                <c:pt idx="24">
                  <c:v>2.7821914142728983E+19</c:v>
                </c:pt>
                <c:pt idx="25">
                  <c:v>2.9583368854018642E+19</c:v>
                </c:pt>
                <c:pt idx="26">
                  <c:v>3.134482356530842E+19</c:v>
                </c:pt>
                <c:pt idx="27">
                  <c:v>3.3106278276598129E+19</c:v>
                </c:pt>
                <c:pt idx="28">
                  <c:v>3.4867732987887768E+19</c:v>
                </c:pt>
                <c:pt idx="29">
                  <c:v>7.1849211629322947E+18</c:v>
                </c:pt>
                <c:pt idx="30">
                  <c:v>7.2553793513839841E+18</c:v>
                </c:pt>
                <c:pt idx="31">
                  <c:v>7.3258375398354688E+18</c:v>
                </c:pt>
                <c:pt idx="32">
                  <c:v>7.3962957282871583E+18</c:v>
                </c:pt>
                <c:pt idx="33">
                  <c:v>7.4667539167386419E+18</c:v>
                </c:pt>
                <c:pt idx="34">
                  <c:v>7.5372121051901962E+18</c:v>
                </c:pt>
                <c:pt idx="35">
                  <c:v>7.6076702936418847E+18</c:v>
                </c:pt>
                <c:pt idx="36">
                  <c:v>7.678128482093438E+18</c:v>
                </c:pt>
                <c:pt idx="37">
                  <c:v>7.7485866705450598E+18</c:v>
                </c:pt>
                <c:pt idx="38">
                  <c:v>7.8190448589966111E+18</c:v>
                </c:pt>
                <c:pt idx="39">
                  <c:v>7.889503047448234E+18</c:v>
                </c:pt>
                <c:pt idx="40">
                  <c:v>7.9599612358997852E+18</c:v>
                </c:pt>
                <c:pt idx="41">
                  <c:v>8.0304194243514757E+18</c:v>
                </c:pt>
                <c:pt idx="42">
                  <c:v>8.1008776128028908E+18</c:v>
                </c:pt>
                <c:pt idx="43">
                  <c:v>8.1713358012545126E+18</c:v>
                </c:pt>
                <c:pt idx="44">
                  <c:v>8.2417939897061345E+18</c:v>
                </c:pt>
                <c:pt idx="45">
                  <c:v>8.3122521781576858E+18</c:v>
                </c:pt>
                <c:pt idx="46">
                  <c:v>8.3827103666094449E+18</c:v>
                </c:pt>
                <c:pt idx="47">
                  <c:v>8.4531685550609275E+18</c:v>
                </c:pt>
                <c:pt idx="48">
                  <c:v>8.5236267435124818E+18</c:v>
                </c:pt>
                <c:pt idx="49">
                  <c:v>8.594084931964032E+18</c:v>
                </c:pt>
                <c:pt idx="50">
                  <c:v>8.6645431204155863E+18</c:v>
                </c:pt>
                <c:pt idx="51">
                  <c:v>8.735001308867414E+18</c:v>
                </c:pt>
                <c:pt idx="52">
                  <c:v>8.8054594973188291E+18</c:v>
                </c:pt>
                <c:pt idx="53">
                  <c:v>8.8759176857703813E+18</c:v>
                </c:pt>
                <c:pt idx="54">
                  <c:v>8.9463758742220718E+18</c:v>
                </c:pt>
                <c:pt idx="55">
                  <c:v>9.0168340626736241E+18</c:v>
                </c:pt>
                <c:pt idx="56">
                  <c:v>9.0872922511253156E+18</c:v>
                </c:pt>
                <c:pt idx="57">
                  <c:v>9.1577504395767286E+18</c:v>
                </c:pt>
                <c:pt idx="58">
                  <c:v>9.2282086280283505E+18</c:v>
                </c:pt>
                <c:pt idx="59">
                  <c:v>9.2986668164799037E+18</c:v>
                </c:pt>
                <c:pt idx="60">
                  <c:v>9.3691250049315267E+18</c:v>
                </c:pt>
                <c:pt idx="61">
                  <c:v>9.4395831933832827E+18</c:v>
                </c:pt>
                <c:pt idx="62">
                  <c:v>9.5100413818346988E+18</c:v>
                </c:pt>
                <c:pt idx="63">
                  <c:v>9.5804995702863196E+18</c:v>
                </c:pt>
                <c:pt idx="64">
                  <c:v>9.6509577587378749E+18</c:v>
                </c:pt>
                <c:pt idx="65">
                  <c:v>9.7214159471894241E+18</c:v>
                </c:pt>
                <c:pt idx="66">
                  <c:v>9.7918741356412539E+18</c:v>
                </c:pt>
                <c:pt idx="67">
                  <c:v>9.8623323240925286E+18</c:v>
                </c:pt>
                <c:pt idx="68">
                  <c:v>9.9327905125443584E+18</c:v>
                </c:pt>
                <c:pt idx="69">
                  <c:v>1.0003248700995772E+19</c:v>
                </c:pt>
                <c:pt idx="70">
                  <c:v>1.0073706889447463E+19</c:v>
                </c:pt>
                <c:pt idx="71">
                  <c:v>1.0144165077899155E+19</c:v>
                </c:pt>
                <c:pt idx="72">
                  <c:v>1.0214623266350569E+19</c:v>
                </c:pt>
                <c:pt idx="73">
                  <c:v>1.0285081454802119E+19</c:v>
                </c:pt>
                <c:pt idx="74">
                  <c:v>1.0355539643253813E+19</c:v>
                </c:pt>
                <c:pt idx="75">
                  <c:v>1.0425997831705364E+19</c:v>
                </c:pt>
                <c:pt idx="76">
                  <c:v>1.0496456020157053E+19</c:v>
                </c:pt>
                <c:pt idx="77">
                  <c:v>1.0566914208608469E+19</c:v>
                </c:pt>
                <c:pt idx="78">
                  <c:v>1.0637372397060159E+19</c:v>
                </c:pt>
                <c:pt idx="79">
                  <c:v>1.0707830585511711E+19</c:v>
                </c:pt>
                <c:pt idx="80">
                  <c:v>1.0778288773963262E+19</c:v>
                </c:pt>
                <c:pt idx="81">
                  <c:v>1.0848746962415092E+19</c:v>
                </c:pt>
                <c:pt idx="82">
                  <c:v>1.0919205150866369E+19</c:v>
                </c:pt>
                <c:pt idx="83">
                  <c:v>1.0989663339318061E+19</c:v>
                </c:pt>
                <c:pt idx="84">
                  <c:v>1.106012152776961E+19</c:v>
                </c:pt>
                <c:pt idx="85">
                  <c:v>1.1130579716221303E+19</c:v>
                </c:pt>
                <c:pt idx="86">
                  <c:v>1.1201037904672991E+19</c:v>
                </c:pt>
                <c:pt idx="87">
                  <c:v>1.1271496093124407E+19</c:v>
                </c:pt>
                <c:pt idx="88">
                  <c:v>1.1341954281575961E+19</c:v>
                </c:pt>
                <c:pt idx="89">
                  <c:v>1.1412412470027651E+19</c:v>
                </c:pt>
                <c:pt idx="90">
                  <c:v>1.1482870658479065E+19</c:v>
                </c:pt>
                <c:pt idx="91">
                  <c:v>1.1553328846930893E+19</c:v>
                </c:pt>
                <c:pt idx="92">
                  <c:v>1.1623787035382307E+19</c:v>
                </c:pt>
                <c:pt idx="93">
                  <c:v>1.1694245223833999E+19</c:v>
                </c:pt>
                <c:pt idx="94">
                  <c:v>1.1764703412285411E+19</c:v>
                </c:pt>
                <c:pt idx="95">
                  <c:v>1.1835161600737241E+19</c:v>
                </c:pt>
                <c:pt idx="96">
                  <c:v>1.190561978918893E+19</c:v>
                </c:pt>
                <c:pt idx="97">
                  <c:v>1.1976077977640208E+19</c:v>
                </c:pt>
                <c:pt idx="98">
                  <c:v>1.2046536166091901E+19</c:v>
                </c:pt>
                <c:pt idx="99">
                  <c:v>1.211699435454345E+19</c:v>
                </c:pt>
                <c:pt idx="100">
                  <c:v>1.2187452542995143E+19</c:v>
                </c:pt>
                <c:pt idx="101">
                  <c:v>1.2257910731446831E+19</c:v>
                </c:pt>
                <c:pt idx="102">
                  <c:v>1.232836891989811E+19</c:v>
                </c:pt>
                <c:pt idx="103">
                  <c:v>1.2398827108349796E+19</c:v>
                </c:pt>
                <c:pt idx="104">
                  <c:v>1.2469285296801352E+19</c:v>
                </c:pt>
                <c:pt idx="105">
                  <c:v>1.2539743485252905E+19</c:v>
                </c:pt>
                <c:pt idx="106">
                  <c:v>1.2610201673704868E+19</c:v>
                </c:pt>
                <c:pt idx="107">
                  <c:v>1.2680659862156147E+19</c:v>
                </c:pt>
                <c:pt idx="108">
                  <c:v>1.2751118050607839E+19</c:v>
                </c:pt>
                <c:pt idx="109">
                  <c:v>1.2821576239059251E+19</c:v>
                </c:pt>
                <c:pt idx="110">
                  <c:v>1.2892034427510942E+19</c:v>
                </c:pt>
                <c:pt idx="111">
                  <c:v>1.2962492615962634E+19</c:v>
                </c:pt>
                <c:pt idx="112">
                  <c:v>1.3032950804414185E+19</c:v>
                </c:pt>
                <c:pt idx="113">
                  <c:v>1.3103408992865602E+19</c:v>
                </c:pt>
                <c:pt idx="114">
                  <c:v>1.317386718131729E+19</c:v>
                </c:pt>
                <c:pt idx="115">
                  <c:v>1.324432536976898E+19</c:v>
                </c:pt>
                <c:pt idx="116">
                  <c:v>1.3314783558220534E+19</c:v>
                </c:pt>
                <c:pt idx="117">
                  <c:v>1.3385241746671948E+19</c:v>
                </c:pt>
                <c:pt idx="118">
                  <c:v>1.3455699935123636E+19</c:v>
                </c:pt>
                <c:pt idx="119">
                  <c:v>1.352615812357574E+19</c:v>
                </c:pt>
                <c:pt idx="120">
                  <c:v>1.3596616312026468E+19</c:v>
                </c:pt>
                <c:pt idx="121">
                  <c:v>1.366707450047871E+19</c:v>
                </c:pt>
                <c:pt idx="122">
                  <c:v>1.3737532688929845E+19</c:v>
                </c:pt>
                <c:pt idx="123">
                  <c:v>1.3807990877381538E+19</c:v>
                </c:pt>
                <c:pt idx="124">
                  <c:v>1.3878449065833507E+19</c:v>
                </c:pt>
                <c:pt idx="125">
                  <c:v>1.3948907254284644E+19</c:v>
                </c:pt>
                <c:pt idx="126">
                  <c:v>1.4019365442736333E+19</c:v>
                </c:pt>
                <c:pt idx="127">
                  <c:v>1.4089823631187749E+19</c:v>
                </c:pt>
                <c:pt idx="128">
                  <c:v>1.4160281819639716E+19</c:v>
                </c:pt>
                <c:pt idx="129">
                  <c:v>1.4230740008091128E+19</c:v>
                </c:pt>
                <c:pt idx="130">
                  <c:v>1.4301198196542542E+19</c:v>
                </c:pt>
                <c:pt idx="131">
                  <c:v>1.4371656384994511E+19</c:v>
                </c:pt>
                <c:pt idx="132">
                  <c:v>1.4442114573445648E+19</c:v>
                </c:pt>
                <c:pt idx="133">
                  <c:v>1.4512572761897613E+19</c:v>
                </c:pt>
                <c:pt idx="134">
                  <c:v>1.4583030950349304E+19</c:v>
                </c:pt>
                <c:pt idx="135">
                  <c:v>1.4653489138800443E+19</c:v>
                </c:pt>
                <c:pt idx="136">
                  <c:v>1.4723947327252687E+19</c:v>
                </c:pt>
                <c:pt idx="137">
                  <c:v>1.4794405515703273E+19</c:v>
                </c:pt>
                <c:pt idx="138">
                  <c:v>1.4864863704155791E+19</c:v>
                </c:pt>
                <c:pt idx="139">
                  <c:v>1.4935321892607205E+19</c:v>
                </c:pt>
                <c:pt idx="140">
                  <c:v>1.5005780081058068E+19</c:v>
                </c:pt>
                <c:pt idx="141">
                  <c:v>1.5076238269510584E+19</c:v>
                </c:pt>
                <c:pt idx="142">
                  <c:v>1.5146696457961447E+19</c:v>
                </c:pt>
                <c:pt idx="143">
                  <c:v>1.5217154646413414E+19</c:v>
                </c:pt>
                <c:pt idx="144">
                  <c:v>1.5287612834865381E+19</c:v>
                </c:pt>
                <c:pt idx="145">
                  <c:v>1.5358071023316244E+19</c:v>
                </c:pt>
                <c:pt idx="146">
                  <c:v>1.5428529211768486E+19</c:v>
                </c:pt>
                <c:pt idx="147">
                  <c:v>1.5498987400219351E+19</c:v>
                </c:pt>
                <c:pt idx="148">
                  <c:v>1.5569445588671316E+19</c:v>
                </c:pt>
                <c:pt idx="149">
                  <c:v>1.5639903777123281E+19</c:v>
                </c:pt>
                <c:pt idx="150">
                  <c:v>1.5710361965574142E+19</c:v>
                </c:pt>
                <c:pt idx="151">
                  <c:v>1.5780820154026111E+19</c:v>
                </c:pt>
                <c:pt idx="152">
                  <c:v>1.5851278342477525E+19</c:v>
                </c:pt>
                <c:pt idx="153">
                  <c:v>1.592173653092949E+19</c:v>
                </c:pt>
                <c:pt idx="154">
                  <c:v>1.599219471938118E+19</c:v>
                </c:pt>
                <c:pt idx="155">
                  <c:v>1.6062652907832046E+19</c:v>
                </c:pt>
                <c:pt idx="156">
                  <c:v>1.6133111096284287E+19</c:v>
                </c:pt>
                <c:pt idx="157">
                  <c:v>1.6203569284734876E+19</c:v>
                </c:pt>
                <c:pt idx="158">
                  <c:v>1.6274027473187668E+19</c:v>
                </c:pt>
                <c:pt idx="159">
                  <c:v>1.6344485661639084E+19</c:v>
                </c:pt>
                <c:pt idx="160">
                  <c:v>1.6414943850089671E+19</c:v>
                </c:pt>
                <c:pt idx="161">
                  <c:v>1.6485402038542463E+19</c:v>
                </c:pt>
                <c:pt idx="162">
                  <c:v>1.6555860226993326E+19</c:v>
                </c:pt>
                <c:pt idx="163">
                  <c:v>1.6626318415445293E+19</c:v>
                </c:pt>
                <c:pt idx="164">
                  <c:v>1.6696776603896707E+19</c:v>
                </c:pt>
                <c:pt idx="165">
                  <c:v>1.6767234792347847E+19</c:v>
                </c:pt>
                <c:pt idx="166">
                  <c:v>1.6837692980800362E+19</c:v>
                </c:pt>
                <c:pt idx="167">
                  <c:v>1.6908151169250949E+19</c:v>
                </c:pt>
                <c:pt idx="168">
                  <c:v>1.6978609357703469E+19</c:v>
                </c:pt>
                <c:pt idx="169">
                  <c:v>1.7049067546154609E+19</c:v>
                </c:pt>
                <c:pt idx="170">
                  <c:v>1.7119525734606297E+19</c:v>
                </c:pt>
                <c:pt idx="171">
                  <c:v>1.7189983923057988E+19</c:v>
                </c:pt>
                <c:pt idx="172">
                  <c:v>1.7260442111509127E+19</c:v>
                </c:pt>
                <c:pt idx="173">
                  <c:v>1.7330900299961094E+19</c:v>
                </c:pt>
                <c:pt idx="174">
                  <c:v>1.7401358488412783E+19</c:v>
                </c:pt>
                <c:pt idx="175">
                  <c:v>1.7471816676864199E+19</c:v>
                </c:pt>
                <c:pt idx="176">
                  <c:v>1.7542274865315889E+19</c:v>
                </c:pt>
                <c:pt idx="177">
                  <c:v>1.7612733053767027E+19</c:v>
                </c:pt>
                <c:pt idx="178">
                  <c:v>1.7683191242218992E+19</c:v>
                </c:pt>
                <c:pt idx="179">
                  <c:v>1.7753649430670961E+19</c:v>
                </c:pt>
                <c:pt idx="180">
                  <c:v>1.7824107619121822E+19</c:v>
                </c:pt>
                <c:pt idx="181">
                  <c:v>1.7894565807574065E+19</c:v>
                </c:pt>
                <c:pt idx="182">
                  <c:v>1.7965023996024654E+19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A-402C-B417-08C89D1E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26544"/>
        <c:axId val="1159320047"/>
      </c:scatterChart>
      <c:valAx>
        <c:axId val="6711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20047"/>
        <c:crosses val="autoZero"/>
        <c:crossBetween val="midCat"/>
      </c:valAx>
      <c:valAx>
        <c:axId val="11593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 Spec from Ni'!$AB$9:$AB$191</c:f>
              <c:numCache>
                <c:formatCode>General</c:formatCode>
                <c:ptCount val="18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</c:v>
                </c:pt>
                <c:pt idx="16">
                  <c:v>2.8</c:v>
                </c:pt>
                <c:pt idx="17">
                  <c:v>3</c:v>
                </c:pt>
                <c:pt idx="18">
                  <c:v>3.2</c:v>
                </c:pt>
                <c:pt idx="19">
                  <c:v>3.4</c:v>
                </c:pt>
                <c:pt idx="20">
                  <c:v>3.6</c:v>
                </c:pt>
                <c:pt idx="21">
                  <c:v>3.8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7.1</c:v>
                </c:pt>
                <c:pt idx="30">
                  <c:v>7.2</c:v>
                </c:pt>
                <c:pt idx="31">
                  <c:v>7.3</c:v>
                </c:pt>
                <c:pt idx="32">
                  <c:v>7.4</c:v>
                </c:pt>
                <c:pt idx="33">
                  <c:v>7.5</c:v>
                </c:pt>
                <c:pt idx="34">
                  <c:v>7.6</c:v>
                </c:pt>
                <c:pt idx="35">
                  <c:v>7.7</c:v>
                </c:pt>
                <c:pt idx="36">
                  <c:v>7.8</c:v>
                </c:pt>
                <c:pt idx="37">
                  <c:v>7.9</c:v>
                </c:pt>
                <c:pt idx="38">
                  <c:v>8</c:v>
                </c:pt>
                <c:pt idx="39">
                  <c:v>8.1</c:v>
                </c:pt>
                <c:pt idx="40">
                  <c:v>8.1999999999999993</c:v>
                </c:pt>
                <c:pt idx="41">
                  <c:v>8.3000000000000007</c:v>
                </c:pt>
                <c:pt idx="42">
                  <c:v>8.4</c:v>
                </c:pt>
                <c:pt idx="43">
                  <c:v>8.5</c:v>
                </c:pt>
                <c:pt idx="44">
                  <c:v>8.6</c:v>
                </c:pt>
                <c:pt idx="45">
                  <c:v>8.6999999999999993</c:v>
                </c:pt>
                <c:pt idx="46">
                  <c:v>8.8000000000000007</c:v>
                </c:pt>
                <c:pt idx="47">
                  <c:v>8.9</c:v>
                </c:pt>
                <c:pt idx="48">
                  <c:v>9</c:v>
                </c:pt>
                <c:pt idx="49">
                  <c:v>9.1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9.4</c:v>
                </c:pt>
                <c:pt idx="53">
                  <c:v>9.5</c:v>
                </c:pt>
                <c:pt idx="54">
                  <c:v>9.6</c:v>
                </c:pt>
                <c:pt idx="55">
                  <c:v>9.6999999999999993</c:v>
                </c:pt>
                <c:pt idx="56">
                  <c:v>9.8000000000000007</c:v>
                </c:pt>
                <c:pt idx="57">
                  <c:v>9.9</c:v>
                </c:pt>
                <c:pt idx="58">
                  <c:v>10</c:v>
                </c:pt>
                <c:pt idx="59">
                  <c:v>10.1</c:v>
                </c:pt>
                <c:pt idx="60">
                  <c:v>10.199999999999999</c:v>
                </c:pt>
                <c:pt idx="61">
                  <c:v>10.3</c:v>
                </c:pt>
                <c:pt idx="62">
                  <c:v>10.4</c:v>
                </c:pt>
                <c:pt idx="63">
                  <c:v>10.5</c:v>
                </c:pt>
                <c:pt idx="64">
                  <c:v>10.6</c:v>
                </c:pt>
                <c:pt idx="65">
                  <c:v>10.7</c:v>
                </c:pt>
                <c:pt idx="66">
                  <c:v>10.8</c:v>
                </c:pt>
                <c:pt idx="67">
                  <c:v>10.9</c:v>
                </c:pt>
                <c:pt idx="68">
                  <c:v>11</c:v>
                </c:pt>
                <c:pt idx="69">
                  <c:v>11.1</c:v>
                </c:pt>
                <c:pt idx="70">
                  <c:v>11.2</c:v>
                </c:pt>
                <c:pt idx="71">
                  <c:v>11.3</c:v>
                </c:pt>
                <c:pt idx="72">
                  <c:v>11.4</c:v>
                </c:pt>
                <c:pt idx="73">
                  <c:v>11.5</c:v>
                </c:pt>
                <c:pt idx="74">
                  <c:v>11.6</c:v>
                </c:pt>
                <c:pt idx="75">
                  <c:v>11.7</c:v>
                </c:pt>
                <c:pt idx="76">
                  <c:v>11.8</c:v>
                </c:pt>
                <c:pt idx="77">
                  <c:v>11.9</c:v>
                </c:pt>
                <c:pt idx="78">
                  <c:v>12</c:v>
                </c:pt>
                <c:pt idx="79">
                  <c:v>12.1</c:v>
                </c:pt>
                <c:pt idx="80">
                  <c:v>12.2</c:v>
                </c:pt>
                <c:pt idx="81">
                  <c:v>12.3</c:v>
                </c:pt>
                <c:pt idx="82">
                  <c:v>12.4</c:v>
                </c:pt>
                <c:pt idx="83">
                  <c:v>12.5</c:v>
                </c:pt>
                <c:pt idx="84">
                  <c:v>12.6</c:v>
                </c:pt>
                <c:pt idx="85">
                  <c:v>12.7</c:v>
                </c:pt>
                <c:pt idx="86">
                  <c:v>12.8</c:v>
                </c:pt>
                <c:pt idx="87">
                  <c:v>12.9</c:v>
                </c:pt>
                <c:pt idx="88">
                  <c:v>13</c:v>
                </c:pt>
                <c:pt idx="89">
                  <c:v>13.1</c:v>
                </c:pt>
                <c:pt idx="90">
                  <c:v>13.2</c:v>
                </c:pt>
                <c:pt idx="91">
                  <c:v>13.3</c:v>
                </c:pt>
                <c:pt idx="92">
                  <c:v>13.4</c:v>
                </c:pt>
                <c:pt idx="93">
                  <c:v>13.5</c:v>
                </c:pt>
                <c:pt idx="94">
                  <c:v>13.6</c:v>
                </c:pt>
                <c:pt idx="95">
                  <c:v>13.7</c:v>
                </c:pt>
                <c:pt idx="96">
                  <c:v>13.8</c:v>
                </c:pt>
                <c:pt idx="97">
                  <c:v>13.9</c:v>
                </c:pt>
                <c:pt idx="98">
                  <c:v>14</c:v>
                </c:pt>
                <c:pt idx="99">
                  <c:v>14.1</c:v>
                </c:pt>
                <c:pt idx="100">
                  <c:v>14.2</c:v>
                </c:pt>
                <c:pt idx="101">
                  <c:v>14.3</c:v>
                </c:pt>
                <c:pt idx="102">
                  <c:v>14.4</c:v>
                </c:pt>
                <c:pt idx="103">
                  <c:v>14.5</c:v>
                </c:pt>
                <c:pt idx="104">
                  <c:v>14.6</c:v>
                </c:pt>
                <c:pt idx="105">
                  <c:v>14.7</c:v>
                </c:pt>
                <c:pt idx="106">
                  <c:v>14.8</c:v>
                </c:pt>
                <c:pt idx="107">
                  <c:v>14.9</c:v>
                </c:pt>
                <c:pt idx="108">
                  <c:v>15</c:v>
                </c:pt>
                <c:pt idx="109">
                  <c:v>15.1</c:v>
                </c:pt>
                <c:pt idx="110">
                  <c:v>15.2</c:v>
                </c:pt>
                <c:pt idx="111">
                  <c:v>15.3</c:v>
                </c:pt>
                <c:pt idx="112">
                  <c:v>15.4</c:v>
                </c:pt>
                <c:pt idx="113">
                  <c:v>15.5</c:v>
                </c:pt>
                <c:pt idx="114">
                  <c:v>15.6</c:v>
                </c:pt>
                <c:pt idx="115">
                  <c:v>15.7</c:v>
                </c:pt>
                <c:pt idx="116">
                  <c:v>15.8</c:v>
                </c:pt>
                <c:pt idx="117">
                  <c:v>15.9</c:v>
                </c:pt>
                <c:pt idx="118">
                  <c:v>16</c:v>
                </c:pt>
                <c:pt idx="119">
                  <c:v>16.100000000000001</c:v>
                </c:pt>
                <c:pt idx="120">
                  <c:v>16.2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16.600000000000001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17.3</c:v>
                </c:pt>
                <c:pt idx="132">
                  <c:v>17.399999999999999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</c:v>
                </c:pt>
                <c:pt idx="137">
                  <c:v>17.899999999999999</c:v>
                </c:pt>
                <c:pt idx="138">
                  <c:v>18</c:v>
                </c:pt>
                <c:pt idx="139">
                  <c:v>18.100000000000001</c:v>
                </c:pt>
                <c:pt idx="140">
                  <c:v>18.2</c:v>
                </c:pt>
                <c:pt idx="141">
                  <c:v>18.3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18.600000000000001</c:v>
                </c:pt>
                <c:pt idx="145">
                  <c:v>18.7</c:v>
                </c:pt>
                <c:pt idx="146">
                  <c:v>18.8</c:v>
                </c:pt>
                <c:pt idx="147">
                  <c:v>18.899999999999999</c:v>
                </c:pt>
                <c:pt idx="148">
                  <c:v>19</c:v>
                </c:pt>
                <c:pt idx="149">
                  <c:v>19.100000000000001</c:v>
                </c:pt>
                <c:pt idx="150">
                  <c:v>19.2</c:v>
                </c:pt>
                <c:pt idx="151">
                  <c:v>19.3</c:v>
                </c:pt>
                <c:pt idx="152">
                  <c:v>19.399999999999999</c:v>
                </c:pt>
                <c:pt idx="153">
                  <c:v>19.5</c:v>
                </c:pt>
                <c:pt idx="154">
                  <c:v>19.600000000000001</c:v>
                </c:pt>
                <c:pt idx="155">
                  <c:v>19.7</c:v>
                </c:pt>
                <c:pt idx="156">
                  <c:v>19.8</c:v>
                </c:pt>
                <c:pt idx="157">
                  <c:v>19.899999999999999</c:v>
                </c:pt>
                <c:pt idx="158">
                  <c:v>20</c:v>
                </c:pt>
                <c:pt idx="159">
                  <c:v>20.100000000000001</c:v>
                </c:pt>
                <c:pt idx="160">
                  <c:v>20.2</c:v>
                </c:pt>
                <c:pt idx="161">
                  <c:v>20.3</c:v>
                </c:pt>
                <c:pt idx="162">
                  <c:v>20.399999999999999</c:v>
                </c:pt>
                <c:pt idx="163">
                  <c:v>20.5</c:v>
                </c:pt>
                <c:pt idx="164">
                  <c:v>20.6</c:v>
                </c:pt>
                <c:pt idx="165">
                  <c:v>20.7</c:v>
                </c:pt>
                <c:pt idx="166">
                  <c:v>20.8</c:v>
                </c:pt>
                <c:pt idx="167">
                  <c:v>20.9</c:v>
                </c:pt>
                <c:pt idx="168">
                  <c:v>21</c:v>
                </c:pt>
                <c:pt idx="169">
                  <c:v>21.1</c:v>
                </c:pt>
                <c:pt idx="170">
                  <c:v>21.2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21.6</c:v>
                </c:pt>
                <c:pt idx="175">
                  <c:v>21.7</c:v>
                </c:pt>
                <c:pt idx="176">
                  <c:v>21.8</c:v>
                </c:pt>
                <c:pt idx="177">
                  <c:v>21.9</c:v>
                </c:pt>
                <c:pt idx="178">
                  <c:v>22</c:v>
                </c:pt>
                <c:pt idx="179">
                  <c:v>22.1</c:v>
                </c:pt>
                <c:pt idx="180">
                  <c:v>22.2</c:v>
                </c:pt>
                <c:pt idx="181">
                  <c:v>22.3</c:v>
                </c:pt>
                <c:pt idx="182">
                  <c:v>22.4</c:v>
                </c:pt>
              </c:numCache>
            </c:numRef>
          </c:xVal>
          <c:yVal>
            <c:numRef>
              <c:f>'Proton Spec from Ni'!$AC$9:$AC$191</c:f>
              <c:numCache>
                <c:formatCode>General</c:formatCode>
                <c:ptCount val="183"/>
                <c:pt idx="0">
                  <c:v>0.52216202411600232</c:v>
                </c:pt>
                <c:pt idx="1">
                  <c:v>1.6844846576340027</c:v>
                </c:pt>
                <c:pt idx="2">
                  <c:v>2.8758840727000008</c:v>
                </c:pt>
                <c:pt idx="3">
                  <c:v>4.096360269314002</c:v>
                </c:pt>
                <c:pt idx="4">
                  <c:v>5.3459132474760009</c:v>
                </c:pt>
                <c:pt idx="5">
                  <c:v>6.6245430071860012</c:v>
                </c:pt>
                <c:pt idx="6">
                  <c:v>7.932249548444001</c:v>
                </c:pt>
                <c:pt idx="7">
                  <c:v>9.2690328712500012</c:v>
                </c:pt>
                <c:pt idx="8">
                  <c:v>10.634892975604004</c:v>
                </c:pt>
                <c:pt idx="9">
                  <c:v>12.029829861506002</c:v>
                </c:pt>
                <c:pt idx="10">
                  <c:v>13.453843528956007</c:v>
                </c:pt>
                <c:pt idx="11">
                  <c:v>14.906933977954001</c:v>
                </c:pt>
                <c:pt idx="12">
                  <c:v>16.389101208500001</c:v>
                </c:pt>
                <c:pt idx="13">
                  <c:v>19.440666014236005</c:v>
                </c:pt>
                <c:pt idx="14">
                  <c:v>22.608537946164002</c:v>
                </c:pt>
                <c:pt idx="15">
                  <c:v>25.892717004284002</c:v>
                </c:pt>
                <c:pt idx="16">
                  <c:v>29.293203188596003</c:v>
                </c:pt>
                <c:pt idx="17">
                  <c:v>32.809996499100002</c:v>
                </c:pt>
                <c:pt idx="18">
                  <c:v>36.443096935796007</c:v>
                </c:pt>
                <c:pt idx="19">
                  <c:v>40.192504498684002</c:v>
                </c:pt>
                <c:pt idx="20">
                  <c:v>44.05821918776401</c:v>
                </c:pt>
                <c:pt idx="21">
                  <c:v>48.040241003035995</c:v>
                </c:pt>
                <c:pt idx="22">
                  <c:v>52.138569944500006</c:v>
                </c:pt>
                <c:pt idx="23">
                  <c:v>62.893235975250015</c:v>
                </c:pt>
                <c:pt idx="24">
                  <c:v>74.374821544700012</c:v>
                </c:pt>
                <c:pt idx="25">
                  <c:v>86.583326652849991</c:v>
                </c:pt>
                <c:pt idx="26">
                  <c:v>99.5187512997</c:v>
                </c:pt>
                <c:pt idx="27">
                  <c:v>113.18109548525001</c:v>
                </c:pt>
                <c:pt idx="28">
                  <c:v>127.5703592095</c:v>
                </c:pt>
                <c:pt idx="29">
                  <c:v>130.53544229899398</c:v>
                </c:pt>
                <c:pt idx="30">
                  <c:v>133.52960217003601</c:v>
                </c:pt>
                <c:pt idx="31">
                  <c:v>136.552838822626</c:v>
                </c:pt>
                <c:pt idx="32">
                  <c:v>139.60515225676403</c:v>
                </c:pt>
                <c:pt idx="33">
                  <c:v>142.68654247245001</c:v>
                </c:pt>
                <c:pt idx="34">
                  <c:v>145.79700946968399</c:v>
                </c:pt>
                <c:pt idx="35">
                  <c:v>148.936553248466</c:v>
                </c:pt>
                <c:pt idx="36">
                  <c:v>152.105173808796</c:v>
                </c:pt>
                <c:pt idx="37">
                  <c:v>155.30287115067401</c:v>
                </c:pt>
                <c:pt idx="38">
                  <c:v>158.52964527410001</c:v>
                </c:pt>
                <c:pt idx="39">
                  <c:v>161.78549617907402</c:v>
                </c:pt>
                <c:pt idx="40">
                  <c:v>165.07042386559601</c:v>
                </c:pt>
                <c:pt idx="41">
                  <c:v>168.38442833366605</c:v>
                </c:pt>
                <c:pt idx="42">
                  <c:v>171.72750958328402</c:v>
                </c:pt>
                <c:pt idx="43">
                  <c:v>175.09966761445</c:v>
                </c:pt>
                <c:pt idx="44">
                  <c:v>178.50090242716399</c:v>
                </c:pt>
                <c:pt idx="45">
                  <c:v>181.93121402142597</c:v>
                </c:pt>
                <c:pt idx="46">
                  <c:v>185.39060239723602</c:v>
                </c:pt>
                <c:pt idx="47">
                  <c:v>188.87906755459403</c:v>
                </c:pt>
                <c:pt idx="48">
                  <c:v>192.39660949350002</c:v>
                </c:pt>
                <c:pt idx="49">
                  <c:v>195.943228213954</c:v>
                </c:pt>
                <c:pt idx="50">
                  <c:v>199.51892371595596</c:v>
                </c:pt>
                <c:pt idx="51">
                  <c:v>203.12369599950603</c:v>
                </c:pt>
                <c:pt idx="52">
                  <c:v>206.75754506460402</c:v>
                </c:pt>
                <c:pt idx="53">
                  <c:v>210.42047091124999</c:v>
                </c:pt>
                <c:pt idx="54">
                  <c:v>214.11247353944401</c:v>
                </c:pt>
                <c:pt idx="55">
                  <c:v>217.83355294918601</c:v>
                </c:pt>
                <c:pt idx="56">
                  <c:v>221.58370914047606</c:v>
                </c:pt>
                <c:pt idx="57">
                  <c:v>225.36294211331403</c:v>
                </c:pt>
                <c:pt idx="58">
                  <c:v>229.17125186770002</c:v>
                </c:pt>
                <c:pt idx="59">
                  <c:v>233.008638403634</c:v>
                </c:pt>
                <c:pt idx="60">
                  <c:v>236.87510172111598</c:v>
                </c:pt>
                <c:pt idx="61">
                  <c:v>240.77064182014604</c:v>
                </c:pt>
                <c:pt idx="62">
                  <c:v>244.69525870072403</c:v>
                </c:pt>
                <c:pt idx="63">
                  <c:v>248.64895236285003</c:v>
                </c:pt>
                <c:pt idx="64">
                  <c:v>252.63172280652401</c:v>
                </c:pt>
                <c:pt idx="65">
                  <c:v>256.64357003174598</c:v>
                </c:pt>
                <c:pt idx="66">
                  <c:v>260.68449403851605</c:v>
                </c:pt>
                <c:pt idx="67">
                  <c:v>264.75449482683399</c:v>
                </c:pt>
                <c:pt idx="68">
                  <c:v>268.85357239670003</c:v>
                </c:pt>
                <c:pt idx="69">
                  <c:v>272.981726748114</c:v>
                </c:pt>
                <c:pt idx="70">
                  <c:v>277.13895788107601</c:v>
                </c:pt>
                <c:pt idx="71">
                  <c:v>281.32526579558606</c:v>
                </c:pt>
                <c:pt idx="72">
                  <c:v>285.54065049164404</c:v>
                </c:pt>
                <c:pt idx="73">
                  <c:v>289.78511196925001</c:v>
                </c:pt>
                <c:pt idx="74">
                  <c:v>294.05865022840402</c:v>
                </c:pt>
                <c:pt idx="75">
                  <c:v>298.36126526910601</c:v>
                </c:pt>
                <c:pt idx="76">
                  <c:v>302.69295709135605</c:v>
                </c:pt>
                <c:pt idx="77">
                  <c:v>307.05372569515401</c:v>
                </c:pt>
                <c:pt idx="78">
                  <c:v>311.44357108050002</c:v>
                </c:pt>
                <c:pt idx="79">
                  <c:v>315.86249324739401</c:v>
                </c:pt>
                <c:pt idx="80">
                  <c:v>320.31049219583599</c:v>
                </c:pt>
                <c:pt idx="81">
                  <c:v>324.78756792582607</c:v>
                </c:pt>
                <c:pt idx="82">
                  <c:v>329.29372043736402</c:v>
                </c:pt>
                <c:pt idx="83">
                  <c:v>333.82894973045001</c:v>
                </c:pt>
                <c:pt idx="84">
                  <c:v>338.39325580508398</c:v>
                </c:pt>
                <c:pt idx="85">
                  <c:v>342.986638661266</c:v>
                </c:pt>
                <c:pt idx="86">
                  <c:v>347.60909829899606</c:v>
                </c:pt>
                <c:pt idx="87">
                  <c:v>352.26063471827405</c:v>
                </c:pt>
                <c:pt idx="88">
                  <c:v>356.94124791910002</c:v>
                </c:pt>
                <c:pt idx="89">
                  <c:v>361.65093790147404</c:v>
                </c:pt>
                <c:pt idx="90">
                  <c:v>366.38970466539598</c:v>
                </c:pt>
                <c:pt idx="91">
                  <c:v>371.15754821086603</c:v>
                </c:pt>
                <c:pt idx="92">
                  <c:v>375.954468537884</c:v>
                </c:pt>
                <c:pt idx="93">
                  <c:v>380.78046564645001</c:v>
                </c:pt>
                <c:pt idx="94">
                  <c:v>385.63553953656395</c:v>
                </c:pt>
                <c:pt idx="95">
                  <c:v>390.519690208226</c:v>
                </c:pt>
                <c:pt idx="96">
                  <c:v>395.43291766143608</c:v>
                </c:pt>
                <c:pt idx="97">
                  <c:v>400.37522189619403</c:v>
                </c:pt>
                <c:pt idx="98">
                  <c:v>405.34660291250003</c:v>
                </c:pt>
                <c:pt idx="99">
                  <c:v>410.34706071035401</c:v>
                </c:pt>
                <c:pt idx="100">
                  <c:v>415.37659528975604</c:v>
                </c:pt>
                <c:pt idx="101">
                  <c:v>420.43520665070611</c:v>
                </c:pt>
                <c:pt idx="102">
                  <c:v>425.52289479320405</c:v>
                </c:pt>
                <c:pt idx="103">
                  <c:v>430.63965971725003</c:v>
                </c:pt>
                <c:pt idx="104">
                  <c:v>435.78550142284399</c:v>
                </c:pt>
                <c:pt idx="105">
                  <c:v>440.96041990998594</c:v>
                </c:pt>
                <c:pt idx="106">
                  <c:v>446.16441517867605</c:v>
                </c:pt>
                <c:pt idx="107">
                  <c:v>451.39748722891403</c:v>
                </c:pt>
                <c:pt idx="108">
                  <c:v>456.65963606070005</c:v>
                </c:pt>
                <c:pt idx="109">
                  <c:v>461.950861674034</c:v>
                </c:pt>
                <c:pt idx="110">
                  <c:v>467.27116406891599</c:v>
                </c:pt>
                <c:pt idx="111">
                  <c:v>472.62054324534603</c:v>
                </c:pt>
                <c:pt idx="112">
                  <c:v>477.99899920332405</c:v>
                </c:pt>
                <c:pt idx="113">
                  <c:v>483.40653194284999</c:v>
                </c:pt>
                <c:pt idx="114">
                  <c:v>488.84314146392398</c:v>
                </c:pt>
                <c:pt idx="115">
                  <c:v>494.30882776654602</c:v>
                </c:pt>
                <c:pt idx="116">
                  <c:v>499.80359085071603</c:v>
                </c:pt>
                <c:pt idx="117">
                  <c:v>505.32743071643398</c:v>
                </c:pt>
                <c:pt idx="118">
                  <c:v>510.88034736369997</c:v>
                </c:pt>
                <c:pt idx="119">
                  <c:v>516.46234079251417</c:v>
                </c:pt>
                <c:pt idx="120">
                  <c:v>522.07341100287601</c:v>
                </c:pt>
                <c:pt idx="121">
                  <c:v>527.71355799478613</c:v>
                </c:pt>
                <c:pt idx="122">
                  <c:v>533.38278176824406</c:v>
                </c:pt>
                <c:pt idx="123">
                  <c:v>539.08108232325003</c:v>
                </c:pt>
                <c:pt idx="124">
                  <c:v>544.80845965980416</c:v>
                </c:pt>
                <c:pt idx="125">
                  <c:v>550.5649137779061</c:v>
                </c:pt>
                <c:pt idx="126">
                  <c:v>556.35044467755608</c:v>
                </c:pt>
                <c:pt idx="127">
                  <c:v>562.165052358754</c:v>
                </c:pt>
                <c:pt idx="128">
                  <c:v>568.00873682150007</c:v>
                </c:pt>
                <c:pt idx="129">
                  <c:v>573.88149806579406</c:v>
                </c:pt>
                <c:pt idx="130">
                  <c:v>579.78333609163599</c:v>
                </c:pt>
                <c:pt idx="131">
                  <c:v>585.71425089902607</c:v>
                </c:pt>
                <c:pt idx="132">
                  <c:v>591.67424248796397</c:v>
                </c:pt>
                <c:pt idx="133">
                  <c:v>597.66331085845002</c:v>
                </c:pt>
                <c:pt idx="134">
                  <c:v>603.68145601048411</c:v>
                </c:pt>
                <c:pt idx="135">
                  <c:v>609.72867794406602</c:v>
                </c:pt>
                <c:pt idx="136">
                  <c:v>615.8049766591962</c:v>
                </c:pt>
                <c:pt idx="137">
                  <c:v>621.91035215587397</c:v>
                </c:pt>
                <c:pt idx="138">
                  <c:v>628.04480443410012</c:v>
                </c:pt>
                <c:pt idx="139">
                  <c:v>634.20833349387419</c:v>
                </c:pt>
                <c:pt idx="140">
                  <c:v>640.40093933519597</c:v>
                </c:pt>
                <c:pt idx="141">
                  <c:v>646.62262195806613</c:v>
                </c:pt>
                <c:pt idx="142">
                  <c:v>652.873381362484</c:v>
                </c:pt>
                <c:pt idx="143">
                  <c:v>659.15321754845002</c:v>
                </c:pt>
                <c:pt idx="144">
                  <c:v>665.46213051596419</c:v>
                </c:pt>
                <c:pt idx="145">
                  <c:v>671.80012026502607</c:v>
                </c:pt>
                <c:pt idx="146">
                  <c:v>678.16718679563621</c:v>
                </c:pt>
                <c:pt idx="147">
                  <c:v>684.56333010779406</c:v>
                </c:pt>
                <c:pt idx="148">
                  <c:v>690.98855020150006</c:v>
                </c:pt>
                <c:pt idx="149">
                  <c:v>697.44284707675422</c:v>
                </c:pt>
                <c:pt idx="150">
                  <c:v>703.92622073355608</c:v>
                </c:pt>
                <c:pt idx="151">
                  <c:v>710.43867117190609</c:v>
                </c:pt>
                <c:pt idx="152">
                  <c:v>716.98019839180404</c:v>
                </c:pt>
                <c:pt idx="153">
                  <c:v>723.55080239325014</c:v>
                </c:pt>
                <c:pt idx="154">
                  <c:v>730.15048317624428</c:v>
                </c:pt>
                <c:pt idx="155">
                  <c:v>736.77924074078612</c:v>
                </c:pt>
                <c:pt idx="156">
                  <c:v>743.43707508687623</c:v>
                </c:pt>
                <c:pt idx="157">
                  <c:v>750.12398621451393</c:v>
                </c:pt>
                <c:pt idx="158">
                  <c:v>756.83997412370013</c:v>
                </c:pt>
                <c:pt idx="159">
                  <c:v>763.58503881443426</c:v>
                </c:pt>
                <c:pt idx="160">
                  <c:v>770.35918028671597</c:v>
                </c:pt>
                <c:pt idx="161">
                  <c:v>777.16239854054618</c:v>
                </c:pt>
                <c:pt idx="162">
                  <c:v>783.99469357592409</c:v>
                </c:pt>
                <c:pt idx="163">
                  <c:v>790.85606539285016</c:v>
                </c:pt>
                <c:pt idx="164">
                  <c:v>797.74651399132415</c:v>
                </c:pt>
                <c:pt idx="165">
                  <c:v>804.66603937134596</c:v>
                </c:pt>
                <c:pt idx="166">
                  <c:v>811.61464153291615</c:v>
                </c:pt>
                <c:pt idx="167">
                  <c:v>818.59232047603393</c:v>
                </c:pt>
                <c:pt idx="168">
                  <c:v>825.5990762007001</c:v>
                </c:pt>
                <c:pt idx="169">
                  <c:v>832.63490870691408</c:v>
                </c:pt>
                <c:pt idx="170">
                  <c:v>839.6998179946761</c:v>
                </c:pt>
                <c:pt idx="171">
                  <c:v>846.79380406398616</c:v>
                </c:pt>
                <c:pt idx="172">
                  <c:v>853.91686691484404</c:v>
                </c:pt>
                <c:pt idx="173">
                  <c:v>861.06900654725007</c:v>
                </c:pt>
                <c:pt idx="174">
                  <c:v>868.25022296120414</c:v>
                </c:pt>
                <c:pt idx="175">
                  <c:v>875.46051615670615</c:v>
                </c:pt>
                <c:pt idx="176">
                  <c:v>882.69988613375619</c:v>
                </c:pt>
                <c:pt idx="177">
                  <c:v>889.96833289235406</c:v>
                </c:pt>
                <c:pt idx="178">
                  <c:v>897.26585643250007</c:v>
                </c:pt>
                <c:pt idx="179">
                  <c:v>904.59245675419425</c:v>
                </c:pt>
                <c:pt idx="180">
                  <c:v>911.94813385743612</c:v>
                </c:pt>
                <c:pt idx="181">
                  <c:v>919.33288774222626</c:v>
                </c:pt>
                <c:pt idx="182">
                  <c:v>926.74671840856399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B-42E4-B0CE-C06B103F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88687"/>
        <c:axId val="672966464"/>
      </c:scatterChart>
      <c:valAx>
        <c:axId val="83208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66464"/>
        <c:crosses val="autoZero"/>
        <c:crossBetween val="midCat"/>
      </c:valAx>
      <c:valAx>
        <c:axId val="6729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'Proton Spec from Ni'!$AF$9:$AF$191</c:f>
              <c:numCache>
                <c:formatCode>General</c:formatCode>
                <c:ptCount val="183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</c:v>
                </c:pt>
                <c:pt idx="16">
                  <c:v>2.8</c:v>
                </c:pt>
                <c:pt idx="17">
                  <c:v>3</c:v>
                </c:pt>
                <c:pt idx="18">
                  <c:v>3.2</c:v>
                </c:pt>
                <c:pt idx="19">
                  <c:v>3.4</c:v>
                </c:pt>
                <c:pt idx="20">
                  <c:v>3.6</c:v>
                </c:pt>
                <c:pt idx="21">
                  <c:v>3.8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7.1</c:v>
                </c:pt>
                <c:pt idx="30">
                  <c:v>7.2</c:v>
                </c:pt>
                <c:pt idx="31">
                  <c:v>7.3</c:v>
                </c:pt>
                <c:pt idx="32">
                  <c:v>7.4</c:v>
                </c:pt>
                <c:pt idx="33">
                  <c:v>7.5</c:v>
                </c:pt>
                <c:pt idx="34">
                  <c:v>7.6</c:v>
                </c:pt>
                <c:pt idx="35">
                  <c:v>7.7</c:v>
                </c:pt>
                <c:pt idx="36">
                  <c:v>7.8</c:v>
                </c:pt>
                <c:pt idx="37">
                  <c:v>7.9</c:v>
                </c:pt>
                <c:pt idx="38">
                  <c:v>8</c:v>
                </c:pt>
                <c:pt idx="39">
                  <c:v>8.1</c:v>
                </c:pt>
                <c:pt idx="40">
                  <c:v>8.1999999999999993</c:v>
                </c:pt>
                <c:pt idx="41">
                  <c:v>8.3000000000000007</c:v>
                </c:pt>
                <c:pt idx="42">
                  <c:v>8.4</c:v>
                </c:pt>
                <c:pt idx="43">
                  <c:v>8.5</c:v>
                </c:pt>
                <c:pt idx="44">
                  <c:v>8.6</c:v>
                </c:pt>
                <c:pt idx="45">
                  <c:v>8.6999999999999993</c:v>
                </c:pt>
                <c:pt idx="46">
                  <c:v>8.8000000000000007</c:v>
                </c:pt>
                <c:pt idx="47">
                  <c:v>8.9</c:v>
                </c:pt>
                <c:pt idx="48">
                  <c:v>9</c:v>
                </c:pt>
                <c:pt idx="49">
                  <c:v>9.1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9.4</c:v>
                </c:pt>
                <c:pt idx="53">
                  <c:v>9.5</c:v>
                </c:pt>
                <c:pt idx="54">
                  <c:v>9.6</c:v>
                </c:pt>
                <c:pt idx="55">
                  <c:v>9.6999999999999993</c:v>
                </c:pt>
                <c:pt idx="56">
                  <c:v>9.8000000000000007</c:v>
                </c:pt>
                <c:pt idx="57">
                  <c:v>9.9</c:v>
                </c:pt>
                <c:pt idx="58">
                  <c:v>10</c:v>
                </c:pt>
                <c:pt idx="59">
                  <c:v>10.1</c:v>
                </c:pt>
                <c:pt idx="60">
                  <c:v>10.199999999999999</c:v>
                </c:pt>
                <c:pt idx="61">
                  <c:v>10.3</c:v>
                </c:pt>
                <c:pt idx="62">
                  <c:v>10.4</c:v>
                </c:pt>
                <c:pt idx="63">
                  <c:v>10.5</c:v>
                </c:pt>
                <c:pt idx="64">
                  <c:v>10.6</c:v>
                </c:pt>
                <c:pt idx="65">
                  <c:v>10.7</c:v>
                </c:pt>
                <c:pt idx="66">
                  <c:v>10.8</c:v>
                </c:pt>
                <c:pt idx="67">
                  <c:v>10.9</c:v>
                </c:pt>
                <c:pt idx="68">
                  <c:v>11</c:v>
                </c:pt>
                <c:pt idx="69">
                  <c:v>11.1</c:v>
                </c:pt>
                <c:pt idx="70">
                  <c:v>11.2</c:v>
                </c:pt>
                <c:pt idx="71">
                  <c:v>11.3</c:v>
                </c:pt>
                <c:pt idx="72">
                  <c:v>11.4</c:v>
                </c:pt>
                <c:pt idx="73">
                  <c:v>11.5</c:v>
                </c:pt>
                <c:pt idx="74">
                  <c:v>11.6</c:v>
                </c:pt>
                <c:pt idx="75">
                  <c:v>11.7</c:v>
                </c:pt>
                <c:pt idx="76">
                  <c:v>11.8</c:v>
                </c:pt>
                <c:pt idx="77">
                  <c:v>11.9</c:v>
                </c:pt>
                <c:pt idx="78">
                  <c:v>12</c:v>
                </c:pt>
                <c:pt idx="79">
                  <c:v>12.1</c:v>
                </c:pt>
                <c:pt idx="80">
                  <c:v>12.2</c:v>
                </c:pt>
                <c:pt idx="81">
                  <c:v>12.3</c:v>
                </c:pt>
                <c:pt idx="82">
                  <c:v>12.4</c:v>
                </c:pt>
                <c:pt idx="83">
                  <c:v>12.5</c:v>
                </c:pt>
                <c:pt idx="84">
                  <c:v>12.6</c:v>
                </c:pt>
                <c:pt idx="85">
                  <c:v>12.7</c:v>
                </c:pt>
                <c:pt idx="86">
                  <c:v>12.8</c:v>
                </c:pt>
                <c:pt idx="87">
                  <c:v>12.9</c:v>
                </c:pt>
                <c:pt idx="88">
                  <c:v>13</c:v>
                </c:pt>
                <c:pt idx="89">
                  <c:v>13.1</c:v>
                </c:pt>
                <c:pt idx="90">
                  <c:v>13.2</c:v>
                </c:pt>
                <c:pt idx="91">
                  <c:v>13.3</c:v>
                </c:pt>
                <c:pt idx="92">
                  <c:v>13.4</c:v>
                </c:pt>
                <c:pt idx="93">
                  <c:v>13.5</c:v>
                </c:pt>
                <c:pt idx="94">
                  <c:v>13.6</c:v>
                </c:pt>
                <c:pt idx="95">
                  <c:v>13.7</c:v>
                </c:pt>
                <c:pt idx="96">
                  <c:v>13.8</c:v>
                </c:pt>
                <c:pt idx="97">
                  <c:v>13.9</c:v>
                </c:pt>
                <c:pt idx="98">
                  <c:v>14</c:v>
                </c:pt>
                <c:pt idx="99">
                  <c:v>14.1</c:v>
                </c:pt>
                <c:pt idx="100">
                  <c:v>14.2</c:v>
                </c:pt>
                <c:pt idx="101">
                  <c:v>14.3</c:v>
                </c:pt>
                <c:pt idx="102">
                  <c:v>14.4</c:v>
                </c:pt>
                <c:pt idx="103">
                  <c:v>14.5</c:v>
                </c:pt>
                <c:pt idx="104">
                  <c:v>14.6</c:v>
                </c:pt>
                <c:pt idx="105">
                  <c:v>14.7</c:v>
                </c:pt>
                <c:pt idx="106">
                  <c:v>14.8</c:v>
                </c:pt>
                <c:pt idx="107">
                  <c:v>14.9</c:v>
                </c:pt>
                <c:pt idx="108">
                  <c:v>15</c:v>
                </c:pt>
                <c:pt idx="109">
                  <c:v>15.1</c:v>
                </c:pt>
                <c:pt idx="110">
                  <c:v>15.2</c:v>
                </c:pt>
                <c:pt idx="111">
                  <c:v>15.3</c:v>
                </c:pt>
                <c:pt idx="112">
                  <c:v>15.4</c:v>
                </c:pt>
                <c:pt idx="113">
                  <c:v>15.5</c:v>
                </c:pt>
                <c:pt idx="114">
                  <c:v>15.6</c:v>
                </c:pt>
                <c:pt idx="115">
                  <c:v>15.7</c:v>
                </c:pt>
                <c:pt idx="116">
                  <c:v>15.8</c:v>
                </c:pt>
                <c:pt idx="117">
                  <c:v>15.9</c:v>
                </c:pt>
                <c:pt idx="118">
                  <c:v>16</c:v>
                </c:pt>
                <c:pt idx="119">
                  <c:v>16.100000000000001</c:v>
                </c:pt>
                <c:pt idx="120">
                  <c:v>16.2</c:v>
                </c:pt>
                <c:pt idx="121">
                  <c:v>16.3</c:v>
                </c:pt>
                <c:pt idx="122">
                  <c:v>16.399999999999999</c:v>
                </c:pt>
                <c:pt idx="123">
                  <c:v>16.5</c:v>
                </c:pt>
                <c:pt idx="124">
                  <c:v>16.600000000000001</c:v>
                </c:pt>
                <c:pt idx="125">
                  <c:v>16.7</c:v>
                </c:pt>
                <c:pt idx="126">
                  <c:v>16.8</c:v>
                </c:pt>
                <c:pt idx="127">
                  <c:v>16.899999999999999</c:v>
                </c:pt>
                <c:pt idx="128">
                  <c:v>17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17.3</c:v>
                </c:pt>
                <c:pt idx="132">
                  <c:v>17.399999999999999</c:v>
                </c:pt>
                <c:pt idx="133">
                  <c:v>17.5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17.8</c:v>
                </c:pt>
                <c:pt idx="137">
                  <c:v>17.899999999999999</c:v>
                </c:pt>
                <c:pt idx="138">
                  <c:v>18</c:v>
                </c:pt>
                <c:pt idx="139">
                  <c:v>18.100000000000001</c:v>
                </c:pt>
                <c:pt idx="140">
                  <c:v>18.2</c:v>
                </c:pt>
                <c:pt idx="141">
                  <c:v>18.3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18.600000000000001</c:v>
                </c:pt>
                <c:pt idx="145">
                  <c:v>18.7</c:v>
                </c:pt>
                <c:pt idx="146">
                  <c:v>18.8</c:v>
                </c:pt>
                <c:pt idx="147">
                  <c:v>18.899999999999999</c:v>
                </c:pt>
                <c:pt idx="148">
                  <c:v>19</c:v>
                </c:pt>
                <c:pt idx="149">
                  <c:v>19.100000000000001</c:v>
                </c:pt>
                <c:pt idx="150">
                  <c:v>19.2</c:v>
                </c:pt>
                <c:pt idx="151">
                  <c:v>19.3</c:v>
                </c:pt>
                <c:pt idx="152">
                  <c:v>19.399999999999999</c:v>
                </c:pt>
                <c:pt idx="153">
                  <c:v>19.5</c:v>
                </c:pt>
                <c:pt idx="154">
                  <c:v>19.600000000000001</c:v>
                </c:pt>
                <c:pt idx="155">
                  <c:v>19.7</c:v>
                </c:pt>
                <c:pt idx="156">
                  <c:v>19.8</c:v>
                </c:pt>
                <c:pt idx="157">
                  <c:v>19.899999999999999</c:v>
                </c:pt>
                <c:pt idx="158">
                  <c:v>20</c:v>
                </c:pt>
                <c:pt idx="159">
                  <c:v>20.100000000000001</c:v>
                </c:pt>
                <c:pt idx="160">
                  <c:v>20.2</c:v>
                </c:pt>
                <c:pt idx="161">
                  <c:v>20.3</c:v>
                </c:pt>
                <c:pt idx="162">
                  <c:v>20.399999999999999</c:v>
                </c:pt>
                <c:pt idx="163">
                  <c:v>20.5</c:v>
                </c:pt>
                <c:pt idx="164">
                  <c:v>20.6</c:v>
                </c:pt>
                <c:pt idx="165">
                  <c:v>20.7</c:v>
                </c:pt>
                <c:pt idx="166">
                  <c:v>20.8</c:v>
                </c:pt>
                <c:pt idx="167">
                  <c:v>20.9</c:v>
                </c:pt>
                <c:pt idx="168">
                  <c:v>21</c:v>
                </c:pt>
                <c:pt idx="169">
                  <c:v>21.1</c:v>
                </c:pt>
                <c:pt idx="170">
                  <c:v>21.2</c:v>
                </c:pt>
                <c:pt idx="171">
                  <c:v>21.3</c:v>
                </c:pt>
                <c:pt idx="172">
                  <c:v>21.4</c:v>
                </c:pt>
                <c:pt idx="173">
                  <c:v>21.5</c:v>
                </c:pt>
                <c:pt idx="174">
                  <c:v>21.6</c:v>
                </c:pt>
                <c:pt idx="175">
                  <c:v>21.7</c:v>
                </c:pt>
                <c:pt idx="176">
                  <c:v>21.8</c:v>
                </c:pt>
                <c:pt idx="177">
                  <c:v>21.9</c:v>
                </c:pt>
                <c:pt idx="178">
                  <c:v>22</c:v>
                </c:pt>
                <c:pt idx="179">
                  <c:v>22.1</c:v>
                </c:pt>
                <c:pt idx="180">
                  <c:v>22.2</c:v>
                </c:pt>
                <c:pt idx="181">
                  <c:v>22.3</c:v>
                </c:pt>
                <c:pt idx="182">
                  <c:v>22.4</c:v>
                </c:pt>
              </c:numCache>
            </c:numRef>
          </c:xVal>
          <c:yVal>
            <c:numRef>
              <c:f>'Proton Spec from Ni'!$AG$9:$AG$191</c:f>
              <c:numCache>
                <c:formatCode>0.00E+00</c:formatCode>
                <c:ptCount val="183"/>
                <c:pt idx="0">
                  <c:v>0.391073</c:v>
                </c:pt>
                <c:pt idx="1">
                  <c:v>1.86239</c:v>
                </c:pt>
                <c:pt idx="2">
                  <c:v>4.7034000000000002</c:v>
                </c:pt>
                <c:pt idx="3">
                  <c:v>9.7202999999999999</c:v>
                </c:pt>
                <c:pt idx="4">
                  <c:v>17.4328</c:v>
                </c:pt>
                <c:pt idx="5">
                  <c:v>26.189</c:v>
                </c:pt>
                <c:pt idx="6">
                  <c:v>38.965899999999998</c:v>
                </c:pt>
                <c:pt idx="7">
                  <c:v>52.652500000000003</c:v>
                </c:pt>
                <c:pt idx="8">
                  <c:v>67.8446</c:v>
                </c:pt>
                <c:pt idx="9">
                  <c:v>83.291499999999999</c:v>
                </c:pt>
                <c:pt idx="10">
                  <c:v>98.877799999999993</c:v>
                </c:pt>
                <c:pt idx="11">
                  <c:v>113.441</c:v>
                </c:pt>
                <c:pt idx="12">
                  <c:v>126.529</c:v>
                </c:pt>
                <c:pt idx="13">
                  <c:v>152.739</c:v>
                </c:pt>
                <c:pt idx="14">
                  <c:v>177.48099999999999</c:v>
                </c:pt>
                <c:pt idx="15">
                  <c:v>193.982</c:v>
                </c:pt>
                <c:pt idx="16">
                  <c:v>206.78200000000001</c:v>
                </c:pt>
                <c:pt idx="17">
                  <c:v>214.72800000000001</c:v>
                </c:pt>
                <c:pt idx="18">
                  <c:v>216.62799999999999</c:v>
                </c:pt>
                <c:pt idx="19">
                  <c:v>217.65100000000001</c:v>
                </c:pt>
                <c:pt idx="20">
                  <c:v>214.15600000000001</c:v>
                </c:pt>
                <c:pt idx="21">
                  <c:v>203.28399999999999</c:v>
                </c:pt>
                <c:pt idx="22">
                  <c:v>193.59</c:v>
                </c:pt>
                <c:pt idx="23">
                  <c:v>168.64099999999999</c:v>
                </c:pt>
                <c:pt idx="24">
                  <c:v>146.93700000000001</c:v>
                </c:pt>
                <c:pt idx="25">
                  <c:v>121.721</c:v>
                </c:pt>
                <c:pt idx="26">
                  <c:v>108.877</c:v>
                </c:pt>
                <c:pt idx="27">
                  <c:v>98.311099999999996</c:v>
                </c:pt>
                <c:pt idx="28">
                  <c:v>86.197599999999994</c:v>
                </c:pt>
                <c:pt idx="29">
                  <c:v>83.685299999999998</c:v>
                </c:pt>
                <c:pt idx="30">
                  <c:v>81.173000000000002</c:v>
                </c:pt>
                <c:pt idx="31">
                  <c:v>78.660700000000006</c:v>
                </c:pt>
                <c:pt idx="32">
                  <c:v>76.148399999999995</c:v>
                </c:pt>
                <c:pt idx="33">
                  <c:v>73.636099999999999</c:v>
                </c:pt>
                <c:pt idx="34">
                  <c:v>71.1922</c:v>
                </c:pt>
                <c:pt idx="35">
                  <c:v>68.7483</c:v>
                </c:pt>
                <c:pt idx="36">
                  <c:v>66.304400000000001</c:v>
                </c:pt>
                <c:pt idx="37">
                  <c:v>63.860500000000002</c:v>
                </c:pt>
                <c:pt idx="38">
                  <c:v>61.416600000000003</c:v>
                </c:pt>
                <c:pt idx="39">
                  <c:v>59.143799999999999</c:v>
                </c:pt>
                <c:pt idx="40">
                  <c:v>56.870899999999999</c:v>
                </c:pt>
                <c:pt idx="41">
                  <c:v>54.597999999999999</c:v>
                </c:pt>
                <c:pt idx="42">
                  <c:v>52.325200000000002</c:v>
                </c:pt>
                <c:pt idx="43">
                  <c:v>50.052300000000002</c:v>
                </c:pt>
                <c:pt idx="44">
                  <c:v>48.023000000000003</c:v>
                </c:pt>
                <c:pt idx="45">
                  <c:v>45.9938</c:v>
                </c:pt>
                <c:pt idx="46">
                  <c:v>43.964500000000001</c:v>
                </c:pt>
                <c:pt idx="47">
                  <c:v>41.935200000000002</c:v>
                </c:pt>
                <c:pt idx="48">
                  <c:v>39.905900000000003</c:v>
                </c:pt>
                <c:pt idx="49">
                  <c:v>38.217500000000001</c:v>
                </c:pt>
                <c:pt idx="50">
                  <c:v>36.5291</c:v>
                </c:pt>
                <c:pt idx="51">
                  <c:v>34.840800000000002</c:v>
                </c:pt>
                <c:pt idx="52">
                  <c:v>33.1524</c:v>
                </c:pt>
                <c:pt idx="53">
                  <c:v>31.463999999999999</c:v>
                </c:pt>
                <c:pt idx="54">
                  <c:v>30.069199999999999</c:v>
                </c:pt>
                <c:pt idx="55">
                  <c:v>28.674399999999999</c:v>
                </c:pt>
                <c:pt idx="56">
                  <c:v>27.279499999999999</c:v>
                </c:pt>
                <c:pt idx="57">
                  <c:v>25.884699999999999</c:v>
                </c:pt>
                <c:pt idx="58">
                  <c:v>24.489899999999999</c:v>
                </c:pt>
                <c:pt idx="59">
                  <c:v>23.371400000000001</c:v>
                </c:pt>
                <c:pt idx="60">
                  <c:v>22.2529</c:v>
                </c:pt>
                <c:pt idx="61">
                  <c:v>21.134499999999999</c:v>
                </c:pt>
                <c:pt idx="62">
                  <c:v>20.015999999999998</c:v>
                </c:pt>
                <c:pt idx="63">
                  <c:v>18.897500000000001</c:v>
                </c:pt>
                <c:pt idx="64">
                  <c:v>18.001799999999999</c:v>
                </c:pt>
                <c:pt idx="65">
                  <c:v>17.106000000000002</c:v>
                </c:pt>
                <c:pt idx="66">
                  <c:v>16.2103</c:v>
                </c:pt>
                <c:pt idx="67">
                  <c:v>15.314500000000001</c:v>
                </c:pt>
                <c:pt idx="68">
                  <c:v>14.418799999999999</c:v>
                </c:pt>
                <c:pt idx="69">
                  <c:v>13.7041</c:v>
                </c:pt>
                <c:pt idx="70">
                  <c:v>12.9895</c:v>
                </c:pt>
                <c:pt idx="71">
                  <c:v>12.274900000000001</c:v>
                </c:pt>
                <c:pt idx="72">
                  <c:v>11.560600000000001</c:v>
                </c:pt>
                <c:pt idx="73">
                  <c:v>10.8466</c:v>
                </c:pt>
                <c:pt idx="74">
                  <c:v>10.2765</c:v>
                </c:pt>
                <c:pt idx="75">
                  <c:v>9.7077899999999993</c:v>
                </c:pt>
                <c:pt idx="76">
                  <c:v>9.1413399999999996</c:v>
                </c:pt>
                <c:pt idx="77">
                  <c:v>8.5786300000000004</c:v>
                </c:pt>
                <c:pt idx="78">
                  <c:v>8.0217200000000002</c:v>
                </c:pt>
                <c:pt idx="79">
                  <c:v>7.5702400000000001</c:v>
                </c:pt>
                <c:pt idx="80">
                  <c:v>7.1303799999999997</c:v>
                </c:pt>
                <c:pt idx="81">
                  <c:v>6.7054200000000002</c:v>
                </c:pt>
                <c:pt idx="82">
                  <c:v>6.2982100000000001</c:v>
                </c:pt>
                <c:pt idx="83">
                  <c:v>5.91045</c:v>
                </c:pt>
                <c:pt idx="84">
                  <c:v>5.5167400000000004</c:v>
                </c:pt>
                <c:pt idx="85">
                  <c:v>5.1394700000000002</c:v>
                </c:pt>
                <c:pt idx="86">
                  <c:v>4.7732000000000001</c:v>
                </c:pt>
                <c:pt idx="87">
                  <c:v>4.4101299999999997</c:v>
                </c:pt>
                <c:pt idx="88">
                  <c:v>4.0410899999999996</c:v>
                </c:pt>
                <c:pt idx="89">
                  <c:v>3.5330699999999999</c:v>
                </c:pt>
                <c:pt idx="90">
                  <c:v>3.00197</c:v>
                </c:pt>
                <c:pt idx="91">
                  <c:v>2.4423599999999999</c:v>
                </c:pt>
                <c:pt idx="92">
                  <c:v>1.85182</c:v>
                </c:pt>
                <c:pt idx="93">
                  <c:v>1.23085</c:v>
                </c:pt>
                <c:pt idx="94">
                  <c:v>1.20563</c:v>
                </c:pt>
                <c:pt idx="95">
                  <c:v>1.15682</c:v>
                </c:pt>
                <c:pt idx="96">
                  <c:v>1.0890200000000001</c:v>
                </c:pt>
                <c:pt idx="97">
                  <c:v>1.00665</c:v>
                </c:pt>
                <c:pt idx="98">
                  <c:v>0.91378800000000004</c:v>
                </c:pt>
                <c:pt idx="99">
                  <c:v>0.81408499999999995</c:v>
                </c:pt>
                <c:pt idx="100">
                  <c:v>0.71098300000000003</c:v>
                </c:pt>
                <c:pt idx="101">
                  <c:v>0.60781099999999999</c:v>
                </c:pt>
                <c:pt idx="102">
                  <c:v>0.50779099999999999</c:v>
                </c:pt>
                <c:pt idx="103">
                  <c:v>0.41389799999999999</c:v>
                </c:pt>
                <c:pt idx="104">
                  <c:v>0.32864100000000002</c:v>
                </c:pt>
                <c:pt idx="105">
                  <c:v>0.25384600000000002</c:v>
                </c:pt>
                <c:pt idx="106">
                  <c:v>0.19051000000000001</c:v>
                </c:pt>
                <c:pt idx="107">
                  <c:v>0.13877500000000001</c:v>
                </c:pt>
                <c:pt idx="108">
                  <c:v>9.80327E-2</c:v>
                </c:pt>
                <c:pt idx="109">
                  <c:v>6.7106100000000002E-2</c:v>
                </c:pt>
                <c:pt idx="110">
                  <c:v>4.4484000000000003E-2</c:v>
                </c:pt>
                <c:pt idx="111">
                  <c:v>2.8539800000000001E-2</c:v>
                </c:pt>
                <c:pt idx="112">
                  <c:v>1.7713E-2</c:v>
                </c:pt>
                <c:pt idx="113">
                  <c:v>1.06298E-2</c:v>
                </c:pt>
                <c:pt idx="114">
                  <c:v>6.1658199999999998E-3</c:v>
                </c:pt>
                <c:pt idx="115">
                  <c:v>3.45569E-3</c:v>
                </c:pt>
                <c:pt idx="116">
                  <c:v>1.8707999999999999E-3</c:v>
                </c:pt>
                <c:pt idx="117">
                  <c:v>9.7803600000000005E-4</c:v>
                </c:pt>
                <c:pt idx="118">
                  <c:v>4.9363300000000005E-4</c:v>
                </c:pt>
                <c:pt idx="119">
                  <c:v>2.4048599999999999E-4</c:v>
                </c:pt>
                <c:pt idx="120">
                  <c:v>1.13066E-4</c:v>
                </c:pt>
                <c:pt idx="121">
                  <c:v>5.1294100000000001E-5</c:v>
                </c:pt>
                <c:pt idx="122">
                  <c:v>2.2451199999999999E-5</c:v>
                </c:pt>
                <c:pt idx="123">
                  <c:v>9.4795699999999994E-6</c:v>
                </c:pt>
                <c:pt idx="124">
                  <c:v>3.8608000000000004E-6</c:v>
                </c:pt>
                <c:pt idx="125">
                  <c:v>1.5166E-6</c:v>
                </c:pt>
                <c:pt idx="126">
                  <c:v>5.7456400000000004E-7</c:v>
                </c:pt>
                <c:pt idx="127">
                  <c:v>2.09926E-7</c:v>
                </c:pt>
                <c:pt idx="128">
                  <c:v>7.3962999999999999E-8</c:v>
                </c:pt>
                <c:pt idx="129">
                  <c:v>2.5129099999999998E-8</c:v>
                </c:pt>
                <c:pt idx="130">
                  <c:v>8.2326499999999993E-9</c:v>
                </c:pt>
                <c:pt idx="131">
                  <c:v>2.6007099999999998E-9</c:v>
                </c:pt>
                <c:pt idx="132">
                  <c:v>7.9219599999999998E-10</c:v>
                </c:pt>
                <c:pt idx="133">
                  <c:v>2.3266799999999999E-10</c:v>
                </c:pt>
                <c:pt idx="134">
                  <c:v>6.5888599999999998E-11</c:v>
                </c:pt>
                <c:pt idx="135">
                  <c:v>1.7990600000000001E-11</c:v>
                </c:pt>
                <c:pt idx="136">
                  <c:v>4.7363099999999996E-12</c:v>
                </c:pt>
                <c:pt idx="137">
                  <c:v>1.20228E-12</c:v>
                </c:pt>
                <c:pt idx="138">
                  <c:v>2.9424700000000002E-13</c:v>
                </c:pt>
                <c:pt idx="139">
                  <c:v>6.9434099999999994E-14</c:v>
                </c:pt>
                <c:pt idx="140">
                  <c:v>1.5797499999999998E-14</c:v>
                </c:pt>
                <c:pt idx="141">
                  <c:v>3.4653900000000001E-15</c:v>
                </c:pt>
                <c:pt idx="142">
                  <c:v>7.3296200000000002E-16</c:v>
                </c:pt>
                <c:pt idx="143">
                  <c:v>1.49469E-16</c:v>
                </c:pt>
                <c:pt idx="144">
                  <c:v>2.9387799999999997E-17</c:v>
                </c:pt>
                <c:pt idx="145">
                  <c:v>5.5710200000000001E-18</c:v>
                </c:pt>
                <c:pt idx="146">
                  <c:v>1.01825E-18</c:v>
                </c:pt>
                <c:pt idx="147">
                  <c:v>1.7944599999999999E-19</c:v>
                </c:pt>
                <c:pt idx="148">
                  <c:v>3.04895E-20</c:v>
                </c:pt>
                <c:pt idx="149">
                  <c:v>4.9947799999999999E-21</c:v>
                </c:pt>
                <c:pt idx="150">
                  <c:v>7.8891700000000002E-22</c:v>
                </c:pt>
                <c:pt idx="151">
                  <c:v>1.2014200000000001E-22</c:v>
                </c:pt>
                <c:pt idx="152">
                  <c:v>1.7640899999999999E-23</c:v>
                </c:pt>
                <c:pt idx="153">
                  <c:v>2.4973700000000001E-24</c:v>
                </c:pt>
                <c:pt idx="154">
                  <c:v>3.4087100000000001E-25</c:v>
                </c:pt>
                <c:pt idx="155">
                  <c:v>4.4858599999999998E-26</c:v>
                </c:pt>
                <c:pt idx="156">
                  <c:v>5.6917799999999997E-27</c:v>
                </c:pt>
                <c:pt idx="157">
                  <c:v>6.9632899999999999E-28</c:v>
                </c:pt>
                <c:pt idx="158">
                  <c:v>8.2131899999999998E-29</c:v>
                </c:pt>
                <c:pt idx="159">
                  <c:v>9.34012E-30</c:v>
                </c:pt>
                <c:pt idx="160">
                  <c:v>1.02409E-30</c:v>
                </c:pt>
                <c:pt idx="161">
                  <c:v>1.0826100000000001E-31</c:v>
                </c:pt>
                <c:pt idx="162">
                  <c:v>1.10349E-32</c:v>
                </c:pt>
                <c:pt idx="163">
                  <c:v>1.0843999999999999E-33</c:v>
                </c:pt>
                <c:pt idx="164">
                  <c:v>1.0274300000000001E-34</c:v>
                </c:pt>
                <c:pt idx="165">
                  <c:v>9.38558E-36</c:v>
                </c:pt>
                <c:pt idx="166">
                  <c:v>8.2662900000000006E-37</c:v>
                </c:pt>
                <c:pt idx="167">
                  <c:v>7.0197700000000001E-38</c:v>
                </c:pt>
                <c:pt idx="168">
                  <c:v>5.7472399999999999E-39</c:v>
                </c:pt>
                <c:pt idx="169">
                  <c:v>4.53661E-40</c:v>
                </c:pt>
                <c:pt idx="170">
                  <c:v>3.4526599999999998E-41</c:v>
                </c:pt>
                <c:pt idx="171">
                  <c:v>2.5349499999999999E-42</c:v>
                </c:pt>
                <c:pt idx="172">
                  <c:v>1.77965E-43</c:v>
                </c:pt>
                <c:pt idx="173">
                  <c:v>1.26117E-44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1E8-AE23-429570F65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95392"/>
        <c:axId val="739398272"/>
      </c:scatterChart>
      <c:valAx>
        <c:axId val="7393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98272"/>
        <c:crosses val="autoZero"/>
        <c:crossBetween val="midCat"/>
      </c:valAx>
      <c:valAx>
        <c:axId val="739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'Proton Spec from Ni'!$P$9:$P$191</c:f>
              <c:numCache>
                <c:formatCode>0.00</c:formatCode>
                <c:ptCount val="183"/>
                <c:pt idx="0">
                  <c:v>0.52216202411600232</c:v>
                </c:pt>
                <c:pt idx="1">
                  <c:v>1.6844846576340027</c:v>
                </c:pt>
                <c:pt idx="2">
                  <c:v>2.8758840727000008</c:v>
                </c:pt>
                <c:pt idx="3">
                  <c:v>4.096360269314002</c:v>
                </c:pt>
                <c:pt idx="4">
                  <c:v>5.3459132474760009</c:v>
                </c:pt>
                <c:pt idx="5">
                  <c:v>6.6245430071860012</c:v>
                </c:pt>
                <c:pt idx="6">
                  <c:v>7.932249548444001</c:v>
                </c:pt>
                <c:pt idx="7">
                  <c:v>9.2690328712500012</c:v>
                </c:pt>
                <c:pt idx="8">
                  <c:v>10.634892975604004</c:v>
                </c:pt>
                <c:pt idx="9">
                  <c:v>12.029829861506002</c:v>
                </c:pt>
                <c:pt idx="10">
                  <c:v>13.453843528956007</c:v>
                </c:pt>
                <c:pt idx="11">
                  <c:v>14.906933977954001</c:v>
                </c:pt>
                <c:pt idx="12">
                  <c:v>16.389101208500001</c:v>
                </c:pt>
                <c:pt idx="13">
                  <c:v>19.440666014236005</c:v>
                </c:pt>
                <c:pt idx="14">
                  <c:v>22.608537946164002</c:v>
                </c:pt>
                <c:pt idx="15">
                  <c:v>25.892717004284002</c:v>
                </c:pt>
                <c:pt idx="16">
                  <c:v>29.293203188596003</c:v>
                </c:pt>
                <c:pt idx="17">
                  <c:v>32.809996499100002</c:v>
                </c:pt>
                <c:pt idx="18">
                  <c:v>36.443096935796007</c:v>
                </c:pt>
                <c:pt idx="19">
                  <c:v>40.192504498684002</c:v>
                </c:pt>
                <c:pt idx="20">
                  <c:v>44.05821918776401</c:v>
                </c:pt>
                <c:pt idx="21">
                  <c:v>48.040241003035995</c:v>
                </c:pt>
                <c:pt idx="22">
                  <c:v>52.138569944500006</c:v>
                </c:pt>
                <c:pt idx="23">
                  <c:v>62.893235975250015</c:v>
                </c:pt>
                <c:pt idx="24">
                  <c:v>74.374821544700012</c:v>
                </c:pt>
                <c:pt idx="25">
                  <c:v>86.583326652849991</c:v>
                </c:pt>
                <c:pt idx="26">
                  <c:v>99.5187512997</c:v>
                </c:pt>
                <c:pt idx="27">
                  <c:v>113.18109548525001</c:v>
                </c:pt>
                <c:pt idx="28">
                  <c:v>127.5703592095</c:v>
                </c:pt>
                <c:pt idx="29">
                  <c:v>130.53544229899398</c:v>
                </c:pt>
                <c:pt idx="30">
                  <c:v>133.52960217003601</c:v>
                </c:pt>
                <c:pt idx="31">
                  <c:v>136.552838822626</c:v>
                </c:pt>
                <c:pt idx="32">
                  <c:v>139.60515225676403</c:v>
                </c:pt>
                <c:pt idx="33">
                  <c:v>142.68654247245001</c:v>
                </c:pt>
                <c:pt idx="34">
                  <c:v>145.79700946968399</c:v>
                </c:pt>
                <c:pt idx="35">
                  <c:v>148.936553248466</c:v>
                </c:pt>
                <c:pt idx="36">
                  <c:v>152.105173808796</c:v>
                </c:pt>
                <c:pt idx="37">
                  <c:v>155.30287115067401</c:v>
                </c:pt>
                <c:pt idx="38">
                  <c:v>158.52964527410001</c:v>
                </c:pt>
                <c:pt idx="39">
                  <c:v>161.78549617907402</c:v>
                </c:pt>
                <c:pt idx="40">
                  <c:v>165.07042386559601</c:v>
                </c:pt>
                <c:pt idx="41">
                  <c:v>168.38442833366605</c:v>
                </c:pt>
                <c:pt idx="42">
                  <c:v>171.72750958328402</c:v>
                </c:pt>
                <c:pt idx="43">
                  <c:v>175.09966761445</c:v>
                </c:pt>
                <c:pt idx="44">
                  <c:v>178.50090242716399</c:v>
                </c:pt>
                <c:pt idx="45">
                  <c:v>181.93121402142597</c:v>
                </c:pt>
                <c:pt idx="46">
                  <c:v>185.39060239723602</c:v>
                </c:pt>
                <c:pt idx="47">
                  <c:v>188.87906755459403</c:v>
                </c:pt>
                <c:pt idx="48">
                  <c:v>192.39660949350002</c:v>
                </c:pt>
                <c:pt idx="49">
                  <c:v>195.943228213954</c:v>
                </c:pt>
                <c:pt idx="50">
                  <c:v>199.51892371595596</c:v>
                </c:pt>
                <c:pt idx="51">
                  <c:v>203.12369599950603</c:v>
                </c:pt>
                <c:pt idx="52">
                  <c:v>206.75754506460402</c:v>
                </c:pt>
                <c:pt idx="53">
                  <c:v>210.42047091124999</c:v>
                </c:pt>
                <c:pt idx="54">
                  <c:v>214.11247353944401</c:v>
                </c:pt>
                <c:pt idx="55">
                  <c:v>217.83355294918601</c:v>
                </c:pt>
                <c:pt idx="56">
                  <c:v>221.58370914047606</c:v>
                </c:pt>
                <c:pt idx="57">
                  <c:v>225.36294211331403</c:v>
                </c:pt>
                <c:pt idx="58">
                  <c:v>229.17125186770002</c:v>
                </c:pt>
                <c:pt idx="59">
                  <c:v>233.008638403634</c:v>
                </c:pt>
                <c:pt idx="60">
                  <c:v>236.87510172111598</c:v>
                </c:pt>
                <c:pt idx="61">
                  <c:v>240.77064182014604</c:v>
                </c:pt>
                <c:pt idx="62">
                  <c:v>244.69525870072403</c:v>
                </c:pt>
                <c:pt idx="63">
                  <c:v>248.64895236285003</c:v>
                </c:pt>
                <c:pt idx="64">
                  <c:v>252.63172280652401</c:v>
                </c:pt>
                <c:pt idx="65">
                  <c:v>256.64357003174598</c:v>
                </c:pt>
                <c:pt idx="66">
                  <c:v>260.68449403851605</c:v>
                </c:pt>
                <c:pt idx="67">
                  <c:v>264.75449482683399</c:v>
                </c:pt>
                <c:pt idx="68">
                  <c:v>268.85357239670003</c:v>
                </c:pt>
                <c:pt idx="69">
                  <c:v>272.981726748114</c:v>
                </c:pt>
                <c:pt idx="70">
                  <c:v>277.13895788107601</c:v>
                </c:pt>
                <c:pt idx="71">
                  <c:v>281.32526579558606</c:v>
                </c:pt>
                <c:pt idx="72">
                  <c:v>285.54065049164404</c:v>
                </c:pt>
                <c:pt idx="73">
                  <c:v>289.78511196925001</c:v>
                </c:pt>
                <c:pt idx="74">
                  <c:v>294.05865022840402</c:v>
                </c:pt>
                <c:pt idx="75">
                  <c:v>298.36126526910601</c:v>
                </c:pt>
                <c:pt idx="76">
                  <c:v>302.69295709135605</c:v>
                </c:pt>
                <c:pt idx="77">
                  <c:v>307.05372569515401</c:v>
                </c:pt>
                <c:pt idx="78">
                  <c:v>311.44357108050002</c:v>
                </c:pt>
                <c:pt idx="79">
                  <c:v>315.86249324739401</c:v>
                </c:pt>
                <c:pt idx="80">
                  <c:v>320.31049219583599</c:v>
                </c:pt>
                <c:pt idx="81">
                  <c:v>324.78756792582607</c:v>
                </c:pt>
                <c:pt idx="82">
                  <c:v>329.29372043736402</c:v>
                </c:pt>
                <c:pt idx="83">
                  <c:v>333.82894973045001</c:v>
                </c:pt>
                <c:pt idx="84">
                  <c:v>338.39325580508398</c:v>
                </c:pt>
                <c:pt idx="85">
                  <c:v>342.986638661266</c:v>
                </c:pt>
                <c:pt idx="86">
                  <c:v>347.60909829899606</c:v>
                </c:pt>
                <c:pt idx="87">
                  <c:v>352.26063471827405</c:v>
                </c:pt>
                <c:pt idx="88">
                  <c:v>356.94124791910002</c:v>
                </c:pt>
                <c:pt idx="89">
                  <c:v>361.65093790147404</c:v>
                </c:pt>
                <c:pt idx="90">
                  <c:v>366.38970466539598</c:v>
                </c:pt>
                <c:pt idx="91">
                  <c:v>371.15754821086603</c:v>
                </c:pt>
                <c:pt idx="92">
                  <c:v>375.954468537884</c:v>
                </c:pt>
                <c:pt idx="93">
                  <c:v>380.78046564645001</c:v>
                </c:pt>
                <c:pt idx="94">
                  <c:v>385.63553953656395</c:v>
                </c:pt>
                <c:pt idx="95">
                  <c:v>390.519690208226</c:v>
                </c:pt>
                <c:pt idx="96">
                  <c:v>395.43291766143608</c:v>
                </c:pt>
                <c:pt idx="97">
                  <c:v>400.37522189619403</c:v>
                </c:pt>
                <c:pt idx="98">
                  <c:v>405.34660291250003</c:v>
                </c:pt>
                <c:pt idx="99">
                  <c:v>410.34706071035401</c:v>
                </c:pt>
                <c:pt idx="100">
                  <c:v>415.37659528975604</c:v>
                </c:pt>
                <c:pt idx="101">
                  <c:v>420.43520665070611</c:v>
                </c:pt>
                <c:pt idx="102">
                  <c:v>425.52289479320405</c:v>
                </c:pt>
                <c:pt idx="103">
                  <c:v>430.63965971725003</c:v>
                </c:pt>
                <c:pt idx="104">
                  <c:v>435.78550142284399</c:v>
                </c:pt>
                <c:pt idx="105">
                  <c:v>440.96041990998594</c:v>
                </c:pt>
                <c:pt idx="106">
                  <c:v>446.16441517867605</c:v>
                </c:pt>
                <c:pt idx="107">
                  <c:v>451.39748722891403</c:v>
                </c:pt>
                <c:pt idx="108">
                  <c:v>456.65963606070005</c:v>
                </c:pt>
                <c:pt idx="109">
                  <c:v>461.950861674034</c:v>
                </c:pt>
                <c:pt idx="110">
                  <c:v>467.27116406891599</c:v>
                </c:pt>
                <c:pt idx="111">
                  <c:v>472.62054324534603</c:v>
                </c:pt>
                <c:pt idx="112">
                  <c:v>477.99899920332405</c:v>
                </c:pt>
                <c:pt idx="113">
                  <c:v>483.40653194284999</c:v>
                </c:pt>
                <c:pt idx="114">
                  <c:v>488.84314146392398</c:v>
                </c:pt>
                <c:pt idx="115">
                  <c:v>494.30882776654602</c:v>
                </c:pt>
                <c:pt idx="116">
                  <c:v>499.80359085071603</c:v>
                </c:pt>
                <c:pt idx="117">
                  <c:v>505.32743071643398</c:v>
                </c:pt>
                <c:pt idx="118">
                  <c:v>510.88034736369997</c:v>
                </c:pt>
                <c:pt idx="119">
                  <c:v>516.46234079251417</c:v>
                </c:pt>
                <c:pt idx="120">
                  <c:v>522.07341100287601</c:v>
                </c:pt>
                <c:pt idx="121">
                  <c:v>527.71355799478613</c:v>
                </c:pt>
                <c:pt idx="122">
                  <c:v>533.38278176824406</c:v>
                </c:pt>
                <c:pt idx="123">
                  <c:v>539.08108232325003</c:v>
                </c:pt>
                <c:pt idx="124">
                  <c:v>544.80845965980416</c:v>
                </c:pt>
                <c:pt idx="125">
                  <c:v>550.5649137779061</c:v>
                </c:pt>
                <c:pt idx="126">
                  <c:v>556.35044467755608</c:v>
                </c:pt>
                <c:pt idx="127">
                  <c:v>562.165052358754</c:v>
                </c:pt>
                <c:pt idx="128">
                  <c:v>568.00873682150007</c:v>
                </c:pt>
                <c:pt idx="129">
                  <c:v>573.88149806579406</c:v>
                </c:pt>
                <c:pt idx="130">
                  <c:v>579.78333609163599</c:v>
                </c:pt>
                <c:pt idx="131">
                  <c:v>585.71425089902607</c:v>
                </c:pt>
                <c:pt idx="132">
                  <c:v>591.67424248796397</c:v>
                </c:pt>
                <c:pt idx="133">
                  <c:v>597.66331085845002</c:v>
                </c:pt>
                <c:pt idx="134">
                  <c:v>603.68145601048411</c:v>
                </c:pt>
                <c:pt idx="135">
                  <c:v>609.72867794406602</c:v>
                </c:pt>
                <c:pt idx="136">
                  <c:v>615.8049766591962</c:v>
                </c:pt>
                <c:pt idx="137">
                  <c:v>621.91035215587397</c:v>
                </c:pt>
                <c:pt idx="138">
                  <c:v>628.04480443410012</c:v>
                </c:pt>
                <c:pt idx="139">
                  <c:v>634.20833349387419</c:v>
                </c:pt>
                <c:pt idx="140">
                  <c:v>640.40093933519597</c:v>
                </c:pt>
                <c:pt idx="141">
                  <c:v>646.62262195806613</c:v>
                </c:pt>
                <c:pt idx="142">
                  <c:v>652.873381362484</c:v>
                </c:pt>
                <c:pt idx="143">
                  <c:v>659.15321754845002</c:v>
                </c:pt>
                <c:pt idx="144">
                  <c:v>665.46213051596419</c:v>
                </c:pt>
                <c:pt idx="145">
                  <c:v>671.80012026502607</c:v>
                </c:pt>
                <c:pt idx="146">
                  <c:v>678.16718679563621</c:v>
                </c:pt>
                <c:pt idx="147">
                  <c:v>684.56333010779406</c:v>
                </c:pt>
                <c:pt idx="148">
                  <c:v>690.98855020150006</c:v>
                </c:pt>
                <c:pt idx="149">
                  <c:v>697.44284707675422</c:v>
                </c:pt>
                <c:pt idx="150">
                  <c:v>703.92622073355608</c:v>
                </c:pt>
                <c:pt idx="151">
                  <c:v>710.43867117190609</c:v>
                </c:pt>
                <c:pt idx="152">
                  <c:v>716.98019839180404</c:v>
                </c:pt>
                <c:pt idx="153">
                  <c:v>723.55080239325014</c:v>
                </c:pt>
                <c:pt idx="154">
                  <c:v>730.15048317624428</c:v>
                </c:pt>
                <c:pt idx="155">
                  <c:v>736.77924074078612</c:v>
                </c:pt>
                <c:pt idx="156">
                  <c:v>743.43707508687623</c:v>
                </c:pt>
                <c:pt idx="157">
                  <c:v>750.12398621451393</c:v>
                </c:pt>
                <c:pt idx="158">
                  <c:v>756.83997412370013</c:v>
                </c:pt>
                <c:pt idx="159">
                  <c:v>763.58503881443426</c:v>
                </c:pt>
                <c:pt idx="160">
                  <c:v>770.35918028671597</c:v>
                </c:pt>
                <c:pt idx="161">
                  <c:v>777.16239854054618</c:v>
                </c:pt>
                <c:pt idx="162">
                  <c:v>783.99469357592409</c:v>
                </c:pt>
                <c:pt idx="163">
                  <c:v>790.85606539285016</c:v>
                </c:pt>
                <c:pt idx="164">
                  <c:v>797.74651399132415</c:v>
                </c:pt>
                <c:pt idx="165">
                  <c:v>804.66603937134596</c:v>
                </c:pt>
                <c:pt idx="166">
                  <c:v>811.61464153291615</c:v>
                </c:pt>
                <c:pt idx="167">
                  <c:v>818.59232047603393</c:v>
                </c:pt>
                <c:pt idx="168">
                  <c:v>825.5990762007001</c:v>
                </c:pt>
                <c:pt idx="169">
                  <c:v>832.63490870691408</c:v>
                </c:pt>
                <c:pt idx="170">
                  <c:v>839.6998179946761</c:v>
                </c:pt>
                <c:pt idx="171">
                  <c:v>846.79380406398616</c:v>
                </c:pt>
                <c:pt idx="172">
                  <c:v>853.91686691484404</c:v>
                </c:pt>
                <c:pt idx="173">
                  <c:v>861.06900654725007</c:v>
                </c:pt>
                <c:pt idx="174">
                  <c:v>868.25022296120414</c:v>
                </c:pt>
                <c:pt idx="175">
                  <c:v>875.46051615670615</c:v>
                </c:pt>
                <c:pt idx="176">
                  <c:v>882.69988613375619</c:v>
                </c:pt>
                <c:pt idx="177">
                  <c:v>889.96833289235406</c:v>
                </c:pt>
                <c:pt idx="178">
                  <c:v>897.26585643250007</c:v>
                </c:pt>
                <c:pt idx="179">
                  <c:v>904.59245675419425</c:v>
                </c:pt>
                <c:pt idx="180">
                  <c:v>911.94813385743612</c:v>
                </c:pt>
                <c:pt idx="181">
                  <c:v>919.33288774222626</c:v>
                </c:pt>
                <c:pt idx="182">
                  <c:v>926.74671840856399</c:v>
                </c:pt>
              </c:numCache>
            </c:numRef>
          </c:xVal>
          <c:yVal>
            <c:numRef>
              <c:f>'Proton Spec from Ni'!$R$9:$R$191</c:f>
              <c:numCache>
                <c:formatCode>0.00E+00</c:formatCode>
                <c:ptCount val="183"/>
                <c:pt idx="0">
                  <c:v>10.30951757390185</c:v>
                </c:pt>
                <c:pt idx="1">
                  <c:v>50.356286765103725</c:v>
                </c:pt>
                <c:pt idx="2">
                  <c:v>130.3543923876548</c:v>
                </c:pt>
                <c:pt idx="3">
                  <c:v>275.97221210585087</c:v>
                </c:pt>
                <c:pt idx="4">
                  <c:v>506.73184030535742</c:v>
                </c:pt>
                <c:pt idx="5">
                  <c:v>778.96885909664161</c:v>
                </c:pt>
                <c:pt idx="6">
                  <c:v>1185.3630354788897</c:v>
                </c:pt>
                <c:pt idx="7">
                  <c:v>1637.3306357207878</c:v>
                </c:pt>
                <c:pt idx="8">
                  <c:v>2155.6481631209763</c:v>
                </c:pt>
                <c:pt idx="9">
                  <c:v>2702.7857093562538</c:v>
                </c:pt>
                <c:pt idx="10">
                  <c:v>3275.4375596355244</c:v>
                </c:pt>
                <c:pt idx="11">
                  <c:v>3834.5911596009664</c:v>
                </c:pt>
                <c:pt idx="12">
                  <c:v>4362.5825219378276</c:v>
                </c:pt>
                <c:pt idx="13">
                  <c:v>10842.487062388203</c:v>
                </c:pt>
                <c:pt idx="14">
                  <c:v>13079.039616979524</c:v>
                </c:pt>
                <c:pt idx="15">
                  <c:v>14819.878134184548</c:v>
                </c:pt>
                <c:pt idx="16">
                  <c:v>16357.243488042888</c:v>
                </c:pt>
                <c:pt idx="17">
                  <c:v>17566.769223284715</c:v>
                </c:pt>
                <c:pt idx="18">
                  <c:v>18308.314598246881</c:v>
                </c:pt>
                <c:pt idx="19">
                  <c:v>18983.64877407379</c:v>
                </c:pt>
                <c:pt idx="20">
                  <c:v>19258.232091927886</c:v>
                </c:pt>
                <c:pt idx="21">
                  <c:v>18830.558667179092</c:v>
                </c:pt>
                <c:pt idx="22">
                  <c:v>18456.362223518765</c:v>
                </c:pt>
                <c:pt idx="23">
                  <c:v>42190.674614182622</c:v>
                </c:pt>
                <c:pt idx="24">
                  <c:v>39245.458544545625</c:v>
                </c:pt>
                <c:pt idx="25">
                  <c:v>34568.805506688033</c:v>
                </c:pt>
                <c:pt idx="26">
                  <c:v>32762.211411072814</c:v>
                </c:pt>
                <c:pt idx="27">
                  <c:v>31245.260489073276</c:v>
                </c:pt>
                <c:pt idx="28">
                  <c:v>28852.943049568843</c:v>
                </c:pt>
                <c:pt idx="29">
                  <c:v>5772.2139167648447</c:v>
                </c:pt>
                <c:pt idx="30">
                  <c:v>5653.8327176629646</c:v>
                </c:pt>
                <c:pt idx="31">
                  <c:v>5532.0528861094645</c:v>
                </c:pt>
                <c:pt idx="32">
                  <c:v>5406.8744221046572</c:v>
                </c:pt>
                <c:pt idx="33">
                  <c:v>5278.2973256482401</c:v>
                </c:pt>
                <c:pt idx="34">
                  <c:v>5151.2708316971657</c:v>
                </c:pt>
                <c:pt idx="35">
                  <c:v>5020.9382366244527</c:v>
                </c:pt>
                <c:pt idx="36">
                  <c:v>4887.2995404299154</c:v>
                </c:pt>
                <c:pt idx="37">
                  <c:v>4750.3547431136913</c:v>
                </c:pt>
                <c:pt idx="38">
                  <c:v>4610.1038446756929</c:v>
                </c:pt>
                <c:pt idx="39">
                  <c:v>4479.5058272416209</c:v>
                </c:pt>
                <c:pt idx="40">
                  <c:v>4345.8255307270374</c:v>
                </c:pt>
                <c:pt idx="41">
                  <c:v>4209.0704614151218</c:v>
                </c:pt>
                <c:pt idx="42">
                  <c:v>4069.2483961481653</c:v>
                </c:pt>
                <c:pt idx="43">
                  <c:v>3926.3438488812603</c:v>
                </c:pt>
                <c:pt idx="44">
                  <c:v>3799.6384585695146</c:v>
                </c:pt>
                <c:pt idx="45">
                  <c:v>3670.1958166247905</c:v>
                </c:pt>
                <c:pt idx="46">
                  <c:v>3538.0000311628892</c:v>
                </c:pt>
                <c:pt idx="47">
                  <c:v>3403.0590143058339</c:v>
                </c:pt>
                <c:pt idx="48">
                  <c:v>3265.3727660537738</c:v>
                </c:pt>
                <c:pt idx="49">
                  <c:v>3153.0666325184202</c:v>
                </c:pt>
                <c:pt idx="50">
                  <c:v>3038.4764361597404</c:v>
                </c:pt>
                <c:pt idx="51">
                  <c:v>2921.6105625790829</c:v>
                </c:pt>
                <c:pt idx="52">
                  <c:v>2802.4523082135624</c:v>
                </c:pt>
                <c:pt idx="53">
                  <c:v>2681.0099910247613</c:v>
                </c:pt>
                <c:pt idx="54">
                  <c:v>2582.4995081967199</c:v>
                </c:pt>
                <c:pt idx="55">
                  <c:v>2482.1021438085941</c:v>
                </c:pt>
                <c:pt idx="56">
                  <c:v>2379.8091740599011</c:v>
                </c:pt>
                <c:pt idx="57">
                  <c:v>2275.6379789117927</c:v>
                </c:pt>
                <c:pt idx="58">
                  <c:v>2169.5799022036945</c:v>
                </c:pt>
                <c:pt idx="59">
                  <c:v>2086.2994716929129</c:v>
                </c:pt>
                <c:pt idx="60">
                  <c:v>2001.5059374935113</c:v>
                </c:pt>
                <c:pt idx="61">
                  <c:v>1915.2083616053665</c:v>
                </c:pt>
                <c:pt idx="62">
                  <c:v>1827.3886876685119</c:v>
                </c:pt>
                <c:pt idx="63">
                  <c:v>1738.055910043063</c:v>
                </c:pt>
                <c:pt idx="64">
                  <c:v>1667.8522692599756</c:v>
                </c:pt>
                <c:pt idx="65">
                  <c:v>1596.4275954491741</c:v>
                </c:pt>
                <c:pt idx="66">
                  <c:v>1523.80048608946</c:v>
                </c:pt>
                <c:pt idx="67">
                  <c:v>1449.9522084222244</c:v>
                </c:pt>
                <c:pt idx="68">
                  <c:v>1374.901630485836</c:v>
                </c:pt>
                <c:pt idx="69">
                  <c:v>1316.0209970238352</c:v>
                </c:pt>
                <c:pt idx="70">
                  <c:v>1256.1831901485868</c:v>
                </c:pt>
                <c:pt idx="71">
                  <c:v>1195.378674381162</c:v>
                </c:pt>
                <c:pt idx="72">
                  <c:v>1133.636867836535</c:v>
                </c:pt>
                <c:pt idx="73">
                  <c:v>1070.9583792735041</c:v>
                </c:pt>
                <c:pt idx="74">
                  <c:v>1021.619550181419</c:v>
                </c:pt>
                <c:pt idx="75">
                  <c:v>971.64861591024976</c:v>
                </c:pt>
                <c:pt idx="76">
                  <c:v>921.13606344290383</c:v>
                </c:pt>
                <c:pt idx="77">
                  <c:v>870.23661347899088</c:v>
                </c:pt>
                <c:pt idx="78">
                  <c:v>819.1682198874762</c:v>
                </c:pt>
                <c:pt idx="79">
                  <c:v>778.18413515197619</c:v>
                </c:pt>
                <c:pt idx="80">
                  <c:v>737.79162919768476</c:v>
                </c:pt>
                <c:pt idx="81">
                  <c:v>698.35588662448708</c:v>
                </c:pt>
                <c:pt idx="82">
                  <c:v>660.20589190308556</c:v>
                </c:pt>
                <c:pt idx="83">
                  <c:v>623.55701456517534</c:v>
                </c:pt>
                <c:pt idx="84">
                  <c:v>585.75182243623419</c:v>
                </c:pt>
                <c:pt idx="85">
                  <c:v>549.17069312762783</c:v>
                </c:pt>
                <c:pt idx="86">
                  <c:v>513.26202361521723</c:v>
                </c:pt>
                <c:pt idx="87">
                  <c:v>477.20412542563912</c:v>
                </c:pt>
                <c:pt idx="88">
                  <c:v>440.00503706624443</c:v>
                </c:pt>
                <c:pt idx="89">
                  <c:v>387.08018040461371</c:v>
                </c:pt>
                <c:pt idx="90">
                  <c:v>330.92383901409028</c:v>
                </c:pt>
                <c:pt idx="91">
                  <c:v>270.8869271288653</c:v>
                </c:pt>
                <c:pt idx="92">
                  <c:v>206.64154855547199</c:v>
                </c:pt>
                <c:pt idx="93">
                  <c:v>138.18107264405836</c:v>
                </c:pt>
                <c:pt idx="94">
                  <c:v>136.16524199955515</c:v>
                </c:pt>
                <c:pt idx="95">
                  <c:v>131.43505577246262</c:v>
                </c:pt>
                <c:pt idx="96">
                  <c:v>124.46839740309628</c:v>
                </c:pt>
                <c:pt idx="97">
                  <c:v>115.73490140343856</c:v>
                </c:pt>
                <c:pt idx="98">
                  <c:v>105.67660982535155</c:v>
                </c:pt>
                <c:pt idx="99">
                  <c:v>94.696928151537648</c:v>
                </c:pt>
                <c:pt idx="100">
                  <c:v>83.18468708521263</c:v>
                </c:pt>
                <c:pt idx="101">
                  <c:v>71.524732604077741</c:v>
                </c:pt>
                <c:pt idx="102">
                  <c:v>60.098253909158217</c:v>
                </c:pt>
                <c:pt idx="103">
                  <c:v>49.265757527920933</c:v>
                </c:pt>
                <c:pt idx="104">
                  <c:v>39.340016536570495</c:v>
                </c:pt>
                <c:pt idx="105">
                  <c:v>30.558371757672088</c:v>
                </c:pt>
                <c:pt idx="106">
                  <c:v>23.062747400232141</c:v>
                </c:pt>
                <c:pt idx="107">
                  <c:v>16.893682294758907</c:v>
                </c:pt>
                <c:pt idx="108">
                  <c:v>12.000254692990303</c:v>
                </c:pt>
                <c:pt idx="109">
                  <c:v>8.2598973816569679</c:v>
                </c:pt>
                <c:pt idx="110">
                  <c:v>5.5054968909446087</c:v>
                </c:pt>
                <c:pt idx="111">
                  <c:v>3.551490688906084</c:v>
                </c:pt>
                <c:pt idx="112">
                  <c:v>2.2161855129464492</c:v>
                </c:pt>
                <c:pt idx="113">
                  <c:v>1.3371515223586825</c:v>
                </c:pt>
                <c:pt idx="114">
                  <c:v>0.77978585994153393</c:v>
                </c:pt>
                <c:pt idx="115">
                  <c:v>0.43937551427574689</c:v>
                </c:pt>
                <c:pt idx="116">
                  <c:v>0.23912925197490212</c:v>
                </c:pt>
                <c:pt idx="117">
                  <c:v>0.12567598365070123</c:v>
                </c:pt>
                <c:pt idx="118">
                  <c:v>6.3764904250318916E-2</c:v>
                </c:pt>
                <c:pt idx="119">
                  <c:v>3.1227375960059863E-2</c:v>
                </c:pt>
                <c:pt idx="120">
                  <c:v>1.4758224191381614E-2</c:v>
                </c:pt>
                <c:pt idx="121">
                  <c:v>6.7299867468960488E-3</c:v>
                </c:pt>
                <c:pt idx="122">
                  <c:v>2.9608713014947371E-3</c:v>
                </c:pt>
                <c:pt idx="123">
                  <c:v>1.2565806343823973E-3</c:v>
                </c:pt>
                <c:pt idx="124">
                  <c:v>5.1438639507235203E-4</c:v>
                </c:pt>
                <c:pt idx="125">
                  <c:v>2.030871623217417E-4</c:v>
                </c:pt>
                <c:pt idx="126">
                  <c:v>7.7328217787907448E-5</c:v>
                </c:pt>
                <c:pt idx="127">
                  <c:v>2.8395075029766906E-5</c:v>
                </c:pt>
                <c:pt idx="128">
                  <c:v>1.005443447256972E-5</c:v>
                </c:pt>
                <c:pt idx="129">
                  <c:v>3.4330146118782984E-6</c:v>
                </c:pt>
                <c:pt idx="130">
                  <c:v>1.1302728895945532E-6</c:v>
                </c:pt>
                <c:pt idx="131">
                  <c:v>3.5881450057938312E-7</c:v>
                </c:pt>
                <c:pt idx="132">
                  <c:v>1.0983345980760335E-7</c:v>
                </c:pt>
                <c:pt idx="133">
                  <c:v>3.2415468281905866E-8</c:v>
                </c:pt>
                <c:pt idx="134">
                  <c:v>9.2242127335217759E-9</c:v>
                </c:pt>
                <c:pt idx="135">
                  <c:v>2.530800592324832E-9</c:v>
                </c:pt>
                <c:pt idx="136">
                  <c:v>6.6947691806918569E-10</c:v>
                </c:pt>
                <c:pt idx="137">
                  <c:v>1.707553714888294E-10</c:v>
                </c:pt>
                <c:pt idx="138">
                  <c:v>4.1989838883424602E-11</c:v>
                </c:pt>
                <c:pt idx="139">
                  <c:v>9.9553980847053884E-12</c:v>
                </c:pt>
                <c:pt idx="140">
                  <c:v>2.2757165839729422E-12</c:v>
                </c:pt>
                <c:pt idx="141">
                  <c:v>5.0155243523308125E-13</c:v>
                </c:pt>
                <c:pt idx="142">
                  <c:v>1.0657874812051525E-13</c:v>
                </c:pt>
                <c:pt idx="143">
                  <c:v>2.1835131723309761E-14</c:v>
                </c:pt>
                <c:pt idx="144">
                  <c:v>4.3129853612971855E-15</c:v>
                </c:pt>
                <c:pt idx="145">
                  <c:v>8.2137715999022657E-16</c:v>
                </c:pt>
                <c:pt idx="146">
                  <c:v>1.5081695875087929E-16</c:v>
                </c:pt>
                <c:pt idx="147">
                  <c:v>2.6699820412989709E-17</c:v>
                </c:pt>
                <c:pt idx="148">
                  <c:v>4.5571642682476239E-18</c:v>
                </c:pt>
                <c:pt idx="149">
                  <c:v>7.4993163444383823E-19</c:v>
                </c:pt>
                <c:pt idx="150">
                  <c:v>1.1898404765563063E-19</c:v>
                </c:pt>
                <c:pt idx="151">
                  <c:v>1.8201017231472051E-20</c:v>
                </c:pt>
                <c:pt idx="152">
                  <c:v>2.6844558346733929E-21</c:v>
                </c:pt>
                <c:pt idx="153">
                  <c:v>3.8171968473837489E-22</c:v>
                </c:pt>
                <c:pt idx="154">
                  <c:v>5.2332243899425754E-23</c:v>
                </c:pt>
                <c:pt idx="155">
                  <c:v>6.9172619686202352E-24</c:v>
                </c:pt>
                <c:pt idx="156">
                  <c:v>8.815307431258462E-25</c:v>
                </c:pt>
                <c:pt idx="157">
                  <c:v>1.0831694588611347E-25</c:v>
                </c:pt>
                <c:pt idx="158">
                  <c:v>1.283152125144098E-26</c:v>
                </c:pt>
                <c:pt idx="159">
                  <c:v>1.465530791212689E-27</c:v>
                </c:pt>
                <c:pt idx="160">
                  <c:v>1.6137964653540797E-28</c:v>
                </c:pt>
                <c:pt idx="161">
                  <c:v>1.7133370656908598E-29</c:v>
                </c:pt>
                <c:pt idx="162">
                  <c:v>1.7538457153809468E-30</c:v>
                </c:pt>
                <c:pt idx="163">
                  <c:v>1.730839650212052E-31</c:v>
                </c:pt>
                <c:pt idx="164">
                  <c:v>1.6468578418695932E-32</c:v>
                </c:pt>
                <c:pt idx="165">
                  <c:v>1.5107541458146952E-33</c:v>
                </c:pt>
                <c:pt idx="166">
                  <c:v>1.3361784298584983E-34</c:v>
                </c:pt>
                <c:pt idx="167">
                  <c:v>1.1394367904003783E-35</c:v>
                </c:pt>
                <c:pt idx="168">
                  <c:v>9.3676937131168973E-37</c:v>
                </c:pt>
                <c:pt idx="169">
                  <c:v>7.4251171507738037E-38</c:v>
                </c:pt>
                <c:pt idx="170">
                  <c:v>5.674358565393194E-39</c:v>
                </c:pt>
                <c:pt idx="171">
                  <c:v>4.183271975592562E-40</c:v>
                </c:pt>
                <c:pt idx="172">
                  <c:v>2.9488843971597327E-41</c:v>
                </c:pt>
                <c:pt idx="173">
                  <c:v>2.0982923070049858E-42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5-4D21-9BDB-D9691AE4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320096"/>
        <c:axId val="1014320576"/>
      </c:scatterChart>
      <c:valAx>
        <c:axId val="10143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0576"/>
        <c:crosses val="autoZero"/>
        <c:crossBetween val="midCat"/>
      </c:valAx>
      <c:valAx>
        <c:axId val="1014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25</xdr:row>
      <xdr:rowOff>0</xdr:rowOff>
    </xdr:from>
    <xdr:to>
      <xdr:col>9</xdr:col>
      <xdr:colOff>44450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A9E1F-4B88-2820-2AE0-0A63339A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25</xdr:row>
      <xdr:rowOff>0</xdr:rowOff>
    </xdr:from>
    <xdr:to>
      <xdr:col>16</xdr:col>
      <xdr:colOff>241300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3E79C-E1C1-3D13-A719-3595D58B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11</xdr:row>
      <xdr:rowOff>19050</xdr:rowOff>
    </xdr:from>
    <xdr:to>
      <xdr:col>12</xdr:col>
      <xdr:colOff>766762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E4D60-EFB2-B44E-912D-764147377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467677</xdr:colOff>
      <xdr:row>155</xdr:row>
      <xdr:rowOff>188595</xdr:rowOff>
    </xdr:from>
    <xdr:to>
      <xdr:col>29</xdr:col>
      <xdr:colOff>122872</xdr:colOff>
      <xdr:row>169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EFBBB-B0E2-EAED-CDF3-071898E75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294322</xdr:colOff>
      <xdr:row>134</xdr:row>
      <xdr:rowOff>17145</xdr:rowOff>
    </xdr:from>
    <xdr:to>
      <xdr:col>28</xdr:col>
      <xdr:colOff>762952</xdr:colOff>
      <xdr:row>147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A13C8-6DED-9753-050A-BAE273C2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341947</xdr:colOff>
      <xdr:row>120</xdr:row>
      <xdr:rowOff>36195</xdr:rowOff>
    </xdr:from>
    <xdr:to>
      <xdr:col>32</xdr:col>
      <xdr:colOff>818197</xdr:colOff>
      <xdr:row>133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35F86-D868-61A8-C874-9C87A4FC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362902</xdr:colOff>
      <xdr:row>135</xdr:row>
      <xdr:rowOff>131445</xdr:rowOff>
    </xdr:from>
    <xdr:to>
      <xdr:col>32</xdr:col>
      <xdr:colOff>20002</xdr:colOff>
      <xdr:row>149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7BB228-D690-3D61-7C96-9B2A9804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210502</xdr:colOff>
      <xdr:row>19</xdr:row>
      <xdr:rowOff>179070</xdr:rowOff>
    </xdr:from>
    <xdr:to>
      <xdr:col>24</xdr:col>
      <xdr:colOff>665797</xdr:colOff>
      <xdr:row>33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4AB923-8913-046C-E13B-8368D950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1"/>
  <sheetViews>
    <sheetView workbookViewId="0">
      <selection activeCell="D9" sqref="D9"/>
    </sheetView>
  </sheetViews>
  <sheetFormatPr defaultColWidth="10.796875" defaultRowHeight="15.6" x14ac:dyDescent="0.6"/>
  <cols>
    <col min="1" max="1" width="16.34765625" customWidth="1"/>
    <col min="2" max="2" width="30" customWidth="1"/>
    <col min="3" max="3" width="12.5" customWidth="1"/>
    <col min="4" max="4" width="34.6484375" customWidth="1"/>
    <col min="7" max="7" width="13.84765625" customWidth="1"/>
    <col min="8" max="8" width="17.34765625" customWidth="1"/>
  </cols>
  <sheetData>
    <row r="1" spans="1:8" x14ac:dyDescent="0.6">
      <c r="A1" s="1" t="s">
        <v>1</v>
      </c>
      <c r="D1" s="1" t="s">
        <v>5</v>
      </c>
      <c r="G1" s="1" t="s">
        <v>2</v>
      </c>
    </row>
    <row r="2" spans="1:8" x14ac:dyDescent="0.6">
      <c r="A2" t="s">
        <v>0</v>
      </c>
      <c r="B2" t="s">
        <v>4</v>
      </c>
      <c r="D2" t="s">
        <v>6</v>
      </c>
      <c r="G2" t="s">
        <v>0</v>
      </c>
      <c r="H2" t="s">
        <v>3</v>
      </c>
    </row>
    <row r="3" spans="1:8" x14ac:dyDescent="0.6">
      <c r="A3">
        <v>1.0877634119108901E-6</v>
      </c>
      <c r="B3">
        <v>1.7012542798525901E-6</v>
      </c>
      <c r="D3" s="2">
        <v>96000000000000</v>
      </c>
      <c r="G3" s="3">
        <v>1.06E-10</v>
      </c>
      <c r="H3" s="4">
        <v>197297668</v>
      </c>
    </row>
    <row r="4" spans="1:8" x14ac:dyDescent="0.6">
      <c r="A4">
        <v>1.2655999556636799E-6</v>
      </c>
      <c r="B4">
        <v>1.88553345796885E-6</v>
      </c>
      <c r="D4" t="s">
        <v>30</v>
      </c>
      <c r="G4" s="3">
        <v>1.1800000000000001E-10</v>
      </c>
      <c r="H4" s="4">
        <v>10169909.1</v>
      </c>
    </row>
    <row r="5" spans="1:8" x14ac:dyDescent="0.6">
      <c r="A5">
        <v>1.49749487405353E-6</v>
      </c>
      <c r="B5">
        <v>1.89633749766648E-6</v>
      </c>
      <c r="D5" s="2">
        <f>D3/10000</f>
        <v>9600000000</v>
      </c>
      <c r="G5" s="3">
        <v>1.35E-10</v>
      </c>
      <c r="H5" s="4">
        <v>27480484.800000001</v>
      </c>
    </row>
    <row r="6" spans="1:8" x14ac:dyDescent="0.6">
      <c r="A6">
        <v>1.77187972216753E-6</v>
      </c>
      <c r="B6">
        <v>1.9964026559128199E-6</v>
      </c>
      <c r="G6" s="3">
        <v>1.5E-10</v>
      </c>
      <c r="H6" s="4">
        <v>49558933.399999999</v>
      </c>
    </row>
    <row r="7" spans="1:8" x14ac:dyDescent="0.6">
      <c r="A7">
        <v>2.13211203142994E-6</v>
      </c>
      <c r="B7">
        <v>2.10174801133249E-6</v>
      </c>
      <c r="G7" s="3">
        <v>1.58E-10</v>
      </c>
      <c r="H7" s="4">
        <v>84970523.299999997</v>
      </c>
    </row>
    <row r="8" spans="1:8" x14ac:dyDescent="0.6">
      <c r="A8">
        <v>2.48068731021889E-6</v>
      </c>
      <c r="B8">
        <v>2.79672731487364E-6</v>
      </c>
      <c r="D8" t="s">
        <v>7</v>
      </c>
      <c r="G8" s="3">
        <v>1.6699999999999999E-10</v>
      </c>
      <c r="H8" s="4">
        <v>14244871.5</v>
      </c>
    </row>
    <row r="9" spans="1:8" x14ac:dyDescent="0.6">
      <c r="A9">
        <v>2.9352217614723102E-6</v>
      </c>
      <c r="B9">
        <v>2.9952067032539498E-6</v>
      </c>
      <c r="D9" s="2">
        <v>510000000000000</v>
      </c>
      <c r="G9" s="3">
        <v>1.81E-10</v>
      </c>
      <c r="H9" s="4">
        <v>123095989</v>
      </c>
    </row>
    <row r="10" spans="1:8" x14ac:dyDescent="0.6">
      <c r="A10">
        <v>3.4150960498446698E-6</v>
      </c>
      <c r="B10">
        <v>3.1894961655089801E-6</v>
      </c>
      <c r="G10" s="3">
        <v>1.9200000000000001E-10</v>
      </c>
      <c r="H10" s="4">
        <v>80782459.799999997</v>
      </c>
    </row>
    <row r="11" spans="1:8" x14ac:dyDescent="0.6">
      <c r="A11">
        <v>4.0408415045819397E-6</v>
      </c>
      <c r="B11">
        <v>3.8513052391932496E-6</v>
      </c>
      <c r="G11" s="3">
        <v>1.9699999999999999E-10</v>
      </c>
      <c r="H11" s="4">
        <v>145684932</v>
      </c>
    </row>
    <row r="12" spans="1:8" x14ac:dyDescent="0.6">
      <c r="A12">
        <v>4.70147163716317E-6</v>
      </c>
      <c r="B12">
        <v>4.0084610459016198E-6</v>
      </c>
      <c r="G12" s="3">
        <v>2.0800000000000001E-10</v>
      </c>
      <c r="H12" s="4">
        <v>143250967</v>
      </c>
    </row>
    <row r="13" spans="1:8" x14ac:dyDescent="0.6">
      <c r="A13">
        <v>5.6573051305987403E-6</v>
      </c>
      <c r="B13">
        <v>4.7579443140094099E-6</v>
      </c>
      <c r="G13" s="3">
        <v>2.3800000000000001E-10</v>
      </c>
      <c r="H13" s="4">
        <v>115073576</v>
      </c>
    </row>
    <row r="14" spans="1:8" x14ac:dyDescent="0.6">
      <c r="A14">
        <v>6.6938888517784096E-6</v>
      </c>
      <c r="B14">
        <v>4.8126262328016097E-6</v>
      </c>
      <c r="G14" s="3">
        <v>2.5100000000000001E-10</v>
      </c>
      <c r="H14" s="4">
        <v>89375711.5</v>
      </c>
    </row>
    <row r="15" spans="1:8" x14ac:dyDescent="0.6">
      <c r="A15">
        <v>7.7882610696988595E-6</v>
      </c>
      <c r="B15">
        <v>7.4296395075949697E-6</v>
      </c>
      <c r="G15" s="3">
        <v>2.7199999999999999E-10</v>
      </c>
      <c r="H15" s="4">
        <v>327065056</v>
      </c>
    </row>
    <row r="16" spans="1:8" x14ac:dyDescent="0.6">
      <c r="A16">
        <v>9.2152982286955797E-6</v>
      </c>
      <c r="B16">
        <v>7.0976834335218597E-6</v>
      </c>
      <c r="G16" s="3">
        <v>2.8000000000000002E-10</v>
      </c>
      <c r="H16" s="4">
        <v>69416612.200000003</v>
      </c>
    </row>
    <row r="17" spans="1:8" x14ac:dyDescent="0.6">
      <c r="A17">
        <v>1.0903810322203699E-5</v>
      </c>
      <c r="B17">
        <v>8.3290512331520806E-6</v>
      </c>
      <c r="G17" s="3">
        <v>2.9600000000000001E-10</v>
      </c>
      <c r="H17" s="4">
        <v>290679654</v>
      </c>
    </row>
    <row r="18" spans="1:8" x14ac:dyDescent="0.6">
      <c r="A18">
        <v>1.29017072038292E-5</v>
      </c>
      <c r="B18">
        <v>9.6629929466052297E-6</v>
      </c>
      <c r="G18" s="3">
        <v>3.2099999999999998E-10</v>
      </c>
      <c r="H18" s="4">
        <v>428259807</v>
      </c>
    </row>
    <row r="19" spans="1:8" x14ac:dyDescent="0.6">
      <c r="A19">
        <v>1.5265677213256701E-5</v>
      </c>
      <c r="B19">
        <v>1.0957266718674301E-5</v>
      </c>
      <c r="G19" s="3">
        <v>3.3800000000000002E-10</v>
      </c>
      <c r="H19" s="4">
        <v>271735476</v>
      </c>
    </row>
    <row r="20" spans="1:8" x14ac:dyDescent="0.6">
      <c r="A20">
        <v>1.7761436165915602E-5</v>
      </c>
      <c r="B20">
        <v>1.01149276140773E-5</v>
      </c>
      <c r="G20" s="3">
        <v>3.5700000000000001E-10</v>
      </c>
      <c r="H20" s="4">
        <v>229601970</v>
      </c>
    </row>
    <row r="21" spans="1:8" x14ac:dyDescent="0.6">
      <c r="A21">
        <v>2.1372427976374298E-5</v>
      </c>
      <c r="B21">
        <v>1.18021273830276E-5</v>
      </c>
      <c r="G21" s="3">
        <v>3.7699999999999999E-10</v>
      </c>
      <c r="H21" s="4">
        <v>221994116</v>
      </c>
    </row>
    <row r="22" spans="1:8" x14ac:dyDescent="0.6">
      <c r="A22">
        <v>2.48665689644841E-5</v>
      </c>
      <c r="B22">
        <v>1.3849662999783399E-5</v>
      </c>
      <c r="G22" s="3">
        <v>3.9800000000000002E-10</v>
      </c>
      <c r="H22" s="4">
        <v>90894286.599999994</v>
      </c>
    </row>
    <row r="23" spans="1:8" x14ac:dyDescent="0.6">
      <c r="A23">
        <v>2.9422851504515299E-5</v>
      </c>
      <c r="B23">
        <v>1.5088985792944599E-5</v>
      </c>
      <c r="G23" s="3">
        <v>4.2E-10</v>
      </c>
      <c r="H23" s="4">
        <v>481866605</v>
      </c>
    </row>
    <row r="24" spans="1:8" x14ac:dyDescent="0.6">
      <c r="A24">
        <v>3.4233142199734398E-5</v>
      </c>
      <c r="B24">
        <v>1.55262651127508E-5</v>
      </c>
      <c r="G24" s="3">
        <v>4.4400000000000002E-10</v>
      </c>
      <c r="H24" s="4">
        <v>599858449</v>
      </c>
    </row>
    <row r="25" spans="1:8" x14ac:dyDescent="0.6">
      <c r="A25">
        <v>4.0505654837799802E-5</v>
      </c>
      <c r="B25">
        <v>1.5349852915548601E-5</v>
      </c>
      <c r="G25" s="3">
        <v>4.8099999999999999E-10</v>
      </c>
      <c r="H25" s="4">
        <v>826177134</v>
      </c>
    </row>
    <row r="26" spans="1:8" x14ac:dyDescent="0.6">
      <c r="A26">
        <v>4.7927475201259897E-5</v>
      </c>
      <c r="B26">
        <v>1.8963374976664798E-5</v>
      </c>
      <c r="G26" s="3">
        <v>4.9399999999999995E-10</v>
      </c>
      <c r="H26" s="4">
        <v>533125270</v>
      </c>
    </row>
    <row r="27" spans="1:8" x14ac:dyDescent="0.6">
      <c r="A27">
        <v>5.6709190071500702E-5</v>
      </c>
      <c r="B27">
        <v>2.2253306055908802E-5</v>
      </c>
      <c r="G27" s="3">
        <v>5.2199999999999996E-10</v>
      </c>
      <c r="H27" s="4">
        <v>746742263</v>
      </c>
    </row>
    <row r="28" spans="1:8" x14ac:dyDescent="0.6">
      <c r="A28">
        <v>6.5980476686684498E-5</v>
      </c>
      <c r="B28">
        <v>2.3832588580853901E-5</v>
      </c>
      <c r="G28" s="3">
        <v>5.5099999999999996E-10</v>
      </c>
      <c r="H28" s="4">
        <v>652580581</v>
      </c>
    </row>
    <row r="29" spans="1:8" x14ac:dyDescent="0.6">
      <c r="A29">
        <v>7.9394648758140897E-5</v>
      </c>
      <c r="B29">
        <v>2.74919759511977E-5</v>
      </c>
      <c r="G29" s="3">
        <v>5.6600000000000001E-10</v>
      </c>
      <c r="H29" s="4">
        <v>428259807</v>
      </c>
    </row>
    <row r="30" spans="1:8" x14ac:dyDescent="0.6">
      <c r="A30">
        <v>9.2374741463053004E-5</v>
      </c>
      <c r="B30">
        <v>2.7024756317202101E-5</v>
      </c>
      <c r="G30" s="3">
        <v>5.98E-10</v>
      </c>
      <c r="H30" s="4">
        <v>435536333</v>
      </c>
    </row>
    <row r="31" spans="1:8" x14ac:dyDescent="0.6">
      <c r="A31">
        <v>1.09300495163499E-4</v>
      </c>
      <c r="B31">
        <v>3.2819278725114798E-5</v>
      </c>
      <c r="G31" s="3">
        <v>6.3099999999999999E-10</v>
      </c>
      <c r="H31" s="4">
        <v>826177134</v>
      </c>
    </row>
    <row r="32" spans="1:8" x14ac:dyDescent="0.6">
      <c r="A32">
        <v>1.27169842557891E-4</v>
      </c>
      <c r="B32">
        <v>1.7405832066469301E-5</v>
      </c>
      <c r="G32" s="3">
        <v>6.4800000000000004E-10</v>
      </c>
      <c r="H32" s="4">
        <v>1081798417</v>
      </c>
    </row>
    <row r="33" spans="1:8" x14ac:dyDescent="0.6">
      <c r="A33">
        <v>1.53024129098926E-4</v>
      </c>
      <c r="B33">
        <v>3.1713245883345497E-5</v>
      </c>
      <c r="G33" s="3">
        <v>6.8400000000000002E-10</v>
      </c>
      <c r="H33" s="4">
        <v>1416509567</v>
      </c>
    </row>
    <row r="34" spans="1:8" x14ac:dyDescent="0.6">
      <c r="A34">
        <v>4.1292044652657602E-4</v>
      </c>
      <c r="B34">
        <v>4.41734470314008E-5</v>
      </c>
      <c r="G34" s="3">
        <v>7.2199999999999999E-10</v>
      </c>
      <c r="H34" s="4">
        <v>1440577361</v>
      </c>
    </row>
    <row r="35" spans="1:8" x14ac:dyDescent="0.6">
      <c r="A35">
        <v>4.8042809042328299E-4</v>
      </c>
      <c r="B35">
        <v>4.8679365978397997E-5</v>
      </c>
      <c r="G35" s="3">
        <v>7.4200000000000002E-10</v>
      </c>
      <c r="H35" s="4">
        <v>2158471613</v>
      </c>
    </row>
    <row r="36" spans="1:8" x14ac:dyDescent="0.6">
      <c r="A36">
        <v>5.6845656444647996E-4</v>
      </c>
      <c r="B36">
        <v>4.8679365978397997E-5</v>
      </c>
      <c r="G36" s="3">
        <v>8.0500000000000001E-10</v>
      </c>
      <c r="H36" s="4">
        <v>2122409927</v>
      </c>
    </row>
    <row r="37" spans="1:8" x14ac:dyDescent="0.6">
      <c r="A37">
        <v>6.6139253709255404E-4</v>
      </c>
      <c r="B37">
        <v>4.8958297015269097E-5</v>
      </c>
      <c r="G37" s="3">
        <v>8.2700000000000004E-10</v>
      </c>
      <c r="H37" s="4">
        <v>1567191080</v>
      </c>
    </row>
    <row r="38" spans="1:8" x14ac:dyDescent="0.6">
      <c r="A38">
        <v>6.6139253709255404E-4</v>
      </c>
      <c r="B38">
        <v>4.8958297015269097E-5</v>
      </c>
      <c r="G38" s="3">
        <v>8.7299999999999998E-10</v>
      </c>
      <c r="H38" s="4">
        <v>2687003875</v>
      </c>
    </row>
    <row r="39" spans="1:8" x14ac:dyDescent="0.6">
      <c r="A39">
        <v>7.8257898919882401E-4</v>
      </c>
      <c r="B39">
        <v>4.81262623280161E-5</v>
      </c>
      <c r="G39" s="3">
        <v>9.2200000000000002E-10</v>
      </c>
      <c r="H39" s="4">
        <v>1886295619</v>
      </c>
    </row>
    <row r="40" spans="1:8" x14ac:dyDescent="0.6">
      <c r="A40">
        <v>9.2597034285820897E-4</v>
      </c>
      <c r="B40">
        <v>5.0665769172965199E-5</v>
      </c>
      <c r="G40" s="3">
        <v>9.7300000000000005E-10</v>
      </c>
      <c r="H40" s="4">
        <v>2554565680</v>
      </c>
    </row>
    <row r="41" spans="1:8" x14ac:dyDescent="0.6">
      <c r="A41">
        <v>1.09563518531305E-3</v>
      </c>
      <c r="B41">
        <v>4.7852071658195703E-5</v>
      </c>
      <c r="G41" s="3">
        <v>1.0000000000000001E-9</v>
      </c>
      <c r="H41" s="4">
        <v>2052083942</v>
      </c>
    </row>
    <row r="42" spans="1:8" x14ac:dyDescent="0.6">
      <c r="A42">
        <v>1.2963875879551401E-3</v>
      </c>
      <c r="B42">
        <v>5.2733229250096199E-5</v>
      </c>
      <c r="G42" s="3">
        <v>1.0600000000000001E-9</v>
      </c>
      <c r="H42" s="4">
        <v>3074715081</v>
      </c>
    </row>
    <row r="43" spans="1:8" x14ac:dyDescent="0.6">
      <c r="A43">
        <v>1.5339237008201499E-3</v>
      </c>
      <c r="B43">
        <v>5.21340648812012E-5</v>
      </c>
      <c r="G43" s="3">
        <v>1.08E-9</v>
      </c>
      <c r="H43" s="4">
        <v>2972834495</v>
      </c>
    </row>
    <row r="44" spans="1:8" x14ac:dyDescent="0.6">
      <c r="A44">
        <v>1.7847022123488199E-3</v>
      </c>
      <c r="B44">
        <v>6.2593041418321899E-5</v>
      </c>
      <c r="G44" s="3">
        <v>1.15E-9</v>
      </c>
      <c r="H44" s="4">
        <v>2428655155</v>
      </c>
    </row>
    <row r="45" spans="1:8" x14ac:dyDescent="0.6">
      <c r="A45">
        <v>2.1117118428649502E-3</v>
      </c>
      <c r="B45">
        <v>5.4261440021455702E-5</v>
      </c>
      <c r="G45" s="3">
        <v>1.21E-9</v>
      </c>
      <c r="H45" s="4">
        <v>3638945990</v>
      </c>
    </row>
    <row r="46" spans="1:8" x14ac:dyDescent="0.6">
      <c r="A46">
        <v>2.49863919954872E-3</v>
      </c>
      <c r="B46">
        <v>4.7579443140094098E-5</v>
      </c>
      <c r="G46" s="3">
        <v>1.2799999999999999E-9</v>
      </c>
      <c r="H46" s="4">
        <v>5011872336</v>
      </c>
    </row>
    <row r="47" spans="1:8" x14ac:dyDescent="0.6">
      <c r="A47">
        <v>2.9564629618458499E-3</v>
      </c>
      <c r="B47">
        <v>5.0665769172965199E-5</v>
      </c>
      <c r="G47" s="3">
        <v>1.3500000000000001E-9</v>
      </c>
      <c r="H47" s="4">
        <v>5452370581</v>
      </c>
    </row>
    <row r="48" spans="1:8" x14ac:dyDescent="0.6">
      <c r="A48">
        <v>3.4398099370343202E-3</v>
      </c>
      <c r="B48">
        <v>4.1246263829013599E-5</v>
      </c>
      <c r="G48" s="3">
        <v>1.4200000000000001E-9</v>
      </c>
      <c r="H48" s="4">
        <v>6345108084</v>
      </c>
    </row>
    <row r="49" spans="1:8" x14ac:dyDescent="0.6">
      <c r="A49">
        <v>4.0700836985460096E-3</v>
      </c>
      <c r="B49">
        <v>2.71796072103729E-5</v>
      </c>
      <c r="G49" s="3">
        <v>1.5E-9</v>
      </c>
      <c r="H49" s="4">
        <v>7384016916</v>
      </c>
    </row>
    <row r="50" spans="1:8" x14ac:dyDescent="0.6">
      <c r="A50">
        <v>4.8158420425554599E-3</v>
      </c>
      <c r="B50">
        <v>2.49472300852826E-5</v>
      </c>
      <c r="G50" s="3">
        <v>1.5799999999999999E-9</v>
      </c>
      <c r="H50" s="4">
        <v>9668650320</v>
      </c>
    </row>
    <row r="51" spans="1:8" x14ac:dyDescent="0.6">
      <c r="A51">
        <v>5.6982451213792003E-3</v>
      </c>
      <c r="B51">
        <v>2.92752923473861E-5</v>
      </c>
      <c r="G51" s="3">
        <v>1.67E-9</v>
      </c>
      <c r="H51" s="4">
        <v>10518000000</v>
      </c>
    </row>
    <row r="52" spans="1:8" x14ac:dyDescent="0.6">
      <c r="A52">
        <v>6.7423302459671298E-3</v>
      </c>
      <c r="B52">
        <v>4.2199778720868401E-5</v>
      </c>
      <c r="G52" s="3">
        <v>1.7700000000000001E-9</v>
      </c>
      <c r="H52" s="4">
        <v>9507115727</v>
      </c>
    </row>
    <row r="53" spans="1:8" x14ac:dyDescent="0.6">
      <c r="A53">
        <v>7.8446220629683795E-3</v>
      </c>
      <c r="B53">
        <v>3.9403381977630802E-5</v>
      </c>
      <c r="G53" s="3">
        <v>1.92E-9</v>
      </c>
      <c r="H53" s="4">
        <v>10170000000</v>
      </c>
    </row>
    <row r="54" spans="1:8" x14ac:dyDescent="0.6">
      <c r="A54">
        <v>9.4394742900581006E-3</v>
      </c>
      <c r="B54">
        <v>5.0090095654715001E-5</v>
      </c>
      <c r="G54" s="3">
        <v>2.0200000000000001E-9</v>
      </c>
      <c r="H54" s="4">
        <v>13094000000</v>
      </c>
    </row>
    <row r="55" spans="1:8" x14ac:dyDescent="0.6">
      <c r="A55">
        <v>1.09827174844935E-2</v>
      </c>
      <c r="B55">
        <v>4.1482603454759497E-5</v>
      </c>
      <c r="G55" s="3">
        <v>2.0799999999999998E-9</v>
      </c>
      <c r="H55" s="4">
        <v>11064000000</v>
      </c>
    </row>
    <row r="56" spans="1:8" x14ac:dyDescent="0.6">
      <c r="A56">
        <v>1.2778262818220599E-2</v>
      </c>
      <c r="B56">
        <v>2.2767749225968302E-5</v>
      </c>
      <c r="G56" s="3">
        <v>2.1900000000000001E-9</v>
      </c>
      <c r="H56" s="4">
        <v>14007000000</v>
      </c>
    </row>
    <row r="57" spans="1:8" x14ac:dyDescent="0.6">
      <c r="A57">
        <v>1.53761497209155E-2</v>
      </c>
      <c r="B57">
        <v>1.63455486935448E-5</v>
      </c>
      <c r="G57" s="3">
        <v>2.2499999999999999E-9</v>
      </c>
      <c r="H57" s="4">
        <v>14733000000</v>
      </c>
    </row>
    <row r="58" spans="1:8" x14ac:dyDescent="0.6">
      <c r="A58">
        <v>1.7889969631248299E-2</v>
      </c>
      <c r="B58">
        <v>2.0778675750555101E-5</v>
      </c>
      <c r="G58" s="3">
        <v>2.3800000000000001E-9</v>
      </c>
      <c r="H58" s="4">
        <v>14487000000</v>
      </c>
    </row>
    <row r="59" spans="1:8" x14ac:dyDescent="0.6">
      <c r="A59">
        <v>2.1167935175629E-2</v>
      </c>
      <c r="B59">
        <v>2.8942661247167599E-5</v>
      </c>
      <c r="G59" s="3">
        <v>2.5099999999999998E-9</v>
      </c>
      <c r="H59" s="4">
        <v>25260000000</v>
      </c>
    </row>
    <row r="60" spans="1:8" x14ac:dyDescent="0.6">
      <c r="A60">
        <v>2.5046519856409901E-2</v>
      </c>
      <c r="B60">
        <v>3.5349811050301101E-5</v>
      </c>
      <c r="G60" s="3">
        <v>2.7200000000000001E-9</v>
      </c>
      <c r="H60" s="4">
        <v>25690000000</v>
      </c>
    </row>
    <row r="61" spans="1:8" x14ac:dyDescent="0.6">
      <c r="A61">
        <v>2.9635774661658499E-2</v>
      </c>
      <c r="B61">
        <v>2.81275246298525E-5</v>
      </c>
      <c r="G61" s="3">
        <v>2.7999999999999998E-9</v>
      </c>
      <c r="H61" s="4">
        <v>15497000000</v>
      </c>
    </row>
    <row r="62" spans="1:8" x14ac:dyDescent="0.6">
      <c r="A62">
        <v>3.4480875792618097E-2</v>
      </c>
      <c r="B62">
        <v>3.5349811050301101E-5</v>
      </c>
      <c r="G62" s="3">
        <v>3.0399999999999998E-9</v>
      </c>
      <c r="H62" s="4">
        <v>35382000000</v>
      </c>
    </row>
    <row r="63" spans="1:8" x14ac:dyDescent="0.6">
      <c r="A63">
        <v>4.0798780468702597E-2</v>
      </c>
      <c r="B63">
        <v>3.9856235645357603E-5</v>
      </c>
      <c r="G63" s="3">
        <v>3.2099999999999999E-9</v>
      </c>
      <c r="H63" s="4">
        <v>63808000000</v>
      </c>
    </row>
    <row r="64" spans="1:8" x14ac:dyDescent="0.6">
      <c r="A64">
        <v>4.8274310018823201E-2</v>
      </c>
      <c r="B64">
        <v>3.2261522839500503E-5</v>
      </c>
      <c r="G64" s="3">
        <v>3.3799999999999999E-9</v>
      </c>
      <c r="H64" s="4">
        <v>54831000000</v>
      </c>
    </row>
    <row r="65" spans="1:8" x14ac:dyDescent="0.6">
      <c r="A65">
        <v>5.7119575169192902E-2</v>
      </c>
      <c r="B65">
        <v>5.6475624525178897E-5</v>
      </c>
      <c r="G65" s="3">
        <v>3.5699999999999999E-9</v>
      </c>
      <c r="H65" s="4">
        <v>75518000000</v>
      </c>
    </row>
    <row r="66" spans="1:8" x14ac:dyDescent="0.6">
      <c r="A66">
        <v>6.7585551533246094E-2</v>
      </c>
      <c r="B66">
        <v>2.1626567399515701E-5</v>
      </c>
      <c r="G66" s="3">
        <v>3.77E-9</v>
      </c>
      <c r="H66" s="4">
        <v>48731000000</v>
      </c>
    </row>
    <row r="67" spans="1:8" x14ac:dyDescent="0.6">
      <c r="A67">
        <v>7.8634995521424403E-2</v>
      </c>
      <c r="B67">
        <v>2.8288694346259699E-5</v>
      </c>
      <c r="G67" s="3">
        <v>3.9799999999999999E-9</v>
      </c>
      <c r="H67" s="4">
        <v>52128000000</v>
      </c>
    </row>
    <row r="68" spans="1:8" x14ac:dyDescent="0.6">
      <c r="A68">
        <v>9.3043226011179994E-2</v>
      </c>
      <c r="B68">
        <v>2.0660293005949001E-5</v>
      </c>
      <c r="G68" s="3">
        <v>4.32E-9</v>
      </c>
      <c r="H68" s="4">
        <v>62742000000</v>
      </c>
    </row>
    <row r="69" spans="1:8" x14ac:dyDescent="0.6">
      <c r="A69">
        <v>0.110091465627526</v>
      </c>
      <c r="B69">
        <v>2.3427559370378801E-5</v>
      </c>
      <c r="G69" s="3">
        <v>4.4400000000000004E-9</v>
      </c>
      <c r="H69" s="4">
        <v>68257000000</v>
      </c>
    </row>
    <row r="70" spans="1:8" x14ac:dyDescent="0.6">
      <c r="A70">
        <v>0.13026344123709099</v>
      </c>
      <c r="B70">
        <v>3.5349811050301101E-5</v>
      </c>
      <c r="G70" s="3">
        <v>4.6800000000000004E-9</v>
      </c>
      <c r="H70" s="4">
        <v>80782000000</v>
      </c>
    </row>
    <row r="71" spans="1:8" x14ac:dyDescent="0.6">
      <c r="A71">
        <v>0.15413151261278499</v>
      </c>
      <c r="B71">
        <v>2.3696806720588099E-5</v>
      </c>
      <c r="G71" s="3">
        <v>4.9399999999999999E-9</v>
      </c>
      <c r="H71" s="4">
        <v>76801000000</v>
      </c>
    </row>
    <row r="72" spans="1:8" x14ac:dyDescent="0.6">
      <c r="A72">
        <v>0.179330204889349</v>
      </c>
      <c r="B72">
        <v>2.5670201658881901E-5</v>
      </c>
      <c r="G72" s="3">
        <v>5.2199999999999998E-9</v>
      </c>
      <c r="H72" s="4">
        <v>84971000000</v>
      </c>
    </row>
    <row r="73" spans="1:8" x14ac:dyDescent="0.6">
      <c r="A73">
        <v>0.212188742092634</v>
      </c>
      <c r="B73">
        <v>2.20004600180608E-5</v>
      </c>
      <c r="G73" s="3">
        <v>5.3599999999999997E-9</v>
      </c>
      <c r="H73" s="4">
        <v>79433000000</v>
      </c>
    </row>
    <row r="74" spans="1:8" x14ac:dyDescent="0.6">
      <c r="A74">
        <v>0.25106792410478401</v>
      </c>
      <c r="B74">
        <v>1.92912247826695E-5</v>
      </c>
      <c r="G74" s="3">
        <v>5.8200000000000002E-9</v>
      </c>
      <c r="H74" s="4">
        <v>79433000000</v>
      </c>
    </row>
    <row r="75" spans="1:8" x14ac:dyDescent="0.6">
      <c r="A75">
        <v>0.29707090910019401</v>
      </c>
      <c r="B75">
        <v>1.9964026559128199E-5</v>
      </c>
      <c r="G75" s="3">
        <v>5.9799999999999996E-9</v>
      </c>
      <c r="H75" s="4">
        <v>83551000000</v>
      </c>
    </row>
    <row r="76" spans="1:8" x14ac:dyDescent="0.6">
      <c r="A76">
        <v>0.35150298608747799</v>
      </c>
      <c r="B76">
        <v>1.8641096900631101E-5</v>
      </c>
      <c r="G76" s="3">
        <v>6.3099999999999999E-9</v>
      </c>
      <c r="H76" s="4">
        <v>111260000000</v>
      </c>
    </row>
    <row r="77" spans="1:8" x14ac:dyDescent="0.6">
      <c r="A77">
        <v>0.40896959645523401</v>
      </c>
      <c r="B77">
        <v>1.8963374976664798E-5</v>
      </c>
      <c r="G77" s="3">
        <v>6.48E-9</v>
      </c>
      <c r="H77" s="4">
        <v>127310000000</v>
      </c>
    </row>
    <row r="78" spans="1:8" x14ac:dyDescent="0.6">
      <c r="A78">
        <v>0.48390478491625299</v>
      </c>
      <c r="B78">
        <v>2.67176962093043E-5</v>
      </c>
      <c r="G78" s="3">
        <v>6.8400000000000004E-9</v>
      </c>
      <c r="H78" s="4">
        <v>119020000000</v>
      </c>
    </row>
    <row r="79" spans="1:8" x14ac:dyDescent="0.6">
      <c r="A79">
        <v>0.56301753453868397</v>
      </c>
      <c r="B79">
        <v>3.0469895709035099E-5</v>
      </c>
      <c r="G79" s="3">
        <v>7.2200000000000003E-9</v>
      </c>
      <c r="H79" s="4">
        <v>127310000000</v>
      </c>
    </row>
    <row r="80" spans="1:8" x14ac:dyDescent="0.6">
      <c r="A80">
        <v>0.67748191046934703</v>
      </c>
      <c r="B80">
        <v>3.4749049365871697E-5</v>
      </c>
      <c r="G80" s="3">
        <v>7.6299999999999995E-9</v>
      </c>
      <c r="H80" s="4">
        <v>169540000000</v>
      </c>
    </row>
    <row r="81" spans="1:8" x14ac:dyDescent="0.6">
      <c r="A81">
        <v>0.80161640623622099</v>
      </c>
      <c r="B81">
        <v>3.5960959050559699E-5</v>
      </c>
      <c r="G81" s="3">
        <v>8.0499999999999993E-9</v>
      </c>
      <c r="H81" s="4">
        <v>197300000000</v>
      </c>
    </row>
    <row r="82" spans="1:8" x14ac:dyDescent="0.6">
      <c r="A82">
        <v>0.93267127491410096</v>
      </c>
      <c r="B82">
        <v>2.9443038732020299E-5</v>
      </c>
      <c r="G82" s="3">
        <v>8.2700000000000006E-9</v>
      </c>
      <c r="H82" s="4">
        <v>190760000000</v>
      </c>
    </row>
    <row r="83" spans="1:8" x14ac:dyDescent="0.6">
      <c r="A83">
        <v>1.10356392405879</v>
      </c>
      <c r="B83">
        <v>3.3007332025731301E-5</v>
      </c>
      <c r="G83" s="3">
        <v>8.7299999999999994E-9</v>
      </c>
      <c r="H83" s="4">
        <v>190760000000</v>
      </c>
    </row>
    <row r="84" spans="1:8" x14ac:dyDescent="0.6">
      <c r="A84">
        <v>1.3057691034777399</v>
      </c>
      <c r="B84">
        <v>2.9108501667420001E-5</v>
      </c>
      <c r="G84" s="3">
        <v>8.9700000000000003E-9</v>
      </c>
      <c r="H84" s="4">
        <v>221990000000</v>
      </c>
    </row>
    <row r="85" spans="1:8" x14ac:dyDescent="0.6">
      <c r="A85">
        <v>1.5450241843047401</v>
      </c>
      <c r="B85">
        <v>2.2253306055908802E-5</v>
      </c>
      <c r="G85" s="3">
        <v>9.4699999999999998E-9</v>
      </c>
      <c r="H85" s="4">
        <v>221990000000</v>
      </c>
    </row>
    <row r="86" spans="1:8" x14ac:dyDescent="0.6">
      <c r="A86">
        <v>1.8281177918276701</v>
      </c>
      <c r="B86">
        <v>2.1380842478217199E-5</v>
      </c>
      <c r="G86" s="3">
        <v>1E-8</v>
      </c>
      <c r="H86" s="4">
        <v>233500000000</v>
      </c>
    </row>
    <row r="87" spans="1:8" x14ac:dyDescent="0.6">
      <c r="A87">
        <v>2.12699358238264</v>
      </c>
      <c r="B87">
        <v>2.1380842478217199E-5</v>
      </c>
      <c r="G87" s="3">
        <v>1.03E-8</v>
      </c>
      <c r="H87" s="4">
        <v>316230000000</v>
      </c>
    </row>
    <row r="88" spans="1:8" x14ac:dyDescent="0.6">
      <c r="A88">
        <v>2.5167210005885701</v>
      </c>
      <c r="B88">
        <v>1.63455486935448E-5</v>
      </c>
      <c r="G88" s="3">
        <v>1.0800000000000001E-8</v>
      </c>
      <c r="H88" s="4">
        <v>560760000000</v>
      </c>
    </row>
    <row r="89" spans="1:8" x14ac:dyDescent="0.6">
      <c r="A89">
        <v>2.9778578775533502</v>
      </c>
      <c r="B89">
        <v>1.39290210765209E-5</v>
      </c>
      <c r="G89" s="3">
        <v>1.15E-8</v>
      </c>
      <c r="H89" s="4">
        <v>316230000000</v>
      </c>
    </row>
    <row r="90" spans="1:8" x14ac:dyDescent="0.6">
      <c r="A90">
        <v>3.46470267020988</v>
      </c>
      <c r="B90">
        <v>1.48325520454374E-5</v>
      </c>
      <c r="G90" s="3">
        <v>1.2100000000000001E-8</v>
      </c>
      <c r="H90" s="4">
        <v>310940000000</v>
      </c>
    </row>
    <row r="91" spans="1:8" x14ac:dyDescent="0.6">
      <c r="A91">
        <v>4.1690946377812397</v>
      </c>
      <c r="B91">
        <v>1.0832768297248799E-5</v>
      </c>
      <c r="G91" s="3">
        <v>1.28E-8</v>
      </c>
      <c r="H91" s="4">
        <v>490050000000</v>
      </c>
    </row>
    <row r="92" spans="1:8" x14ac:dyDescent="0.6">
      <c r="A92">
        <v>4.8506926515063604</v>
      </c>
      <c r="B92">
        <v>9.5532002949352394E-6</v>
      </c>
      <c r="G92" s="3">
        <v>1.35E-8</v>
      </c>
      <c r="H92" s="4">
        <v>506850000000</v>
      </c>
    </row>
    <row r="93" spans="1:8" x14ac:dyDescent="0.6">
      <c r="A93">
        <v>5.7394813809318901</v>
      </c>
      <c r="B93">
        <v>1.27849711354953E-5</v>
      </c>
      <c r="G93" s="3">
        <v>1.42E-8</v>
      </c>
      <c r="H93" s="4">
        <v>524220000000</v>
      </c>
    </row>
    <row r="94" spans="1:8" x14ac:dyDescent="0.6">
      <c r="A94">
        <v>6.7911221940301498</v>
      </c>
      <c r="B94">
        <v>1.3306672825637801E-5</v>
      </c>
      <c r="G94" s="3">
        <v>1.4999999999999999E-8</v>
      </c>
      <c r="H94" s="4">
        <v>551400000000</v>
      </c>
    </row>
    <row r="95" spans="1:8" x14ac:dyDescent="0.6">
      <c r="A95">
        <v>7.9013909215539204</v>
      </c>
      <c r="B95">
        <v>1.5437807027182899E-5</v>
      </c>
      <c r="G95" s="3">
        <v>1.5799999999999999E-8</v>
      </c>
      <c r="H95" s="4">
        <v>746740000000</v>
      </c>
    </row>
    <row r="96" spans="1:8" x14ac:dyDescent="0.6">
      <c r="A96">
        <v>9.3491567773603492</v>
      </c>
      <c r="B96">
        <v>1.9181316520757E-5</v>
      </c>
      <c r="G96" s="3">
        <v>1.6700000000000001E-8</v>
      </c>
      <c r="H96" s="4">
        <v>798800000000</v>
      </c>
    </row>
    <row r="97" spans="1:8" x14ac:dyDescent="0.6">
      <c r="A97">
        <v>11.062195671047</v>
      </c>
      <c r="B97">
        <v>3.1174286764483697E-5</v>
      </c>
      <c r="G97" s="3">
        <v>1.77E-8</v>
      </c>
      <c r="H97" s="4">
        <v>826180000000</v>
      </c>
    </row>
    <row r="98" spans="1:8" x14ac:dyDescent="0.6">
      <c r="A98">
        <v>14.1</v>
      </c>
      <c r="B98">
        <v>5.2432791219996797E-5</v>
      </c>
      <c r="G98" s="3">
        <v>1.8600000000000001E-8</v>
      </c>
      <c r="H98" s="4">
        <v>812370000000</v>
      </c>
    </row>
    <row r="99" spans="1:8" x14ac:dyDescent="0.6">
      <c r="G99" s="3">
        <v>1.9700000000000001E-8</v>
      </c>
      <c r="H99" s="4">
        <v>854490000000</v>
      </c>
    </row>
    <row r="100" spans="1:8" x14ac:dyDescent="0.6">
      <c r="G100" s="3">
        <v>2.0800000000000001E-8</v>
      </c>
      <c r="H100" s="4">
        <v>914060000000</v>
      </c>
    </row>
    <row r="101" spans="1:8" x14ac:dyDescent="0.6">
      <c r="G101" s="3">
        <v>2.1900000000000001E-8</v>
      </c>
      <c r="H101" s="4">
        <v>914060000000</v>
      </c>
    </row>
    <row r="102" spans="1:8" x14ac:dyDescent="0.6">
      <c r="G102" s="3">
        <v>2.3199999999999999E-8</v>
      </c>
      <c r="H102" s="4">
        <v>1011300000000</v>
      </c>
    </row>
    <row r="103" spans="1:8" x14ac:dyDescent="0.6">
      <c r="G103" s="3">
        <v>2.3800000000000001E-8</v>
      </c>
      <c r="H103" s="4">
        <v>1258900000000</v>
      </c>
    </row>
    <row r="104" spans="1:8" x14ac:dyDescent="0.6">
      <c r="G104" s="3">
        <v>2.51E-8</v>
      </c>
      <c r="H104" s="4">
        <v>1416500000000</v>
      </c>
    </row>
    <row r="105" spans="1:8" x14ac:dyDescent="0.6">
      <c r="G105" s="3">
        <v>2.7199999999999999E-8</v>
      </c>
      <c r="H105" s="4">
        <v>1416500000000</v>
      </c>
    </row>
    <row r="106" spans="1:8" x14ac:dyDescent="0.6">
      <c r="G106" s="3">
        <v>2.7999999999999999E-8</v>
      </c>
      <c r="H106" s="4">
        <v>945390000000</v>
      </c>
    </row>
    <row r="107" spans="1:8" x14ac:dyDescent="0.6">
      <c r="G107" s="3">
        <v>3.0400000000000001E-8</v>
      </c>
      <c r="H107" s="4">
        <v>1918300000000</v>
      </c>
    </row>
    <row r="108" spans="1:8" x14ac:dyDescent="0.6">
      <c r="G108" s="3">
        <v>3.2100000000000003E-8</v>
      </c>
      <c r="H108" s="4">
        <v>1854800000000</v>
      </c>
    </row>
    <row r="109" spans="1:8" x14ac:dyDescent="0.6">
      <c r="G109" s="3">
        <v>3.3799999999999998E-8</v>
      </c>
      <c r="H109" s="4">
        <v>1918300000000</v>
      </c>
    </row>
    <row r="110" spans="1:8" x14ac:dyDescent="0.6">
      <c r="G110" s="3">
        <v>3.5700000000000002E-8</v>
      </c>
      <c r="H110" s="4">
        <v>1918300000000</v>
      </c>
    </row>
    <row r="111" spans="1:8" x14ac:dyDescent="0.6">
      <c r="G111" s="3">
        <v>3.77E-8</v>
      </c>
      <c r="H111" s="4">
        <v>1918300000000</v>
      </c>
    </row>
    <row r="112" spans="1:8" x14ac:dyDescent="0.6">
      <c r="G112" s="3">
        <v>3.9799999999999999E-8</v>
      </c>
      <c r="H112" s="4">
        <v>1950900000000</v>
      </c>
    </row>
    <row r="113" spans="7:8" x14ac:dyDescent="0.6">
      <c r="G113" s="3">
        <v>4.1999999999999999E-8</v>
      </c>
      <c r="H113" s="4">
        <v>2270400000000</v>
      </c>
    </row>
    <row r="114" spans="7:8" x14ac:dyDescent="0.6">
      <c r="G114" s="3">
        <v>4.4400000000000001E-8</v>
      </c>
      <c r="H114" s="4">
        <v>2348200000000</v>
      </c>
    </row>
    <row r="115" spans="7:8" x14ac:dyDescent="0.6">
      <c r="G115" s="3">
        <v>4.6800000000000002E-8</v>
      </c>
      <c r="H115" s="4">
        <v>2348200000000</v>
      </c>
    </row>
    <row r="116" spans="7:8" x14ac:dyDescent="0.6">
      <c r="G116" s="3">
        <v>4.9399999999999999E-8</v>
      </c>
      <c r="H116" s="4">
        <v>2232400000000</v>
      </c>
    </row>
    <row r="117" spans="7:8" x14ac:dyDescent="0.6">
      <c r="G117" s="3">
        <v>5.2199999999999998E-8</v>
      </c>
      <c r="H117" s="4">
        <v>2195100000000</v>
      </c>
    </row>
    <row r="118" spans="7:8" x14ac:dyDescent="0.6">
      <c r="G118" s="3">
        <v>5.5099999999999997E-8</v>
      </c>
      <c r="H118" s="4">
        <v>2087000000000</v>
      </c>
    </row>
    <row r="119" spans="7:8" x14ac:dyDescent="0.6">
      <c r="G119" s="3">
        <v>5.6599999999999997E-8</v>
      </c>
      <c r="H119" s="4">
        <v>1984100000000</v>
      </c>
    </row>
    <row r="120" spans="7:8" x14ac:dyDescent="0.6">
      <c r="G120" s="3">
        <v>5.9800000000000006E-8</v>
      </c>
      <c r="H120" s="4">
        <v>1918300000000</v>
      </c>
    </row>
    <row r="121" spans="7:8" x14ac:dyDescent="0.6">
      <c r="G121" s="3">
        <v>6.3100000000000003E-8</v>
      </c>
      <c r="H121" s="4">
        <v>2232400000000</v>
      </c>
    </row>
    <row r="122" spans="7:8" x14ac:dyDescent="0.6">
      <c r="G122" s="3">
        <v>6.4799999999999998E-8</v>
      </c>
      <c r="H122" s="4">
        <v>2087000000000</v>
      </c>
    </row>
    <row r="123" spans="7:8" x14ac:dyDescent="0.6">
      <c r="G123" s="3">
        <v>6.8400000000000004E-8</v>
      </c>
      <c r="H123" s="4">
        <v>1984100000000</v>
      </c>
    </row>
    <row r="124" spans="7:8" x14ac:dyDescent="0.6">
      <c r="G124" s="3">
        <v>7.2199999999999998E-8</v>
      </c>
      <c r="H124" s="4">
        <v>1854800000000</v>
      </c>
    </row>
    <row r="125" spans="7:8" x14ac:dyDescent="0.6">
      <c r="G125" s="3">
        <v>7.6300000000000002E-8</v>
      </c>
      <c r="H125" s="4">
        <v>2348200000000</v>
      </c>
    </row>
    <row r="126" spans="7:8" x14ac:dyDescent="0.6">
      <c r="G126" s="3">
        <v>8.05E-8</v>
      </c>
      <c r="H126" s="4">
        <v>2158500000000</v>
      </c>
    </row>
    <row r="127" spans="7:8" x14ac:dyDescent="0.6">
      <c r="G127" s="3">
        <v>8.2700000000000006E-8</v>
      </c>
      <c r="H127" s="4">
        <v>2232400000000</v>
      </c>
    </row>
    <row r="128" spans="7:8" x14ac:dyDescent="0.6">
      <c r="G128" s="3">
        <v>8.7299999999999994E-8</v>
      </c>
      <c r="H128" s="4">
        <v>1984100000000</v>
      </c>
    </row>
    <row r="129" spans="7:8" x14ac:dyDescent="0.6">
      <c r="G129" s="3">
        <v>9.2200000000000005E-8</v>
      </c>
      <c r="H129" s="4">
        <v>1823800000000</v>
      </c>
    </row>
    <row r="130" spans="7:8" x14ac:dyDescent="0.6">
      <c r="G130" s="3">
        <v>9.4699999999999994E-8</v>
      </c>
      <c r="H130" s="4">
        <v>1676400000000</v>
      </c>
    </row>
    <row r="131" spans="7:8" x14ac:dyDescent="0.6">
      <c r="G131" s="3">
        <v>9.9999999999999995E-8</v>
      </c>
      <c r="H131" s="4">
        <v>1567200000000</v>
      </c>
    </row>
    <row r="132" spans="7:8" x14ac:dyDescent="0.6">
      <c r="G132" s="3">
        <v>1.06E-7</v>
      </c>
      <c r="H132" s="4">
        <v>1793300000000</v>
      </c>
    </row>
    <row r="133" spans="7:8" x14ac:dyDescent="0.6">
      <c r="G133" s="3">
        <v>1.11E-7</v>
      </c>
      <c r="H133" s="4">
        <v>1648400000000</v>
      </c>
    </row>
    <row r="134" spans="7:8" x14ac:dyDescent="0.6">
      <c r="G134" s="3">
        <v>1.15E-7</v>
      </c>
      <c r="H134" s="4">
        <v>1489900000000</v>
      </c>
    </row>
    <row r="135" spans="7:8" x14ac:dyDescent="0.6">
      <c r="G135" s="3">
        <v>1.2100000000000001E-7</v>
      </c>
      <c r="H135" s="4">
        <v>1369600000000</v>
      </c>
    </row>
    <row r="136" spans="7:8" x14ac:dyDescent="0.6">
      <c r="G136" s="3">
        <v>1.2800000000000001E-7</v>
      </c>
      <c r="H136" s="4">
        <v>1823800000000</v>
      </c>
    </row>
    <row r="137" spans="7:8" x14ac:dyDescent="0.6">
      <c r="G137" s="3">
        <v>1.35E-7</v>
      </c>
      <c r="H137" s="4">
        <v>1676400000000</v>
      </c>
    </row>
    <row r="138" spans="7:8" x14ac:dyDescent="0.6">
      <c r="G138" s="3">
        <v>1.42E-7</v>
      </c>
      <c r="H138" s="4">
        <v>1515300000000</v>
      </c>
    </row>
    <row r="139" spans="7:8" x14ac:dyDescent="0.6">
      <c r="G139" s="3">
        <v>1.4999999999999999E-7</v>
      </c>
      <c r="H139" s="4">
        <v>1346700000000</v>
      </c>
    </row>
    <row r="140" spans="7:8" x14ac:dyDescent="0.6">
      <c r="G140" s="3">
        <v>1.6299999999999999E-7</v>
      </c>
      <c r="H140" s="4">
        <v>1567200000000</v>
      </c>
    </row>
    <row r="141" spans="7:8" x14ac:dyDescent="0.6">
      <c r="G141" s="3">
        <v>1.67E-7</v>
      </c>
      <c r="H141" s="4">
        <v>1369600000000</v>
      </c>
    </row>
    <row r="142" spans="7:8" x14ac:dyDescent="0.6">
      <c r="G142" s="3">
        <v>1.8099999999999999E-7</v>
      </c>
      <c r="H142" s="4">
        <v>1237900000000</v>
      </c>
    </row>
    <row r="143" spans="7:8" x14ac:dyDescent="0.6">
      <c r="G143" s="3">
        <v>1.86E-7</v>
      </c>
      <c r="H143" s="4">
        <v>1137900000000</v>
      </c>
    </row>
    <row r="144" spans="7:8" x14ac:dyDescent="0.6">
      <c r="G144" s="3">
        <v>1.97E-7</v>
      </c>
      <c r="H144" s="4">
        <v>1011300000000</v>
      </c>
    </row>
    <row r="145" spans="7:8" x14ac:dyDescent="0.6">
      <c r="G145" s="3">
        <v>2.0800000000000001E-7</v>
      </c>
      <c r="H145" s="4">
        <v>929590000000</v>
      </c>
    </row>
    <row r="146" spans="7:8" x14ac:dyDescent="0.6">
      <c r="G146" s="3">
        <v>2.1899999999999999E-7</v>
      </c>
      <c r="H146" s="4">
        <v>869010000000</v>
      </c>
    </row>
    <row r="147" spans="7:8" x14ac:dyDescent="0.6">
      <c r="G147" s="3">
        <v>2.3200000000000001E-7</v>
      </c>
      <c r="H147" s="4">
        <v>772330000000</v>
      </c>
    </row>
    <row r="148" spans="7:8" x14ac:dyDescent="0.6">
      <c r="G148" s="3">
        <v>2.3799999999999999E-7</v>
      </c>
      <c r="H148" s="4">
        <v>722000000000</v>
      </c>
    </row>
    <row r="149" spans="7:8" x14ac:dyDescent="0.6">
      <c r="G149" s="3">
        <v>2.5800000000000001E-7</v>
      </c>
      <c r="H149" s="4">
        <v>1028500000000</v>
      </c>
    </row>
    <row r="150" spans="7:8" x14ac:dyDescent="0.6">
      <c r="G150" s="3">
        <v>2.72E-7</v>
      </c>
      <c r="H150" s="4">
        <v>945390000000</v>
      </c>
    </row>
    <row r="151" spans="7:8" x14ac:dyDescent="0.6">
      <c r="G151" s="3">
        <v>2.8000000000000002E-7</v>
      </c>
      <c r="H151" s="4">
        <v>589840000000</v>
      </c>
    </row>
    <row r="152" spans="7:8" x14ac:dyDescent="0.6">
      <c r="G152" s="3">
        <v>2.96E-7</v>
      </c>
      <c r="H152" s="4">
        <v>1137900000000</v>
      </c>
    </row>
    <row r="153" spans="7:8" x14ac:dyDescent="0.6">
      <c r="G153" s="3">
        <v>3.2099999999999998E-7</v>
      </c>
      <c r="H153" s="4">
        <v>1046000000000</v>
      </c>
    </row>
    <row r="154" spans="7:8" x14ac:dyDescent="0.6">
      <c r="G154" s="3">
        <v>3.3799999999999998E-7</v>
      </c>
      <c r="H154" s="4">
        <v>945390000000</v>
      </c>
    </row>
    <row r="155" spans="7:8" x14ac:dyDescent="0.6">
      <c r="G155" s="3">
        <v>3.6699999999999999E-7</v>
      </c>
      <c r="H155" s="4">
        <v>883770000000</v>
      </c>
    </row>
    <row r="156" spans="7:8" x14ac:dyDescent="0.6">
      <c r="G156" s="3">
        <v>3.77E-7</v>
      </c>
      <c r="H156" s="4">
        <v>826180000000</v>
      </c>
    </row>
    <row r="157" spans="7:8" x14ac:dyDescent="0.6">
      <c r="G157" s="3">
        <v>3.9799999999999999E-7</v>
      </c>
      <c r="H157" s="4">
        <v>772330000000</v>
      </c>
    </row>
    <row r="158" spans="7:8" x14ac:dyDescent="0.6">
      <c r="G158" s="3">
        <v>4.2E-7</v>
      </c>
      <c r="H158" s="4">
        <v>914060000000</v>
      </c>
    </row>
    <row r="159" spans="7:8" x14ac:dyDescent="0.6">
      <c r="G159" s="3">
        <v>4.5600000000000001E-7</v>
      </c>
      <c r="H159" s="4">
        <v>883770000000</v>
      </c>
    </row>
    <row r="160" spans="7:8" x14ac:dyDescent="0.6">
      <c r="G160" s="3">
        <v>4.8100000000000003E-7</v>
      </c>
      <c r="H160" s="4">
        <v>840210000000</v>
      </c>
    </row>
    <row r="161" spans="7:8" x14ac:dyDescent="0.6">
      <c r="G161" s="3">
        <v>4.9399999999999995E-7</v>
      </c>
      <c r="H161" s="4">
        <v>812370000000</v>
      </c>
    </row>
    <row r="162" spans="7:8" x14ac:dyDescent="0.6">
      <c r="G162" s="3">
        <v>5.2200000000000004E-7</v>
      </c>
      <c r="H162" s="4">
        <v>759430000000</v>
      </c>
    </row>
    <row r="163" spans="7:8" x14ac:dyDescent="0.6">
      <c r="G163" s="3">
        <v>5.51E-7</v>
      </c>
      <c r="H163" s="4">
        <v>698080000000</v>
      </c>
    </row>
    <row r="164" spans="7:8" x14ac:dyDescent="0.6">
      <c r="G164" s="3">
        <v>5.82E-7</v>
      </c>
      <c r="H164" s="4">
        <v>674940000000</v>
      </c>
    </row>
    <row r="165" spans="7:8" x14ac:dyDescent="0.6">
      <c r="G165" s="3">
        <v>5.9800000000000003E-7</v>
      </c>
      <c r="H165" s="4">
        <v>652580000000</v>
      </c>
    </row>
    <row r="166" spans="7:8" x14ac:dyDescent="0.6">
      <c r="G166" s="3">
        <v>6.3099999999999997E-7</v>
      </c>
      <c r="H166" s="4">
        <v>734270000000</v>
      </c>
    </row>
    <row r="167" spans="7:8" x14ac:dyDescent="0.6">
      <c r="G167" s="3">
        <v>6.6599999999999996E-7</v>
      </c>
      <c r="H167" s="4">
        <v>698080000000</v>
      </c>
    </row>
    <row r="168" spans="7:8" x14ac:dyDescent="0.6">
      <c r="G168" s="3">
        <v>7.0299999999999998E-7</v>
      </c>
      <c r="H168" s="4">
        <v>663670000000</v>
      </c>
    </row>
    <row r="169" spans="7:8" x14ac:dyDescent="0.6">
      <c r="G169" s="3">
        <v>7.2200000000000003E-7</v>
      </c>
      <c r="H169" s="4">
        <v>630960000000</v>
      </c>
    </row>
    <row r="170" spans="7:8" x14ac:dyDescent="0.6">
      <c r="G170" s="3">
        <v>7.6300000000000004E-7</v>
      </c>
      <c r="H170" s="4">
        <v>826180000000</v>
      </c>
    </row>
    <row r="171" spans="7:8" x14ac:dyDescent="0.6">
      <c r="G171" s="3">
        <v>7.8400000000000003E-7</v>
      </c>
      <c r="H171" s="4">
        <v>772330000000</v>
      </c>
    </row>
    <row r="172" spans="7:8" x14ac:dyDescent="0.6">
      <c r="G172" s="3">
        <v>8.5000000000000001E-7</v>
      </c>
      <c r="H172" s="4">
        <v>722000000000</v>
      </c>
    </row>
    <row r="173" spans="7:8" x14ac:dyDescent="0.6">
      <c r="G173" s="3">
        <v>8.7300000000000005E-7</v>
      </c>
      <c r="H173" s="4">
        <v>674940000000</v>
      </c>
    </row>
    <row r="174" spans="7:8" x14ac:dyDescent="0.6">
      <c r="G174" s="3">
        <v>9.2200000000000002E-7</v>
      </c>
      <c r="H174" s="4">
        <v>652580000000</v>
      </c>
    </row>
    <row r="175" spans="7:8" x14ac:dyDescent="0.6">
      <c r="G175" s="3">
        <v>9.47E-7</v>
      </c>
      <c r="H175" s="4">
        <v>610050000000</v>
      </c>
    </row>
    <row r="176" spans="7:8" x14ac:dyDescent="0.6">
      <c r="G176" s="4">
        <v>9.9999999999999995E-7</v>
      </c>
      <c r="H176" s="4">
        <v>599860000000</v>
      </c>
    </row>
    <row r="177" spans="7:8" x14ac:dyDescent="0.6">
      <c r="G177" s="4">
        <v>1.0274999999999999E-6</v>
      </c>
      <c r="H177" s="4">
        <v>686410000000</v>
      </c>
    </row>
    <row r="178" spans="7:8" x14ac:dyDescent="0.6">
      <c r="G178" s="4">
        <v>1.1144000000000001E-6</v>
      </c>
      <c r="H178" s="4">
        <v>686410000000</v>
      </c>
    </row>
    <row r="179" spans="7:8" x14ac:dyDescent="0.6">
      <c r="G179" s="4">
        <v>1.145E-6</v>
      </c>
      <c r="H179" s="4">
        <v>630960000000</v>
      </c>
    </row>
    <row r="180" spans="7:8" x14ac:dyDescent="0.6">
      <c r="G180" s="4">
        <v>1.1765000000000001E-6</v>
      </c>
      <c r="H180" s="4">
        <v>570290000000</v>
      </c>
    </row>
    <row r="181" spans="7:8" x14ac:dyDescent="0.6">
      <c r="G181" s="4">
        <v>1.2760999999999999E-6</v>
      </c>
      <c r="H181" s="4">
        <v>869010000000</v>
      </c>
    </row>
    <row r="182" spans="7:8" x14ac:dyDescent="0.6">
      <c r="G182" s="4">
        <v>1.3471E-6</v>
      </c>
      <c r="H182" s="4">
        <v>812370000000</v>
      </c>
    </row>
    <row r="183" spans="7:8" x14ac:dyDescent="0.6">
      <c r="G183" s="4">
        <v>1.4220999999999999E-6</v>
      </c>
      <c r="H183" s="4">
        <v>772330000000</v>
      </c>
    </row>
    <row r="184" spans="7:8" x14ac:dyDescent="0.6">
      <c r="G184" s="4">
        <v>1.5012999999999999E-6</v>
      </c>
      <c r="H184" s="4">
        <v>734270000000</v>
      </c>
    </row>
    <row r="185" spans="7:8" x14ac:dyDescent="0.6">
      <c r="G185" s="4">
        <v>1.5849000000000001E-6</v>
      </c>
      <c r="H185" s="4">
        <v>898790000000</v>
      </c>
    </row>
    <row r="186" spans="7:8" x14ac:dyDescent="0.6">
      <c r="G186" s="4">
        <v>1.7191E-6</v>
      </c>
      <c r="H186" s="4">
        <v>854490000000</v>
      </c>
    </row>
    <row r="187" spans="7:8" x14ac:dyDescent="0.6">
      <c r="G187" s="4">
        <v>1.7662999999999999E-6</v>
      </c>
      <c r="H187" s="4">
        <v>785460000000</v>
      </c>
    </row>
    <row r="188" spans="7:8" x14ac:dyDescent="0.6">
      <c r="G188" s="4">
        <v>1.9157999999999999E-6</v>
      </c>
      <c r="H188" s="4">
        <v>772330000000</v>
      </c>
    </row>
    <row r="189" spans="7:8" x14ac:dyDescent="0.6">
      <c r="G189" s="4">
        <v>1.9684000000000001E-6</v>
      </c>
      <c r="H189" s="4">
        <v>709940000000</v>
      </c>
    </row>
    <row r="190" spans="7:8" x14ac:dyDescent="0.6">
      <c r="G190" s="4">
        <v>2.1351000000000001E-6</v>
      </c>
      <c r="H190" s="4">
        <v>698080000000</v>
      </c>
    </row>
    <row r="191" spans="7:8" x14ac:dyDescent="0.6">
      <c r="G191" s="4">
        <v>2.1936999999999999E-6</v>
      </c>
      <c r="H191" s="4">
        <v>663670000000</v>
      </c>
    </row>
    <row r="192" spans="7:8" x14ac:dyDescent="0.6">
      <c r="G192" s="4">
        <v>2.3157999999999999E-6</v>
      </c>
      <c r="H192" s="4">
        <v>630960000000</v>
      </c>
    </row>
    <row r="193" spans="7:8" x14ac:dyDescent="0.6">
      <c r="G193" s="4">
        <v>2.3794E-6</v>
      </c>
      <c r="H193" s="4">
        <v>589840000000</v>
      </c>
    </row>
    <row r="194" spans="7:8" x14ac:dyDescent="0.6">
      <c r="G194" s="4">
        <v>2.5809000000000001E-6</v>
      </c>
      <c r="H194" s="4">
        <v>854490000000</v>
      </c>
    </row>
    <row r="195" spans="7:8" x14ac:dyDescent="0.6">
      <c r="G195" s="4">
        <v>2.7244999999999999E-6</v>
      </c>
      <c r="H195" s="4">
        <v>798800000000</v>
      </c>
    </row>
    <row r="196" spans="7:8" x14ac:dyDescent="0.6">
      <c r="G196" s="4">
        <v>2.7993999999999998E-6</v>
      </c>
      <c r="H196" s="4">
        <v>515460000000</v>
      </c>
    </row>
    <row r="197" spans="7:8" x14ac:dyDescent="0.6">
      <c r="G197" s="4">
        <v>2.9552000000000001E-6</v>
      </c>
      <c r="H197" s="4">
        <v>945390000000</v>
      </c>
    </row>
    <row r="198" spans="7:8" x14ac:dyDescent="0.6">
      <c r="G198" s="4">
        <v>3.2053999999999998E-6</v>
      </c>
      <c r="H198" s="4">
        <v>883770000000</v>
      </c>
    </row>
    <row r="199" spans="7:8" x14ac:dyDescent="0.6">
      <c r="G199" s="4">
        <v>3.3838999999999999E-6</v>
      </c>
      <c r="H199" s="4">
        <v>854490000000</v>
      </c>
    </row>
    <row r="200" spans="7:8" x14ac:dyDescent="0.6">
      <c r="G200" s="4">
        <v>3.6702999999999998E-6</v>
      </c>
      <c r="H200" s="4">
        <v>785460000000</v>
      </c>
    </row>
    <row r="201" spans="7:8" x14ac:dyDescent="0.6">
      <c r="G201" s="4">
        <v>3.7711000000000002E-6</v>
      </c>
      <c r="H201" s="4">
        <v>722000000000</v>
      </c>
    </row>
    <row r="202" spans="7:8" x14ac:dyDescent="0.6">
      <c r="G202" s="4">
        <v>3.9810999999999999E-6</v>
      </c>
      <c r="H202" s="4">
        <v>698080000000</v>
      </c>
    </row>
    <row r="203" spans="7:8" x14ac:dyDescent="0.6">
      <c r="G203" s="4">
        <v>4.3181000000000002E-6</v>
      </c>
      <c r="H203" s="4">
        <v>826180000000</v>
      </c>
    </row>
    <row r="204" spans="7:8" x14ac:dyDescent="0.6">
      <c r="G204" s="4">
        <v>4.5584999999999996E-6</v>
      </c>
      <c r="H204" s="4">
        <v>746740000000</v>
      </c>
    </row>
    <row r="205" spans="7:8" x14ac:dyDescent="0.6">
      <c r="G205" s="4">
        <v>4.8122999999999996E-6</v>
      </c>
      <c r="H205" s="4">
        <v>698080000000</v>
      </c>
    </row>
    <row r="206" spans="7:8" x14ac:dyDescent="0.6">
      <c r="G206" s="4">
        <v>5.0802000000000001E-6</v>
      </c>
      <c r="H206" s="4">
        <v>663670000000</v>
      </c>
    </row>
    <row r="207" spans="7:8" x14ac:dyDescent="0.6">
      <c r="G207" s="4">
        <v>5.2197000000000002E-6</v>
      </c>
      <c r="H207" s="4">
        <v>630960000000</v>
      </c>
    </row>
    <row r="208" spans="7:8" x14ac:dyDescent="0.6">
      <c r="G208" s="4">
        <v>5.5103000000000004E-6</v>
      </c>
      <c r="H208" s="4">
        <v>551400000000</v>
      </c>
    </row>
    <row r="209" spans="7:8" x14ac:dyDescent="0.6">
      <c r="G209" s="4">
        <v>5.8170999999999998E-6</v>
      </c>
      <c r="H209" s="4">
        <v>570290000000</v>
      </c>
    </row>
    <row r="210" spans="7:8" x14ac:dyDescent="0.6">
      <c r="G210" s="4">
        <v>5.9768000000000001E-6</v>
      </c>
      <c r="H210" s="4">
        <v>542180000000</v>
      </c>
    </row>
    <row r="211" spans="7:8" x14ac:dyDescent="0.6">
      <c r="G211" s="4">
        <v>6.3095999999999997E-6</v>
      </c>
      <c r="H211" s="4">
        <v>663670000000</v>
      </c>
    </row>
    <row r="212" spans="7:8" x14ac:dyDescent="0.6">
      <c r="G212" s="4">
        <v>6.6607999999999998E-6</v>
      </c>
      <c r="H212" s="4">
        <v>610050000000</v>
      </c>
    </row>
    <row r="213" spans="7:8" x14ac:dyDescent="0.6">
      <c r="G213" s="4">
        <v>6.8437000000000002E-6</v>
      </c>
      <c r="H213" s="4">
        <v>579980000000</v>
      </c>
    </row>
    <row r="214" spans="7:8" x14ac:dyDescent="0.6">
      <c r="G214" s="4">
        <v>7.2247999999999998E-6</v>
      </c>
      <c r="H214" s="4">
        <v>589840000000</v>
      </c>
    </row>
    <row r="215" spans="7:8" x14ac:dyDescent="0.6">
      <c r="G215" s="4">
        <v>7.627E-6</v>
      </c>
      <c r="H215" s="4">
        <v>722000000000</v>
      </c>
    </row>
    <row r="216" spans="7:8" x14ac:dyDescent="0.6">
      <c r="G216" s="4">
        <v>8.0515999999999993E-6</v>
      </c>
      <c r="H216" s="4">
        <v>698080000000</v>
      </c>
    </row>
    <row r="217" spans="7:8" x14ac:dyDescent="0.6">
      <c r="G217" s="4">
        <v>8.4998999999999997E-6</v>
      </c>
      <c r="H217" s="4">
        <v>663670000000</v>
      </c>
    </row>
    <row r="218" spans="7:8" x14ac:dyDescent="0.6">
      <c r="G218" s="4">
        <v>8.7332999999999999E-6</v>
      </c>
      <c r="H218" s="4">
        <v>610050000000</v>
      </c>
    </row>
    <row r="219" spans="7:8" x14ac:dyDescent="0.6">
      <c r="G219" s="4">
        <v>9.2195000000000004E-6</v>
      </c>
      <c r="H219" s="4">
        <v>610050000000</v>
      </c>
    </row>
    <row r="220" spans="7:8" x14ac:dyDescent="0.6">
      <c r="G220" s="4">
        <v>9.7326999999999992E-6</v>
      </c>
      <c r="H220" s="4">
        <v>570290000000</v>
      </c>
    </row>
    <row r="221" spans="7:8" x14ac:dyDescent="0.6">
      <c r="G221" s="4">
        <v>1.0000000000000001E-5</v>
      </c>
      <c r="H221" s="4">
        <v>542180000000</v>
      </c>
    </row>
    <row r="222" spans="7:8" x14ac:dyDescent="0.6">
      <c r="G222" s="4">
        <v>1.0557000000000001E-5</v>
      </c>
      <c r="H222" s="4">
        <v>652580000000</v>
      </c>
    </row>
    <row r="223" spans="7:8" x14ac:dyDescent="0.6">
      <c r="G223" s="4">
        <v>1.0847E-5</v>
      </c>
      <c r="H223" s="4">
        <v>620420000000</v>
      </c>
    </row>
    <row r="224" spans="7:8" x14ac:dyDescent="0.6">
      <c r="G224" s="4">
        <v>1.145E-5</v>
      </c>
      <c r="H224" s="4">
        <v>610050000000</v>
      </c>
    </row>
    <row r="225" spans="7:8" x14ac:dyDescent="0.6">
      <c r="G225" s="4">
        <v>1.2088E-5</v>
      </c>
      <c r="H225" s="4">
        <v>570290000000</v>
      </c>
    </row>
    <row r="226" spans="7:8" x14ac:dyDescent="0.6">
      <c r="G226" s="4">
        <v>1.2761E-5</v>
      </c>
      <c r="H226" s="4">
        <v>840210000000</v>
      </c>
    </row>
    <row r="227" spans="7:8" x14ac:dyDescent="0.6">
      <c r="G227" s="4">
        <v>1.3471E-5</v>
      </c>
      <c r="H227" s="4">
        <v>772330000000</v>
      </c>
    </row>
    <row r="228" spans="7:8" x14ac:dyDescent="0.6">
      <c r="G228" s="4">
        <v>1.4221E-5</v>
      </c>
      <c r="H228" s="4">
        <v>734270000000</v>
      </c>
    </row>
    <row r="229" spans="7:8" x14ac:dyDescent="0.6">
      <c r="G229" s="4">
        <v>1.5013E-5</v>
      </c>
      <c r="H229" s="4">
        <v>674940000000</v>
      </c>
    </row>
    <row r="230" spans="7:8" x14ac:dyDescent="0.6">
      <c r="G230" s="4">
        <v>1.5849E-5</v>
      </c>
      <c r="H230" s="4">
        <v>898790000000</v>
      </c>
    </row>
    <row r="231" spans="7:8" x14ac:dyDescent="0.6">
      <c r="G231" s="4">
        <v>1.7190999999999999E-5</v>
      </c>
      <c r="H231" s="4">
        <v>854490000000</v>
      </c>
    </row>
    <row r="232" spans="7:8" x14ac:dyDescent="0.6">
      <c r="G232" s="4">
        <v>1.8148E-5</v>
      </c>
      <c r="H232" s="4">
        <v>785460000000</v>
      </c>
    </row>
    <row r="233" spans="7:8" x14ac:dyDescent="0.6">
      <c r="G233" s="4">
        <v>1.9157999999999999E-5</v>
      </c>
      <c r="H233" s="4">
        <v>734270000000</v>
      </c>
    </row>
    <row r="234" spans="7:8" x14ac:dyDescent="0.6">
      <c r="G234" s="4">
        <v>1.9684E-5</v>
      </c>
      <c r="H234" s="4">
        <v>686410000000</v>
      </c>
    </row>
    <row r="235" spans="7:8" x14ac:dyDescent="0.6">
      <c r="G235" s="4">
        <v>2.1350999999999999E-5</v>
      </c>
      <c r="H235" s="4">
        <v>663670000000</v>
      </c>
    </row>
    <row r="236" spans="7:8" x14ac:dyDescent="0.6">
      <c r="G236" s="4">
        <v>2.1937E-5</v>
      </c>
      <c r="H236" s="4">
        <v>620420000000</v>
      </c>
    </row>
    <row r="237" spans="7:8" x14ac:dyDescent="0.6">
      <c r="G237" s="4">
        <v>2.3158000000000001E-5</v>
      </c>
      <c r="H237" s="4">
        <v>610050000000</v>
      </c>
    </row>
    <row r="238" spans="7:8" x14ac:dyDescent="0.6">
      <c r="G238" s="4">
        <v>2.3794E-5</v>
      </c>
      <c r="H238" s="4">
        <v>570290000000</v>
      </c>
    </row>
    <row r="239" spans="7:8" x14ac:dyDescent="0.6">
      <c r="G239" s="4">
        <v>2.5809E-5</v>
      </c>
      <c r="H239" s="4">
        <v>840210000000</v>
      </c>
    </row>
    <row r="240" spans="7:8" x14ac:dyDescent="0.6">
      <c r="G240" s="4">
        <v>2.7245000000000001E-5</v>
      </c>
      <c r="H240" s="4">
        <v>798800000000</v>
      </c>
    </row>
    <row r="241" spans="7:8" x14ac:dyDescent="0.6">
      <c r="G241" s="4">
        <v>2.7994E-5</v>
      </c>
      <c r="H241" s="4">
        <v>506850000000</v>
      </c>
    </row>
    <row r="242" spans="7:8" x14ac:dyDescent="0.6">
      <c r="G242" s="4">
        <v>3.0363999999999999E-5</v>
      </c>
      <c r="H242" s="4">
        <v>961450000000</v>
      </c>
    </row>
    <row r="243" spans="7:8" x14ac:dyDescent="0.6">
      <c r="G243" s="4">
        <v>3.2054000000000002E-5</v>
      </c>
      <c r="H243" s="4">
        <v>883770000000</v>
      </c>
    </row>
    <row r="244" spans="7:8" x14ac:dyDescent="0.6">
      <c r="G244" s="4">
        <v>3.3838999999999999E-5</v>
      </c>
      <c r="H244" s="4">
        <v>826180000000</v>
      </c>
    </row>
    <row r="245" spans="7:8" x14ac:dyDescent="0.6">
      <c r="G245" s="4">
        <v>3.5722000000000001E-5</v>
      </c>
      <c r="H245" s="4">
        <v>772330000000</v>
      </c>
    </row>
    <row r="246" spans="7:8" x14ac:dyDescent="0.6">
      <c r="G246" s="4">
        <v>3.8747E-5</v>
      </c>
      <c r="H246" s="4">
        <v>759430000000</v>
      </c>
    </row>
    <row r="247" spans="7:8" x14ac:dyDescent="0.6">
      <c r="G247" s="4">
        <v>3.9811000000000002E-5</v>
      </c>
      <c r="H247" s="4">
        <v>709940000000</v>
      </c>
    </row>
    <row r="248" spans="7:8" x14ac:dyDescent="0.6">
      <c r="G248" s="4">
        <v>4.3180999999999999E-5</v>
      </c>
      <c r="H248" s="4">
        <v>883770000000</v>
      </c>
    </row>
    <row r="249" spans="7:8" x14ac:dyDescent="0.6">
      <c r="G249" s="4">
        <v>4.4366999999999997E-5</v>
      </c>
      <c r="H249" s="4">
        <v>798800000000</v>
      </c>
    </row>
    <row r="250" spans="7:8" x14ac:dyDescent="0.6">
      <c r="G250" s="4">
        <v>4.6836999999999999E-5</v>
      </c>
      <c r="H250" s="4">
        <v>772330000000</v>
      </c>
    </row>
    <row r="251" spans="7:8" x14ac:dyDescent="0.6">
      <c r="G251" s="4">
        <v>4.9444000000000003E-5</v>
      </c>
      <c r="H251" s="4">
        <v>722000000000</v>
      </c>
    </row>
    <row r="252" spans="7:8" x14ac:dyDescent="0.6">
      <c r="G252" s="4">
        <v>5.2197000000000002E-5</v>
      </c>
      <c r="H252" s="4">
        <v>686410000000</v>
      </c>
    </row>
    <row r="253" spans="7:8" x14ac:dyDescent="0.6">
      <c r="G253" s="4">
        <v>5.5102999999999997E-5</v>
      </c>
      <c r="H253" s="4">
        <v>663670000000</v>
      </c>
    </row>
    <row r="254" spans="7:8" x14ac:dyDescent="0.6">
      <c r="G254" s="4">
        <v>5.8171000000000003E-5</v>
      </c>
      <c r="H254" s="4">
        <v>641680000000</v>
      </c>
    </row>
    <row r="255" spans="7:8" x14ac:dyDescent="0.6">
      <c r="G255" s="4">
        <v>5.9768000000000001E-5</v>
      </c>
      <c r="H255" s="4">
        <v>620420000000</v>
      </c>
    </row>
    <row r="256" spans="7:8" x14ac:dyDescent="0.6">
      <c r="G256" s="4">
        <v>6.3095999999999994E-5</v>
      </c>
      <c r="H256" s="4">
        <v>698080000000</v>
      </c>
    </row>
    <row r="257" spans="7:8" x14ac:dyDescent="0.6">
      <c r="G257" s="4">
        <v>6.6607999999999997E-5</v>
      </c>
      <c r="H257" s="4">
        <v>674940000000</v>
      </c>
    </row>
    <row r="258" spans="7:8" x14ac:dyDescent="0.6">
      <c r="G258" s="4">
        <v>6.8436999999999995E-5</v>
      </c>
      <c r="H258" s="4">
        <v>630960000000</v>
      </c>
    </row>
    <row r="259" spans="7:8" x14ac:dyDescent="0.6">
      <c r="G259" s="4">
        <v>7.2248000000000004E-5</v>
      </c>
      <c r="H259" s="4">
        <v>620420000000</v>
      </c>
    </row>
    <row r="260" spans="7:8" x14ac:dyDescent="0.6">
      <c r="G260" s="4">
        <v>7.4231000000000001E-5</v>
      </c>
      <c r="H260" s="4">
        <v>759430000000</v>
      </c>
    </row>
    <row r="261" spans="7:8" x14ac:dyDescent="0.6">
      <c r="G261" s="4">
        <v>8.0516E-5</v>
      </c>
      <c r="H261" s="4">
        <v>746740000000</v>
      </c>
    </row>
    <row r="262" spans="7:8" x14ac:dyDescent="0.6">
      <c r="G262" s="4">
        <v>8.4999000000000004E-5</v>
      </c>
      <c r="H262" s="4">
        <v>709940000000</v>
      </c>
    </row>
    <row r="263" spans="7:8" x14ac:dyDescent="0.6">
      <c r="G263" s="4">
        <v>8.7332999999999999E-5</v>
      </c>
      <c r="H263" s="4">
        <v>663670000000</v>
      </c>
    </row>
    <row r="264" spans="7:8" x14ac:dyDescent="0.6">
      <c r="G264" s="4">
        <v>8.9730999999999999E-5</v>
      </c>
      <c r="H264" s="4">
        <v>620420000000</v>
      </c>
    </row>
    <row r="265" spans="7:8" x14ac:dyDescent="0.6">
      <c r="G265" s="4">
        <v>9.7326999999999998E-5</v>
      </c>
      <c r="H265" s="4">
        <v>620420000000</v>
      </c>
    </row>
    <row r="266" spans="7:8" x14ac:dyDescent="0.6">
      <c r="G266" s="4">
        <v>1.0275E-4</v>
      </c>
      <c r="H266" s="4">
        <v>589840000000</v>
      </c>
    </row>
    <row r="267" spans="7:8" x14ac:dyDescent="0.6">
      <c r="G267" s="4">
        <v>1.0556999999999999E-4</v>
      </c>
      <c r="H267" s="4">
        <v>686410000000</v>
      </c>
    </row>
    <row r="268" spans="7:8" x14ac:dyDescent="0.6">
      <c r="G268" s="4">
        <v>1.1144E-4</v>
      </c>
      <c r="H268" s="4">
        <v>663670000000</v>
      </c>
    </row>
    <row r="269" spans="7:8" x14ac:dyDescent="0.6">
      <c r="G269" s="4">
        <v>1.1765E-4</v>
      </c>
      <c r="H269" s="4">
        <v>641680000000</v>
      </c>
    </row>
    <row r="270" spans="7:8" x14ac:dyDescent="0.6">
      <c r="G270" s="4">
        <v>1.2087999999999999E-4</v>
      </c>
      <c r="H270" s="4">
        <v>610050000000</v>
      </c>
    </row>
    <row r="271" spans="7:8" x14ac:dyDescent="0.6">
      <c r="G271" s="4">
        <v>1.2761000000000001E-4</v>
      </c>
      <c r="H271" s="4">
        <v>869010000000</v>
      </c>
    </row>
    <row r="272" spans="7:8" x14ac:dyDescent="0.6">
      <c r="G272" s="4">
        <v>1.3470999999999999E-4</v>
      </c>
      <c r="H272" s="4">
        <v>812370000000</v>
      </c>
    </row>
    <row r="273" spans="7:8" x14ac:dyDescent="0.6">
      <c r="G273" s="4">
        <v>1.4611999999999999E-4</v>
      </c>
      <c r="H273" s="4">
        <v>785460000000</v>
      </c>
    </row>
    <row r="274" spans="7:8" x14ac:dyDescent="0.6">
      <c r="G274" s="4">
        <v>1.5013E-4</v>
      </c>
      <c r="H274" s="4">
        <v>746740000000</v>
      </c>
    </row>
    <row r="275" spans="7:8" x14ac:dyDescent="0.6">
      <c r="G275" s="4">
        <v>1.5849000000000001E-4</v>
      </c>
      <c r="H275" s="4">
        <v>961450000000</v>
      </c>
    </row>
    <row r="276" spans="7:8" x14ac:dyDescent="0.6">
      <c r="G276" s="4">
        <v>1.7191E-4</v>
      </c>
      <c r="H276" s="4">
        <v>898790000000</v>
      </c>
    </row>
    <row r="277" spans="7:8" x14ac:dyDescent="0.6">
      <c r="G277" s="4">
        <v>1.7662999999999999E-4</v>
      </c>
      <c r="H277" s="4">
        <v>812370000000</v>
      </c>
    </row>
    <row r="278" spans="7:8" x14ac:dyDescent="0.6">
      <c r="G278" s="4">
        <v>1.9158000000000001E-4</v>
      </c>
      <c r="H278" s="4">
        <v>812370000000</v>
      </c>
    </row>
    <row r="279" spans="7:8" x14ac:dyDescent="0.6">
      <c r="G279" s="4">
        <v>2.0225000000000001E-4</v>
      </c>
      <c r="H279" s="4">
        <v>746740000000</v>
      </c>
    </row>
    <row r="280" spans="7:8" x14ac:dyDescent="0.6">
      <c r="G280" s="4">
        <v>2.0780000000000001E-4</v>
      </c>
      <c r="H280" s="4">
        <v>709940000000</v>
      </c>
    </row>
    <row r="281" spans="7:8" x14ac:dyDescent="0.6">
      <c r="G281" s="4">
        <v>2.1937000000000001E-4</v>
      </c>
      <c r="H281" s="4">
        <v>663670000000</v>
      </c>
    </row>
    <row r="282" spans="7:8" x14ac:dyDescent="0.6">
      <c r="G282" s="4">
        <v>2.3158E-4</v>
      </c>
      <c r="H282" s="4">
        <v>641680000000</v>
      </c>
    </row>
    <row r="283" spans="7:8" x14ac:dyDescent="0.6">
      <c r="G283" s="4">
        <v>2.3793999999999999E-4</v>
      </c>
      <c r="H283" s="4">
        <v>610050000000</v>
      </c>
    </row>
    <row r="284" spans="7:8" x14ac:dyDescent="0.6">
      <c r="G284" s="4">
        <v>2.5808999999999999E-4</v>
      </c>
      <c r="H284" s="4">
        <v>898790000000</v>
      </c>
    </row>
    <row r="285" spans="7:8" x14ac:dyDescent="0.6">
      <c r="G285" s="4">
        <v>2.7244999999999998E-4</v>
      </c>
      <c r="H285" s="4">
        <v>826180000000</v>
      </c>
    </row>
    <row r="286" spans="7:8" x14ac:dyDescent="0.6">
      <c r="G286" s="4">
        <v>2.7994000000000001E-4</v>
      </c>
      <c r="H286" s="4">
        <v>542180000000</v>
      </c>
    </row>
    <row r="287" spans="7:8" x14ac:dyDescent="0.6">
      <c r="G287" s="4">
        <v>3.0363999999999999E-4</v>
      </c>
      <c r="H287" s="4">
        <v>1011300000000</v>
      </c>
    </row>
    <row r="288" spans="7:8" x14ac:dyDescent="0.6">
      <c r="G288" s="4">
        <v>3.2054000000000002E-4</v>
      </c>
      <c r="H288" s="4">
        <v>945390000000</v>
      </c>
    </row>
    <row r="289" spans="7:8" x14ac:dyDescent="0.6">
      <c r="G289" s="4">
        <v>3.4768000000000001E-4</v>
      </c>
      <c r="H289" s="4">
        <v>898790000000</v>
      </c>
    </row>
    <row r="290" spans="7:8" x14ac:dyDescent="0.6">
      <c r="G290" s="4">
        <v>3.5722E-4</v>
      </c>
      <c r="H290" s="4">
        <v>812370000000</v>
      </c>
    </row>
    <row r="291" spans="7:8" x14ac:dyDescent="0.6">
      <c r="G291" s="4">
        <v>3.7711E-4</v>
      </c>
      <c r="H291" s="4">
        <v>785460000000</v>
      </c>
    </row>
    <row r="292" spans="7:8" x14ac:dyDescent="0.6">
      <c r="G292" s="4">
        <v>4.0904E-4</v>
      </c>
      <c r="H292" s="4">
        <v>734270000000</v>
      </c>
    </row>
    <row r="293" spans="7:8" x14ac:dyDescent="0.6">
      <c r="G293" s="4">
        <v>4.2026999999999999E-4</v>
      </c>
      <c r="H293" s="4">
        <v>898790000000</v>
      </c>
    </row>
    <row r="294" spans="7:8" x14ac:dyDescent="0.6">
      <c r="G294" s="4">
        <v>4.5584999999999999E-4</v>
      </c>
      <c r="H294" s="4">
        <v>854490000000</v>
      </c>
    </row>
    <row r="295" spans="7:8" x14ac:dyDescent="0.6">
      <c r="G295" s="4">
        <v>4.8123000000000003E-4</v>
      </c>
      <c r="H295" s="4">
        <v>812370000000</v>
      </c>
    </row>
    <row r="296" spans="7:8" x14ac:dyDescent="0.6">
      <c r="G296" s="4">
        <v>4.9443999999999996E-4</v>
      </c>
      <c r="H296" s="4">
        <v>734270000000</v>
      </c>
    </row>
    <row r="297" spans="7:8" x14ac:dyDescent="0.6">
      <c r="G297" s="4">
        <v>5.2196999999999996E-4</v>
      </c>
      <c r="H297" s="4">
        <v>674940000000</v>
      </c>
    </row>
    <row r="298" spans="7:8" x14ac:dyDescent="0.6">
      <c r="G298" s="4">
        <v>5.5102999999999999E-4</v>
      </c>
      <c r="H298" s="4">
        <v>709940000000</v>
      </c>
    </row>
    <row r="299" spans="7:8" x14ac:dyDescent="0.6">
      <c r="G299" s="4">
        <v>5.8171000000000004E-4</v>
      </c>
      <c r="H299" s="4">
        <v>652580000000</v>
      </c>
    </row>
    <row r="300" spans="7:8" x14ac:dyDescent="0.6">
      <c r="G300" s="4">
        <v>6.1408999999999997E-4</v>
      </c>
      <c r="H300" s="4">
        <v>620420000000</v>
      </c>
    </row>
    <row r="301" spans="7:8" x14ac:dyDescent="0.6">
      <c r="G301" s="4">
        <v>6.3095999999999996E-4</v>
      </c>
      <c r="H301" s="4">
        <v>686410000000</v>
      </c>
    </row>
    <row r="302" spans="7:8" x14ac:dyDescent="0.6">
      <c r="G302" s="4">
        <v>6.6607999999999999E-4</v>
      </c>
      <c r="H302" s="4">
        <v>698080000000</v>
      </c>
    </row>
    <row r="303" spans="7:8" x14ac:dyDescent="0.6">
      <c r="G303" s="4">
        <v>7.0317000000000003E-4</v>
      </c>
      <c r="H303" s="4">
        <v>652580000000</v>
      </c>
    </row>
    <row r="304" spans="7:8" x14ac:dyDescent="0.6">
      <c r="G304" s="4">
        <v>7.2247999999999995E-4</v>
      </c>
      <c r="H304" s="4">
        <v>630960000000</v>
      </c>
    </row>
    <row r="305" spans="7:8" x14ac:dyDescent="0.6">
      <c r="G305" s="4">
        <v>7.6270000000000005E-4</v>
      </c>
      <c r="H305" s="4">
        <v>772330000000</v>
      </c>
    </row>
    <row r="306" spans="7:8" x14ac:dyDescent="0.6">
      <c r="G306" s="4">
        <v>8.0515999999999997E-4</v>
      </c>
      <c r="H306" s="4">
        <v>785460000000</v>
      </c>
    </row>
    <row r="307" spans="7:8" x14ac:dyDescent="0.6">
      <c r="G307" s="4">
        <v>8.4999000000000001E-4</v>
      </c>
      <c r="H307" s="4">
        <v>709940000000</v>
      </c>
    </row>
    <row r="308" spans="7:8" x14ac:dyDescent="0.6">
      <c r="G308" s="4">
        <v>8.7332999999999996E-4</v>
      </c>
      <c r="H308" s="4">
        <v>674940000000</v>
      </c>
    </row>
    <row r="309" spans="7:8" x14ac:dyDescent="0.6">
      <c r="G309" s="4">
        <v>9.2195000000000005E-4</v>
      </c>
      <c r="H309" s="4">
        <v>663670000000</v>
      </c>
    </row>
    <row r="310" spans="7:8" x14ac:dyDescent="0.6">
      <c r="G310" s="4">
        <v>9.7327000000000004E-4</v>
      </c>
      <c r="H310" s="4">
        <v>641680000000</v>
      </c>
    </row>
    <row r="311" spans="7:8" x14ac:dyDescent="0.6">
      <c r="G311" s="4">
        <v>1E-3</v>
      </c>
      <c r="H311" s="4">
        <v>610050000000</v>
      </c>
    </row>
    <row r="312" spans="7:8" x14ac:dyDescent="0.6">
      <c r="G312" s="4">
        <v>1.0556700000000001E-3</v>
      </c>
      <c r="H312" s="4">
        <v>722000000000</v>
      </c>
    </row>
    <row r="313" spans="7:8" x14ac:dyDescent="0.6">
      <c r="G313" s="4">
        <v>1.1144499999999999E-3</v>
      </c>
      <c r="H313" s="4">
        <v>686410000000</v>
      </c>
    </row>
    <row r="314" spans="7:8" x14ac:dyDescent="0.6">
      <c r="G314" s="4">
        <v>1.1450500000000001E-3</v>
      </c>
      <c r="H314" s="4">
        <v>652580000000</v>
      </c>
    </row>
    <row r="315" spans="7:8" x14ac:dyDescent="0.6">
      <c r="G315" s="4">
        <v>1.2087999999999999E-3</v>
      </c>
      <c r="H315" s="4">
        <v>620420000000</v>
      </c>
    </row>
    <row r="316" spans="7:8" x14ac:dyDescent="0.6">
      <c r="G316" s="4">
        <v>1.31113E-3</v>
      </c>
      <c r="H316" s="4">
        <v>883770000000</v>
      </c>
    </row>
    <row r="317" spans="7:8" x14ac:dyDescent="0.6">
      <c r="G317" s="4">
        <v>1.3471399999999999E-3</v>
      </c>
      <c r="H317" s="4">
        <v>840210000000</v>
      </c>
    </row>
    <row r="318" spans="7:8" x14ac:dyDescent="0.6">
      <c r="G318" s="4">
        <v>1.4221399999999999E-3</v>
      </c>
      <c r="H318" s="4">
        <v>785460000000</v>
      </c>
    </row>
    <row r="319" spans="7:8" x14ac:dyDescent="0.6">
      <c r="G319" s="4">
        <v>1.54254E-3</v>
      </c>
      <c r="H319" s="4">
        <v>759430000000</v>
      </c>
    </row>
    <row r="320" spans="7:8" x14ac:dyDescent="0.6">
      <c r="G320" s="4">
        <v>1.58489E-3</v>
      </c>
      <c r="H320" s="4">
        <v>977790000000</v>
      </c>
    </row>
    <row r="321" spans="7:8" x14ac:dyDescent="0.6">
      <c r="G321" s="4">
        <v>1.6731300000000001E-3</v>
      </c>
      <c r="H321" s="4">
        <v>883770000000</v>
      </c>
    </row>
    <row r="322" spans="7:8" x14ac:dyDescent="0.6">
      <c r="G322" s="4">
        <v>1.81478E-3</v>
      </c>
      <c r="H322" s="4">
        <v>854490000000</v>
      </c>
    </row>
    <row r="323" spans="7:8" x14ac:dyDescent="0.6">
      <c r="G323" s="4">
        <v>1.91581E-3</v>
      </c>
      <c r="H323" s="4">
        <v>812370000000</v>
      </c>
    </row>
    <row r="324" spans="7:8" x14ac:dyDescent="0.6">
      <c r="G324" s="4">
        <v>1.9684199999999998E-3</v>
      </c>
      <c r="H324" s="4">
        <v>746740000000</v>
      </c>
    </row>
    <row r="325" spans="7:8" x14ac:dyDescent="0.6">
      <c r="G325" s="4">
        <v>2.1350700000000002E-3</v>
      </c>
      <c r="H325" s="4">
        <v>734270000000</v>
      </c>
    </row>
    <row r="326" spans="7:8" x14ac:dyDescent="0.6">
      <c r="G326" s="4">
        <v>2.1936999999999998E-3</v>
      </c>
      <c r="H326" s="4">
        <v>686410000000</v>
      </c>
    </row>
    <row r="327" spans="7:8" x14ac:dyDescent="0.6">
      <c r="G327" s="4">
        <v>2.2539299999999999E-3</v>
      </c>
      <c r="H327" s="4">
        <v>652580000000</v>
      </c>
    </row>
    <row r="328" spans="7:8" x14ac:dyDescent="0.6">
      <c r="G328" s="4">
        <v>2.3794200000000001E-3</v>
      </c>
      <c r="H328" s="4">
        <v>620420000000</v>
      </c>
    </row>
    <row r="329" spans="7:8" x14ac:dyDescent="0.6">
      <c r="G329" s="4">
        <v>2.5808599999999999E-3</v>
      </c>
      <c r="H329" s="4">
        <v>914060000000</v>
      </c>
    </row>
    <row r="330" spans="7:8" x14ac:dyDescent="0.6">
      <c r="G330" s="4">
        <v>2.7245500000000001E-3</v>
      </c>
      <c r="H330" s="4">
        <v>840210000000</v>
      </c>
    </row>
    <row r="331" spans="7:8" x14ac:dyDescent="0.6">
      <c r="G331" s="4">
        <v>2.7993599999999999E-3</v>
      </c>
      <c r="H331" s="4">
        <v>551400000000</v>
      </c>
    </row>
    <row r="332" spans="7:8" x14ac:dyDescent="0.6">
      <c r="G332" s="4">
        <v>2.9552100000000002E-3</v>
      </c>
      <c r="H332" s="4">
        <v>1011300000000</v>
      </c>
    </row>
    <row r="333" spans="7:8" x14ac:dyDescent="0.6">
      <c r="G333" s="4">
        <v>3.2054000000000002E-3</v>
      </c>
      <c r="H333" s="4">
        <v>961450000000</v>
      </c>
    </row>
    <row r="334" spans="7:8" x14ac:dyDescent="0.6">
      <c r="G334" s="4">
        <v>3.3838599999999998E-3</v>
      </c>
      <c r="H334" s="4">
        <v>883770000000</v>
      </c>
    </row>
    <row r="335" spans="7:8" x14ac:dyDescent="0.6">
      <c r="G335" s="4">
        <v>3.6703399999999998E-3</v>
      </c>
      <c r="H335" s="4">
        <v>854490000000</v>
      </c>
    </row>
    <row r="336" spans="7:8" x14ac:dyDescent="0.6">
      <c r="G336" s="4">
        <v>3.8746800000000001E-3</v>
      </c>
      <c r="H336" s="4">
        <v>826180000000</v>
      </c>
    </row>
    <row r="337" spans="7:8" x14ac:dyDescent="0.6">
      <c r="G337" s="4">
        <v>3.9810699999999997E-3</v>
      </c>
      <c r="H337" s="4">
        <v>759430000000</v>
      </c>
    </row>
    <row r="338" spans="7:8" x14ac:dyDescent="0.6">
      <c r="G338" s="4">
        <v>4.2027100000000001E-3</v>
      </c>
      <c r="H338" s="4">
        <v>914060000000</v>
      </c>
    </row>
    <row r="339" spans="7:8" x14ac:dyDescent="0.6">
      <c r="G339" s="4">
        <v>4.4366900000000001E-3</v>
      </c>
      <c r="H339" s="4">
        <v>869010000000</v>
      </c>
    </row>
    <row r="340" spans="7:8" x14ac:dyDescent="0.6">
      <c r="G340" s="4">
        <v>4.6836899999999999E-3</v>
      </c>
      <c r="H340" s="4">
        <v>826180000000</v>
      </c>
    </row>
    <row r="341" spans="7:8" x14ac:dyDescent="0.6">
      <c r="G341" s="4">
        <v>4.9444500000000004E-3</v>
      </c>
      <c r="H341" s="4">
        <v>812370000000</v>
      </c>
    </row>
    <row r="342" spans="7:8" x14ac:dyDescent="0.6">
      <c r="G342" s="4">
        <v>5.2197199999999997E-3</v>
      </c>
      <c r="H342" s="4">
        <v>759430000000</v>
      </c>
    </row>
    <row r="343" spans="7:8" x14ac:dyDescent="0.6">
      <c r="G343" s="4">
        <v>5.51032E-3</v>
      </c>
      <c r="H343" s="4">
        <v>772330000000</v>
      </c>
    </row>
    <row r="344" spans="7:8" x14ac:dyDescent="0.6">
      <c r="G344" s="4">
        <v>5.66163E-3</v>
      </c>
      <c r="H344" s="4">
        <v>709940000000</v>
      </c>
    </row>
    <row r="345" spans="7:8" x14ac:dyDescent="0.6">
      <c r="G345" s="4">
        <v>5.9768299999999998E-3</v>
      </c>
      <c r="H345" s="4">
        <v>458120000000</v>
      </c>
    </row>
    <row r="346" spans="7:8" x14ac:dyDescent="0.6">
      <c r="G346" s="4">
        <v>6.3095699999999996E-3</v>
      </c>
      <c r="H346" s="4">
        <v>709940000000</v>
      </c>
    </row>
    <row r="347" spans="7:8" x14ac:dyDescent="0.6">
      <c r="G347" s="4">
        <v>6.84375E-3</v>
      </c>
      <c r="H347" s="4">
        <v>686410000000</v>
      </c>
    </row>
    <row r="348" spans="7:8" x14ac:dyDescent="0.6">
      <c r="G348" s="4">
        <v>7.2247600000000002E-3</v>
      </c>
      <c r="H348" s="4">
        <v>652580000000</v>
      </c>
    </row>
    <row r="349" spans="7:8" x14ac:dyDescent="0.6">
      <c r="G349" s="4">
        <v>7.6269900000000002E-3</v>
      </c>
      <c r="H349" s="4">
        <v>854490000000</v>
      </c>
    </row>
    <row r="350" spans="7:8" x14ac:dyDescent="0.6">
      <c r="G350" s="4">
        <v>8.0516000000000008E-3</v>
      </c>
      <c r="H350" s="4">
        <v>798800000000</v>
      </c>
    </row>
    <row r="351" spans="7:8" x14ac:dyDescent="0.6">
      <c r="G351" s="4">
        <v>8.4998599999999997E-3</v>
      </c>
      <c r="H351" s="4">
        <v>759430000000</v>
      </c>
    </row>
    <row r="352" spans="7:8" x14ac:dyDescent="0.6">
      <c r="G352" s="4">
        <v>8.9730699999999997E-3</v>
      </c>
      <c r="H352" s="4">
        <v>734270000000</v>
      </c>
    </row>
    <row r="353" spans="7:8" x14ac:dyDescent="0.6">
      <c r="G353" s="4">
        <v>9.2194700000000004E-3</v>
      </c>
      <c r="H353" s="4">
        <v>686410000000</v>
      </c>
    </row>
    <row r="354" spans="7:8" x14ac:dyDescent="0.6">
      <c r="G354" s="4">
        <v>9.7327400000000001E-3</v>
      </c>
      <c r="H354" s="4">
        <v>674940000000</v>
      </c>
    </row>
    <row r="355" spans="7:8" x14ac:dyDescent="0.6">
      <c r="G355" s="4">
        <v>0.01</v>
      </c>
      <c r="H355" s="4">
        <v>641680000000</v>
      </c>
    </row>
    <row r="356" spans="7:8" x14ac:dyDescent="0.6">
      <c r="G356" s="4">
        <v>1.055673E-2</v>
      </c>
      <c r="H356" s="4">
        <v>785460000000</v>
      </c>
    </row>
    <row r="357" spans="7:8" x14ac:dyDescent="0.6">
      <c r="G357" s="4">
        <v>1.114445E-2</v>
      </c>
      <c r="H357" s="4">
        <v>663670000000</v>
      </c>
    </row>
    <row r="358" spans="7:8" x14ac:dyDescent="0.6">
      <c r="G358" s="4">
        <v>1.114445E-2</v>
      </c>
      <c r="H358" s="4">
        <v>734270000000</v>
      </c>
    </row>
    <row r="359" spans="7:8" x14ac:dyDescent="0.6">
      <c r="G359" s="4">
        <v>1.208796E-2</v>
      </c>
      <c r="H359" s="4">
        <v>674940000000</v>
      </c>
    </row>
    <row r="360" spans="7:8" x14ac:dyDescent="0.6">
      <c r="G360" s="4">
        <v>1.276093E-2</v>
      </c>
      <c r="H360" s="4">
        <v>994400000000</v>
      </c>
    </row>
    <row r="361" spans="7:8" x14ac:dyDescent="0.6">
      <c r="G361" s="4">
        <v>1.347137E-2</v>
      </c>
      <c r="H361" s="4">
        <v>812370000000</v>
      </c>
    </row>
    <row r="362" spans="7:8" x14ac:dyDescent="0.6">
      <c r="G362" s="4">
        <v>1.4221360000000001E-2</v>
      </c>
      <c r="H362" s="4">
        <v>840210000000</v>
      </c>
    </row>
    <row r="363" spans="7:8" x14ac:dyDescent="0.6">
      <c r="G363" s="4">
        <v>1.501311E-2</v>
      </c>
      <c r="H363" s="4">
        <v>826180000000</v>
      </c>
    </row>
    <row r="364" spans="7:8" x14ac:dyDescent="0.6">
      <c r="G364" s="4">
        <v>1.5425360000000001E-2</v>
      </c>
      <c r="H364" s="4">
        <v>994400000000</v>
      </c>
    </row>
    <row r="365" spans="7:8" x14ac:dyDescent="0.6">
      <c r="G365" s="4">
        <v>1.719072E-2</v>
      </c>
      <c r="H365" s="4">
        <v>994400000000</v>
      </c>
    </row>
    <row r="366" spans="7:8" x14ac:dyDescent="0.6">
      <c r="G366" s="4">
        <v>1.8147779999999999E-2</v>
      </c>
      <c r="H366" s="4">
        <v>914060000000</v>
      </c>
    </row>
    <row r="367" spans="7:8" x14ac:dyDescent="0.6">
      <c r="G367" s="4">
        <v>1.9158120000000001E-2</v>
      </c>
      <c r="H367" s="4">
        <v>854490000000</v>
      </c>
    </row>
    <row r="368" spans="7:8" x14ac:dyDescent="0.6">
      <c r="G368" s="4">
        <v>2.022471E-2</v>
      </c>
      <c r="H368" s="4">
        <v>854490000000</v>
      </c>
    </row>
    <row r="369" spans="7:8" x14ac:dyDescent="0.6">
      <c r="G369" s="4">
        <v>2.135068E-2</v>
      </c>
      <c r="H369" s="4">
        <v>826180000000</v>
      </c>
    </row>
    <row r="370" spans="7:8" x14ac:dyDescent="0.6">
      <c r="G370" s="4">
        <v>2.1936959999999998E-2</v>
      </c>
      <c r="H370" s="4">
        <v>785460000000</v>
      </c>
    </row>
    <row r="371" spans="7:8" x14ac:dyDescent="0.6">
      <c r="G371" s="4">
        <v>2.315826E-2</v>
      </c>
      <c r="H371" s="4">
        <v>772330000000</v>
      </c>
    </row>
    <row r="372" spans="7:8" x14ac:dyDescent="0.6">
      <c r="G372" s="4">
        <v>2.4447549999999998E-2</v>
      </c>
      <c r="H372" s="4">
        <v>785460000000</v>
      </c>
    </row>
    <row r="373" spans="7:8" x14ac:dyDescent="0.6">
      <c r="G373" s="4">
        <v>2.5808620000000001E-2</v>
      </c>
      <c r="H373" s="4">
        <v>1237900000000</v>
      </c>
    </row>
    <row r="374" spans="7:8" x14ac:dyDescent="0.6">
      <c r="G374" s="4">
        <v>2.7245459999999999E-2</v>
      </c>
      <c r="H374" s="4">
        <v>1346700000000</v>
      </c>
    </row>
    <row r="375" spans="7:8" x14ac:dyDescent="0.6">
      <c r="G375" s="4">
        <v>2.79936E-2</v>
      </c>
      <c r="H375" s="4">
        <v>1028500000000</v>
      </c>
    </row>
    <row r="376" spans="7:8" x14ac:dyDescent="0.6">
      <c r="G376" s="4">
        <v>3.0363580000000001E-2</v>
      </c>
      <c r="H376" s="4">
        <v>2309000000000</v>
      </c>
    </row>
    <row r="377" spans="7:8" x14ac:dyDescent="0.6">
      <c r="G377" s="4">
        <v>3.2054010000000001E-2</v>
      </c>
      <c r="H377" s="4">
        <v>1886300000000</v>
      </c>
    </row>
    <row r="378" spans="7:8" x14ac:dyDescent="0.6">
      <c r="G378" s="4">
        <v>3.4767739999999998E-2</v>
      </c>
      <c r="H378" s="4">
        <v>610050000000</v>
      </c>
    </row>
    <row r="379" spans="7:8" x14ac:dyDescent="0.6">
      <c r="G379" s="4">
        <v>3.6703359999999997E-2</v>
      </c>
      <c r="H379" s="4">
        <v>169540000000</v>
      </c>
    </row>
    <row r="380" spans="7:8" x14ac:dyDescent="0.6">
      <c r="G380" s="4">
        <v>3.8746750000000003E-2</v>
      </c>
      <c r="H380" s="4">
        <v>271740000000</v>
      </c>
    </row>
    <row r="381" spans="7:8" x14ac:dyDescent="0.6">
      <c r="G381" s="4">
        <v>4.09039E-2</v>
      </c>
      <c r="H381" s="4">
        <v>450460000000</v>
      </c>
    </row>
    <row r="382" spans="7:8" x14ac:dyDescent="0.6">
      <c r="G382" s="4">
        <v>4.318114E-2</v>
      </c>
      <c r="H382" s="4">
        <v>759430000000</v>
      </c>
    </row>
    <row r="383" spans="7:8" x14ac:dyDescent="0.6">
      <c r="G383" s="4">
        <v>4.558516E-2</v>
      </c>
      <c r="H383" s="4">
        <v>854490000000</v>
      </c>
    </row>
    <row r="384" spans="7:8" x14ac:dyDescent="0.6">
      <c r="G384" s="4">
        <v>4.6836910000000002E-2</v>
      </c>
      <c r="H384" s="4">
        <v>898790000000</v>
      </c>
    </row>
    <row r="385" spans="7:8" x14ac:dyDescent="0.6">
      <c r="G385" s="4">
        <v>4.9444460000000003E-2</v>
      </c>
      <c r="H385" s="4">
        <v>898790000000</v>
      </c>
    </row>
    <row r="386" spans="7:8" x14ac:dyDescent="0.6">
      <c r="G386" s="4">
        <v>5.3630490000000003E-2</v>
      </c>
      <c r="H386" s="4">
        <v>898790000000</v>
      </c>
    </row>
    <row r="387" spans="7:8" x14ac:dyDescent="0.6">
      <c r="G387" s="4">
        <v>5.5103159999999998E-2</v>
      </c>
      <c r="H387" s="4">
        <v>883770000000</v>
      </c>
    </row>
    <row r="388" spans="7:8" x14ac:dyDescent="0.6">
      <c r="G388" s="4">
        <v>5.8170909999999999E-2</v>
      </c>
      <c r="H388" s="4">
        <v>914060000000</v>
      </c>
    </row>
    <row r="389" spans="7:8" x14ac:dyDescent="0.6">
      <c r="G389" s="4">
        <v>5.9768259999999997E-2</v>
      </c>
      <c r="H389" s="4">
        <v>945390000000</v>
      </c>
    </row>
    <row r="390" spans="7:8" x14ac:dyDescent="0.6">
      <c r="G390" s="4">
        <v>6.3095730000000003E-2</v>
      </c>
      <c r="H390" s="4">
        <v>1157200000000</v>
      </c>
    </row>
    <row r="391" spans="7:8" x14ac:dyDescent="0.6">
      <c r="G391" s="4">
        <v>6.6608459999999994E-2</v>
      </c>
      <c r="H391" s="4">
        <v>1280300000000</v>
      </c>
    </row>
    <row r="392" spans="7:8" x14ac:dyDescent="0.6">
      <c r="G392" s="4">
        <v>7.0316760000000006E-2</v>
      </c>
      <c r="H392" s="4">
        <v>1416500000000</v>
      </c>
    </row>
    <row r="393" spans="7:8" x14ac:dyDescent="0.6">
      <c r="G393" s="4">
        <v>7.2247619999999999E-2</v>
      </c>
      <c r="H393" s="4">
        <v>1515300000000</v>
      </c>
    </row>
    <row r="394" spans="7:8" x14ac:dyDescent="0.6">
      <c r="G394" s="4">
        <v>7.6269859999999995E-2</v>
      </c>
      <c r="H394" s="4">
        <v>1950900000000</v>
      </c>
    </row>
    <row r="395" spans="7:8" x14ac:dyDescent="0.6">
      <c r="G395" s="4">
        <v>8.0516030000000002E-2</v>
      </c>
      <c r="H395" s="4">
        <v>1440600000000</v>
      </c>
    </row>
    <row r="396" spans="7:8" x14ac:dyDescent="0.6">
      <c r="G396" s="4">
        <v>8.4998599999999994E-2</v>
      </c>
      <c r="H396" s="4">
        <v>722000000000</v>
      </c>
    </row>
    <row r="397" spans="7:8" x14ac:dyDescent="0.6">
      <c r="G397" s="4">
        <v>8.733262E-2</v>
      </c>
      <c r="H397" s="4">
        <v>344020000000</v>
      </c>
    </row>
    <row r="398" spans="7:8" x14ac:dyDescent="0.6">
      <c r="G398" s="4">
        <v>9.2194680000000001E-2</v>
      </c>
      <c r="H398" s="4">
        <v>316230000000</v>
      </c>
    </row>
    <row r="399" spans="7:8" x14ac:dyDescent="0.6">
      <c r="G399" s="4">
        <v>9.7327440000000001E-2</v>
      </c>
      <c r="H399" s="4">
        <v>465900000000</v>
      </c>
    </row>
    <row r="400" spans="7:8" x14ac:dyDescent="0.6">
      <c r="G400" s="4">
        <v>0.10274595</v>
      </c>
      <c r="H400" s="4">
        <v>674940000000</v>
      </c>
    </row>
    <row r="401" spans="7:8" x14ac:dyDescent="0.6">
      <c r="G401" s="4">
        <v>0.1055673</v>
      </c>
      <c r="H401" s="4">
        <v>1081800000000</v>
      </c>
    </row>
    <row r="402" spans="7:8" x14ac:dyDescent="0.6">
      <c r="G402" s="4">
        <v>0.10846612</v>
      </c>
      <c r="H402" s="4">
        <v>1302100000000</v>
      </c>
    </row>
    <row r="403" spans="7:8" x14ac:dyDescent="0.6">
      <c r="G403" s="4">
        <v>0.11450476</v>
      </c>
      <c r="H403" s="4">
        <v>1369600000000</v>
      </c>
    </row>
    <row r="404" spans="7:8" x14ac:dyDescent="0.6">
      <c r="G404" s="4">
        <v>0.12087958</v>
      </c>
      <c r="H404" s="4">
        <v>977790000000</v>
      </c>
    </row>
    <row r="405" spans="7:8" x14ac:dyDescent="0.6">
      <c r="G405" s="4">
        <v>0.12760931</v>
      </c>
      <c r="H405" s="4">
        <v>2052100000000</v>
      </c>
    </row>
    <row r="406" spans="7:8" x14ac:dyDescent="0.6">
      <c r="G406" s="4">
        <v>0.13471369999999999</v>
      </c>
      <c r="H406" s="4">
        <v>2826300000000</v>
      </c>
    </row>
    <row r="407" spans="7:8" x14ac:dyDescent="0.6">
      <c r="G407" s="4">
        <v>0.14221362000000001</v>
      </c>
      <c r="H407" s="4">
        <v>1440600000000</v>
      </c>
    </row>
    <row r="408" spans="7:8" x14ac:dyDescent="0.6">
      <c r="G408" s="4">
        <v>0.15013107000000001</v>
      </c>
      <c r="H408" s="4">
        <v>785460000000</v>
      </c>
    </row>
    <row r="409" spans="7:8" x14ac:dyDescent="0.6">
      <c r="G409" s="4">
        <v>0.15848931999999999</v>
      </c>
      <c r="H409" s="4">
        <v>977790000000</v>
      </c>
    </row>
    <row r="410" spans="7:8" x14ac:dyDescent="0.6">
      <c r="G410" s="4">
        <v>0.17190722</v>
      </c>
      <c r="H410" s="4">
        <v>1324200000000</v>
      </c>
    </row>
    <row r="411" spans="7:8" x14ac:dyDescent="0.6">
      <c r="G411" s="4">
        <v>0.18147780999999999</v>
      </c>
      <c r="H411" s="4">
        <v>1676400000000</v>
      </c>
    </row>
    <row r="412" spans="7:8" x14ac:dyDescent="0.6">
      <c r="G412" s="4">
        <v>0.19158122</v>
      </c>
      <c r="H412" s="4">
        <v>1950900000000</v>
      </c>
    </row>
    <row r="413" spans="7:8" x14ac:dyDescent="0.6">
      <c r="G413" s="4">
        <v>0.20224712</v>
      </c>
      <c r="H413" s="4">
        <v>1823800000000</v>
      </c>
    </row>
    <row r="414" spans="7:8" x14ac:dyDescent="0.6">
      <c r="G414" s="4">
        <v>0.21350683000000001</v>
      </c>
      <c r="H414" s="4">
        <v>1217200000000</v>
      </c>
    </row>
    <row r="415" spans="7:8" x14ac:dyDescent="0.6">
      <c r="G415" s="4">
        <v>0.21936960999999999</v>
      </c>
      <c r="H415" s="4">
        <v>1176900000000</v>
      </c>
    </row>
    <row r="416" spans="7:8" x14ac:dyDescent="0.6">
      <c r="G416" s="4">
        <v>0.23158258000000001</v>
      </c>
      <c r="H416" s="4">
        <v>1258900000000</v>
      </c>
    </row>
    <row r="417" spans="7:8" x14ac:dyDescent="0.6">
      <c r="G417" s="4">
        <v>0.23794172</v>
      </c>
      <c r="H417" s="4">
        <v>1392800000000</v>
      </c>
    </row>
    <row r="418" spans="7:8" x14ac:dyDescent="0.6">
      <c r="G418" s="4">
        <v>0.25808615000000001</v>
      </c>
      <c r="H418" s="4">
        <v>2511900000000</v>
      </c>
    </row>
    <row r="419" spans="7:8" x14ac:dyDescent="0.6">
      <c r="G419" s="4">
        <v>0.27245458</v>
      </c>
      <c r="H419" s="4">
        <v>2972800000000</v>
      </c>
    </row>
    <row r="420" spans="7:8" x14ac:dyDescent="0.6">
      <c r="G420" s="4">
        <v>0.27993604999999999</v>
      </c>
      <c r="H420" s="4">
        <v>1984100000000</v>
      </c>
    </row>
    <row r="421" spans="7:8" x14ac:dyDescent="0.6">
      <c r="G421" s="4">
        <v>0.30363578000000002</v>
      </c>
      <c r="H421" s="4">
        <v>2158500000000</v>
      </c>
    </row>
    <row r="422" spans="7:8" x14ac:dyDescent="0.6">
      <c r="G422" s="4">
        <v>0.32054009</v>
      </c>
      <c r="H422" s="4">
        <v>2232400000000</v>
      </c>
    </row>
    <row r="423" spans="7:8" x14ac:dyDescent="0.6">
      <c r="G423" s="4">
        <v>0.33838552</v>
      </c>
      <c r="H423" s="4">
        <v>2687000000000</v>
      </c>
    </row>
    <row r="424" spans="7:8" x14ac:dyDescent="0.6">
      <c r="G424" s="4">
        <v>0.36703364999999999</v>
      </c>
      <c r="H424" s="4">
        <v>2972800000000</v>
      </c>
    </row>
    <row r="425" spans="7:8" x14ac:dyDescent="0.6">
      <c r="G425" s="4">
        <v>0.38746751000000001</v>
      </c>
      <c r="H425" s="4">
        <v>1984100000000</v>
      </c>
    </row>
    <row r="426" spans="7:8" x14ac:dyDescent="0.6">
      <c r="G426" s="4">
        <v>0.40903898999999999</v>
      </c>
      <c r="H426" s="4">
        <v>2923200000000</v>
      </c>
    </row>
    <row r="427" spans="7:8" x14ac:dyDescent="0.6">
      <c r="G427" s="4">
        <v>0.43181141000000001</v>
      </c>
      <c r="H427" s="4">
        <v>2642100000000</v>
      </c>
    </row>
    <row r="428" spans="7:8" x14ac:dyDescent="0.6">
      <c r="G428" s="4">
        <v>0.45585165</v>
      </c>
      <c r="H428" s="4">
        <v>2195100000000</v>
      </c>
    </row>
    <row r="429" spans="7:8" x14ac:dyDescent="0.6">
      <c r="G429" s="4">
        <v>0.48123027000000002</v>
      </c>
      <c r="H429" s="4">
        <v>2511900000000</v>
      </c>
    </row>
    <row r="430" spans="7:8" x14ac:dyDescent="0.6">
      <c r="G430" s="4">
        <v>0.49444461000000001</v>
      </c>
      <c r="H430" s="4">
        <v>2687000000000</v>
      </c>
    </row>
    <row r="431" spans="7:8" x14ac:dyDescent="0.6">
      <c r="G431" s="4">
        <v>0.52197181999999998</v>
      </c>
      <c r="H431" s="4">
        <v>2826300000000</v>
      </c>
    </row>
    <row r="432" spans="7:8" x14ac:dyDescent="0.6">
      <c r="G432" s="4">
        <v>0.55103155999999998</v>
      </c>
      <c r="H432" s="4">
        <v>2270400000000</v>
      </c>
    </row>
    <row r="433" spans="7:8" x14ac:dyDescent="0.6">
      <c r="G433" s="4">
        <v>0.58170913000000002</v>
      </c>
      <c r="H433" s="4">
        <v>2348200000000</v>
      </c>
    </row>
    <row r="434" spans="7:8" x14ac:dyDescent="0.6">
      <c r="G434" s="4">
        <v>0.61409462000000004</v>
      </c>
      <c r="H434" s="4">
        <v>2469900000000</v>
      </c>
    </row>
    <row r="435" spans="7:8" x14ac:dyDescent="0.6">
      <c r="G435" s="4">
        <v>0.63095734000000003</v>
      </c>
      <c r="H435" s="4">
        <v>3180100000000</v>
      </c>
    </row>
    <row r="436" spans="7:8" x14ac:dyDescent="0.6">
      <c r="G436" s="4">
        <v>0.66608462999999996</v>
      </c>
      <c r="H436" s="4">
        <v>2511900000000</v>
      </c>
    </row>
    <row r="437" spans="7:8" x14ac:dyDescent="0.6">
      <c r="G437" s="4">
        <v>0.68437497000000003</v>
      </c>
      <c r="H437" s="4">
        <v>3023300000000</v>
      </c>
    </row>
    <row r="438" spans="7:8" x14ac:dyDescent="0.6">
      <c r="G438" s="4">
        <v>0.72247616999999997</v>
      </c>
      <c r="H438" s="4">
        <v>3074700000000</v>
      </c>
    </row>
    <row r="439" spans="7:8" x14ac:dyDescent="0.6">
      <c r="G439" s="4">
        <v>0.74231499999999995</v>
      </c>
      <c r="H439" s="4">
        <v>2826300000000</v>
      </c>
    </row>
    <row r="440" spans="7:8" x14ac:dyDescent="0.6">
      <c r="G440" s="4">
        <v>0.76269858999999995</v>
      </c>
      <c r="H440" s="4">
        <v>4234800000000</v>
      </c>
    </row>
    <row r="441" spans="7:8" x14ac:dyDescent="0.6">
      <c r="G441" s="4">
        <v>0.80516030000000005</v>
      </c>
      <c r="H441" s="4">
        <v>3074700000000</v>
      </c>
    </row>
    <row r="442" spans="7:8" x14ac:dyDescent="0.6">
      <c r="G442" s="4">
        <v>0.84998598000000003</v>
      </c>
      <c r="H442" s="4">
        <v>2972800000000</v>
      </c>
    </row>
    <row r="443" spans="7:8" x14ac:dyDescent="0.6">
      <c r="G443" s="4">
        <v>0.89730725</v>
      </c>
      <c r="H443" s="4">
        <v>2511900000000</v>
      </c>
    </row>
    <row r="444" spans="7:8" x14ac:dyDescent="0.6">
      <c r="G444" s="4">
        <v>0.92194684000000005</v>
      </c>
      <c r="H444" s="4">
        <v>2874300000000</v>
      </c>
    </row>
    <row r="445" spans="7:8" x14ac:dyDescent="0.6">
      <c r="G445" s="4">
        <v>0.97327439000000004</v>
      </c>
      <c r="H445" s="4">
        <v>2687000000000</v>
      </c>
    </row>
    <row r="446" spans="7:8" x14ac:dyDescent="0.6">
      <c r="G446" s="4">
        <v>1.02745949</v>
      </c>
      <c r="H446" s="4">
        <v>2642100000000</v>
      </c>
    </row>
    <row r="447" spans="7:8" x14ac:dyDescent="0.6">
      <c r="G447" s="4">
        <v>1.1144454699999999</v>
      </c>
      <c r="H447" s="4">
        <v>6674100000000</v>
      </c>
    </row>
    <row r="448" spans="7:8" x14ac:dyDescent="0.6">
      <c r="G448" s="4">
        <v>1.2087958000000001</v>
      </c>
      <c r="H448" s="4">
        <v>5452400000000</v>
      </c>
    </row>
    <row r="449" spans="7:8" x14ac:dyDescent="0.6">
      <c r="G449" s="4">
        <v>1.3111339399999999</v>
      </c>
      <c r="H449" s="4">
        <v>5452400000000</v>
      </c>
    </row>
    <row r="450" spans="7:8" x14ac:dyDescent="0.6">
      <c r="G450" s="4">
        <v>1.42213615</v>
      </c>
      <c r="H450" s="4">
        <v>5361300000000</v>
      </c>
    </row>
    <row r="451" spans="7:8" x14ac:dyDescent="0.6">
      <c r="G451" s="4">
        <v>1.54253595</v>
      </c>
      <c r="H451" s="4">
        <v>4845800000000</v>
      </c>
    </row>
    <row r="452" spans="7:8" x14ac:dyDescent="0.6">
      <c r="G452" s="4">
        <v>1.6284135399999999</v>
      </c>
      <c r="H452" s="4">
        <v>4454300000000</v>
      </c>
    </row>
    <row r="453" spans="7:8" x14ac:dyDescent="0.6">
      <c r="G453" s="4">
        <v>1.7190722000000001</v>
      </c>
      <c r="H453" s="4">
        <v>4379900000000</v>
      </c>
    </row>
    <row r="454" spans="7:8" x14ac:dyDescent="0.6">
      <c r="G454" s="4">
        <v>1.7662770400000001</v>
      </c>
      <c r="H454" s="4">
        <v>3700800000000</v>
      </c>
    </row>
    <row r="455" spans="7:8" x14ac:dyDescent="0.6">
      <c r="G455" s="4">
        <v>1.91581223</v>
      </c>
      <c r="H455" s="4">
        <v>3892600000000</v>
      </c>
    </row>
    <row r="456" spans="7:8" x14ac:dyDescent="0.6">
      <c r="G456" s="4">
        <v>2.0224712299999998</v>
      </c>
      <c r="H456" s="4">
        <v>3234100000000</v>
      </c>
    </row>
    <row r="457" spans="7:8" x14ac:dyDescent="0.6">
      <c r="G457" s="4">
        <v>2.0780072500000002</v>
      </c>
      <c r="H457" s="4">
        <v>2923200000000</v>
      </c>
    </row>
    <row r="458" spans="7:8" x14ac:dyDescent="0.6">
      <c r="G458" s="4">
        <v>2.2539338999999998</v>
      </c>
      <c r="H458" s="4">
        <v>2874300000000</v>
      </c>
    </row>
    <row r="459" spans="7:8" x14ac:dyDescent="0.6">
      <c r="G459" s="4">
        <v>2.3794171500000001</v>
      </c>
      <c r="H459" s="4">
        <v>2779100000000</v>
      </c>
    </row>
    <row r="460" spans="7:8" x14ac:dyDescent="0.6">
      <c r="G460" s="4">
        <v>2.3794171500000001</v>
      </c>
      <c r="H460" s="4">
        <v>2687000000000</v>
      </c>
    </row>
    <row r="461" spans="7:8" x14ac:dyDescent="0.6">
      <c r="G461" s="4">
        <v>2.5118864300000001</v>
      </c>
      <c r="H461" s="4">
        <v>2732700000000</v>
      </c>
    </row>
    <row r="462" spans="7:8" x14ac:dyDescent="0.6">
      <c r="G462" s="4">
        <v>2.6517306700000001</v>
      </c>
      <c r="H462" s="4">
        <v>2052100000000</v>
      </c>
    </row>
    <row r="463" spans="7:8" x14ac:dyDescent="0.6">
      <c r="G463" s="4">
        <v>2.7245458299999998</v>
      </c>
      <c r="H463" s="4">
        <v>2158500000000</v>
      </c>
    </row>
    <row r="464" spans="7:8" x14ac:dyDescent="0.6">
      <c r="G464" s="4">
        <v>2.7993604599999999</v>
      </c>
      <c r="H464" s="4">
        <v>1793300000000</v>
      </c>
    </row>
    <row r="465" spans="7:8" x14ac:dyDescent="0.6">
      <c r="G465" s="4">
        <v>2.8762294499999999</v>
      </c>
      <c r="H465" s="4">
        <v>1793300000000</v>
      </c>
    </row>
    <row r="466" spans="7:8" x14ac:dyDescent="0.6">
      <c r="G466" s="4">
        <v>3.03635776</v>
      </c>
      <c r="H466" s="4">
        <v>1593800000000</v>
      </c>
    </row>
    <row r="467" spans="7:8" x14ac:dyDescent="0.6">
      <c r="G467" s="4">
        <v>3.1197345799999998</v>
      </c>
      <c r="H467" s="4">
        <v>1515300000000</v>
      </c>
    </row>
    <row r="468" spans="7:8" x14ac:dyDescent="0.6">
      <c r="G468" s="4">
        <v>3.2934195499999999</v>
      </c>
      <c r="H468" s="4">
        <v>1369600000000</v>
      </c>
    </row>
    <row r="469" spans="7:8" x14ac:dyDescent="0.6">
      <c r="G469" s="4">
        <v>3.38385515</v>
      </c>
      <c r="H469" s="4">
        <v>1196900000000</v>
      </c>
    </row>
    <row r="470" spans="7:8" x14ac:dyDescent="0.6">
      <c r="G470" s="4">
        <v>3.4767740699999998</v>
      </c>
      <c r="H470" s="4">
        <v>1100200000000</v>
      </c>
    </row>
    <row r="471" spans="7:8" x14ac:dyDescent="0.6">
      <c r="G471" s="4">
        <v>3.5722445</v>
      </c>
      <c r="H471" s="4">
        <v>1046000000000</v>
      </c>
    </row>
    <row r="472" spans="7:8" x14ac:dyDescent="0.6">
      <c r="G472" s="4">
        <v>3.6703364999999999</v>
      </c>
      <c r="H472" s="4">
        <v>961450000000</v>
      </c>
    </row>
    <row r="473" spans="7:8" x14ac:dyDescent="0.6">
      <c r="G473" s="4">
        <v>3.7711220499999998</v>
      </c>
      <c r="H473" s="4">
        <v>812370000000</v>
      </c>
    </row>
    <row r="474" spans="7:8" x14ac:dyDescent="0.6">
      <c r="G474" s="4">
        <v>3.87467512</v>
      </c>
      <c r="H474" s="4">
        <v>883770000000</v>
      </c>
    </row>
    <row r="475" spans="7:8" x14ac:dyDescent="0.6">
      <c r="G475" s="4">
        <v>3.9810717100000002</v>
      </c>
      <c r="H475" s="4">
        <v>812370000000</v>
      </c>
    </row>
    <row r="476" spans="7:8" x14ac:dyDescent="0.6">
      <c r="G476" s="4">
        <v>4.09038989</v>
      </c>
      <c r="H476" s="4">
        <v>759430000000</v>
      </c>
    </row>
    <row r="477" spans="7:8" x14ac:dyDescent="0.6">
      <c r="G477" s="4">
        <v>4.09038989</v>
      </c>
      <c r="H477" s="4">
        <v>734270000000</v>
      </c>
    </row>
    <row r="478" spans="7:8" x14ac:dyDescent="0.6">
      <c r="G478" s="4">
        <v>4.3181141399999996</v>
      </c>
      <c r="H478" s="4">
        <v>686410000000</v>
      </c>
    </row>
    <row r="479" spans="7:8" x14ac:dyDescent="0.6">
      <c r="G479" s="4">
        <v>4.3181141399999996</v>
      </c>
      <c r="H479" s="4">
        <v>641680000000</v>
      </c>
    </row>
    <row r="480" spans="7:8" x14ac:dyDescent="0.6">
      <c r="G480" s="4">
        <v>4.4366873299999998</v>
      </c>
      <c r="H480" s="4">
        <v>551400000000</v>
      </c>
    </row>
    <row r="481" spans="7:8" x14ac:dyDescent="0.6">
      <c r="G481" s="4">
        <v>4.5585164799999998</v>
      </c>
      <c r="H481" s="4">
        <v>570290000000</v>
      </c>
    </row>
    <row r="482" spans="7:8" x14ac:dyDescent="0.6">
      <c r="G482" s="4">
        <v>4.6836909999999996</v>
      </c>
      <c r="H482" s="4">
        <v>533130000000</v>
      </c>
    </row>
    <row r="483" spans="7:8" x14ac:dyDescent="0.6">
      <c r="G483" s="4">
        <v>4.6836909999999996</v>
      </c>
      <c r="H483" s="4">
        <v>490050000000</v>
      </c>
    </row>
    <row r="484" spans="7:8" x14ac:dyDescent="0.6">
      <c r="G484" s="4">
        <v>4.9444461000000004</v>
      </c>
      <c r="H484" s="4">
        <v>442940000000</v>
      </c>
    </row>
    <row r="485" spans="7:8" x14ac:dyDescent="0.6">
      <c r="G485" s="4">
        <v>5.08021805</v>
      </c>
      <c r="H485" s="4">
        <v>414070000000</v>
      </c>
    </row>
    <row r="486" spans="7:8" x14ac:dyDescent="0.6">
      <c r="G486" s="4">
        <v>5.2197182199999999</v>
      </c>
      <c r="H486" s="4">
        <v>349870000000</v>
      </c>
    </row>
    <row r="487" spans="7:8" x14ac:dyDescent="0.6">
      <c r="G487" s="4">
        <v>5.2197182199999999</v>
      </c>
      <c r="H487" s="4">
        <v>327070000000</v>
      </c>
    </row>
    <row r="488" spans="7:8" x14ac:dyDescent="0.6">
      <c r="G488" s="4">
        <v>5.5103155599999996</v>
      </c>
      <c r="H488" s="4">
        <v>332620000000</v>
      </c>
    </row>
    <row r="489" spans="7:8" x14ac:dyDescent="0.6">
      <c r="G489" s="4">
        <v>5.5103155599999996</v>
      </c>
      <c r="H489" s="4">
        <v>290680000000</v>
      </c>
    </row>
    <row r="490" spans="7:8" x14ac:dyDescent="0.6">
      <c r="G490" s="4">
        <v>5.5103155599999996</v>
      </c>
      <c r="H490" s="4">
        <v>276350000000</v>
      </c>
    </row>
    <row r="491" spans="7:8" x14ac:dyDescent="0.6">
      <c r="G491" s="4">
        <v>5.6616259900000001</v>
      </c>
      <c r="H491" s="4">
        <v>254030000000</v>
      </c>
    </row>
    <row r="492" spans="7:8" x14ac:dyDescent="0.6">
      <c r="G492" s="4">
        <v>5.8170913300000002</v>
      </c>
      <c r="H492" s="4">
        <v>233500000000</v>
      </c>
    </row>
    <row r="493" spans="7:8" x14ac:dyDescent="0.6">
      <c r="G493" s="4">
        <v>5.8170913300000002</v>
      </c>
      <c r="H493" s="4">
        <v>225770000000</v>
      </c>
    </row>
    <row r="494" spans="7:8" x14ac:dyDescent="0.6">
      <c r="G494" s="4">
        <v>5.9768256600000003</v>
      </c>
      <c r="H494" s="4">
        <v>204060000000</v>
      </c>
    </row>
    <row r="495" spans="7:8" x14ac:dyDescent="0.6">
      <c r="G495" s="4">
        <v>6.14094622</v>
      </c>
      <c r="H495" s="4">
        <v>178330000000</v>
      </c>
    </row>
    <row r="496" spans="7:8" x14ac:dyDescent="0.6">
      <c r="G496" s="4">
        <v>6.14094622</v>
      </c>
      <c r="H496" s="4">
        <v>163920000000</v>
      </c>
    </row>
    <row r="497" spans="7:8" x14ac:dyDescent="0.6">
      <c r="G497" s="4">
        <v>6.4828310800000004</v>
      </c>
      <c r="H497" s="4">
        <v>158490000000</v>
      </c>
    </row>
    <row r="498" spans="7:8" x14ac:dyDescent="0.6">
      <c r="G498" s="4">
        <v>6.4828310800000004</v>
      </c>
      <c r="H498" s="4">
        <v>150680000000</v>
      </c>
    </row>
    <row r="499" spans="7:8" x14ac:dyDescent="0.6">
      <c r="G499" s="4">
        <v>6.4828310800000004</v>
      </c>
      <c r="H499" s="4">
        <v>138500000000</v>
      </c>
    </row>
    <row r="500" spans="7:8" x14ac:dyDescent="0.6">
      <c r="G500" s="4">
        <v>6.6608462900000003</v>
      </c>
      <c r="H500" s="4">
        <v>127310000000</v>
      </c>
    </row>
    <row r="501" spans="7:8" x14ac:dyDescent="0.6">
      <c r="G501" s="4">
        <v>6.6608462900000003</v>
      </c>
      <c r="H501" s="4">
        <v>121040000000</v>
      </c>
    </row>
    <row r="502" spans="7:8" x14ac:dyDescent="0.6">
      <c r="G502" s="4">
        <v>7.0316755500000001</v>
      </c>
      <c r="H502" s="4">
        <v>111260000000</v>
      </c>
    </row>
    <row r="503" spans="7:8" x14ac:dyDescent="0.6">
      <c r="G503" s="4">
        <v>7.0316755500000001</v>
      </c>
      <c r="H503" s="4">
        <v>97231000000</v>
      </c>
    </row>
    <row r="504" spans="7:8" x14ac:dyDescent="0.6">
      <c r="G504" s="4">
        <v>7.0316755500000001</v>
      </c>
      <c r="H504" s="4">
        <v>87883000000</v>
      </c>
    </row>
    <row r="505" spans="7:8" x14ac:dyDescent="0.6">
      <c r="G505" s="4">
        <v>7.2247617399999999</v>
      </c>
      <c r="H505" s="4">
        <v>86414000000</v>
      </c>
    </row>
    <row r="506" spans="7:8" x14ac:dyDescent="0.6">
      <c r="G506" s="4">
        <v>7.2247617399999999</v>
      </c>
      <c r="H506" s="4">
        <v>83551000000</v>
      </c>
    </row>
    <row r="507" spans="7:8" x14ac:dyDescent="0.6">
      <c r="G507" s="4">
        <v>7.4231499799999998</v>
      </c>
      <c r="H507" s="4">
        <v>65995000000</v>
      </c>
    </row>
    <row r="508" spans="7:8" x14ac:dyDescent="0.6">
      <c r="G508" s="4">
        <v>7.6269858599999996</v>
      </c>
      <c r="H508" s="4">
        <v>73015000000</v>
      </c>
    </row>
    <row r="509" spans="7:8" x14ac:dyDescent="0.6">
      <c r="G509" s="4">
        <v>7.6269858599999996</v>
      </c>
      <c r="H509" s="4">
        <v>53915000000</v>
      </c>
    </row>
    <row r="510" spans="7:8" x14ac:dyDescent="0.6">
      <c r="G510" s="4">
        <v>7.8364189700000004</v>
      </c>
      <c r="H510" s="4">
        <v>55762000000</v>
      </c>
    </row>
    <row r="511" spans="7:8" x14ac:dyDescent="0.6">
      <c r="G511" s="4">
        <v>8.0516030000000001</v>
      </c>
      <c r="H511" s="4">
        <v>51257000000</v>
      </c>
    </row>
    <row r="512" spans="7:8" x14ac:dyDescent="0.6">
      <c r="G512" s="4">
        <v>8.0516030000000001</v>
      </c>
      <c r="H512" s="4">
        <v>48731000000</v>
      </c>
    </row>
    <row r="513" spans="7:8" x14ac:dyDescent="0.6">
      <c r="G513" s="4">
        <v>8.0516030000000001</v>
      </c>
      <c r="H513" s="4">
        <v>43310000000</v>
      </c>
    </row>
    <row r="514" spans="7:8" x14ac:dyDescent="0.6">
      <c r="G514" s="4">
        <v>8.2726958699999997</v>
      </c>
      <c r="H514" s="4">
        <v>39146000000</v>
      </c>
    </row>
    <row r="515" spans="7:8" x14ac:dyDescent="0.6">
      <c r="G515" s="4">
        <v>8.2726958699999997</v>
      </c>
      <c r="H515" s="4">
        <v>34791000000</v>
      </c>
    </row>
    <row r="516" spans="7:8" x14ac:dyDescent="0.6">
      <c r="G516" s="4">
        <v>8.2726958699999997</v>
      </c>
      <c r="H516" s="4">
        <v>29396000000</v>
      </c>
    </row>
    <row r="517" spans="7:8" x14ac:dyDescent="0.6">
      <c r="G517" s="4">
        <v>8.49985985</v>
      </c>
      <c r="H517" s="4">
        <v>31980000000</v>
      </c>
    </row>
    <row r="518" spans="7:8" x14ac:dyDescent="0.6">
      <c r="G518" s="4">
        <v>8.49985985</v>
      </c>
      <c r="H518" s="4">
        <v>27480000000</v>
      </c>
    </row>
    <row r="519" spans="7:8" x14ac:dyDescent="0.6">
      <c r="G519" s="4">
        <v>8.49985985</v>
      </c>
      <c r="H519" s="4">
        <v>22832000000</v>
      </c>
    </row>
    <row r="520" spans="7:8" x14ac:dyDescent="0.6">
      <c r="G520" s="4">
        <v>8.49985985</v>
      </c>
      <c r="H520" s="4">
        <v>20636000000</v>
      </c>
    </row>
    <row r="521" spans="7:8" x14ac:dyDescent="0.6">
      <c r="G521" s="4">
        <v>8.9730724899999998</v>
      </c>
      <c r="H521" s="4">
        <v>26570000000</v>
      </c>
    </row>
    <row r="522" spans="7:8" x14ac:dyDescent="0.6">
      <c r="G522" s="4">
        <v>8.9730724899999998</v>
      </c>
      <c r="H522" s="4">
        <v>23220000000</v>
      </c>
    </row>
    <row r="523" spans="7:8" x14ac:dyDescent="0.6">
      <c r="G523" s="4">
        <v>9.2194684500000008</v>
      </c>
      <c r="H523" s="4">
        <v>21344000000</v>
      </c>
    </row>
    <row r="524" spans="7:8" x14ac:dyDescent="0.6">
      <c r="G524" s="4">
        <v>9.2194684500000008</v>
      </c>
      <c r="H524" s="4">
        <v>20987000000</v>
      </c>
    </row>
    <row r="525" spans="7:8" x14ac:dyDescent="0.6">
      <c r="G525" s="4">
        <v>9.2194684500000008</v>
      </c>
      <c r="H525" s="4">
        <v>19619000000</v>
      </c>
    </row>
    <row r="526" spans="7:8" x14ac:dyDescent="0.6">
      <c r="G526" s="4">
        <v>9.2194684500000008</v>
      </c>
      <c r="H526" s="4">
        <v>17437000000</v>
      </c>
    </row>
    <row r="527" spans="7:8" x14ac:dyDescent="0.6">
      <c r="G527" s="4">
        <v>9.4726303099999996</v>
      </c>
      <c r="H527" s="4">
        <v>16028000000</v>
      </c>
    </row>
    <row r="528" spans="7:8" x14ac:dyDescent="0.6">
      <c r="G528" s="4">
        <v>9.4726303099999996</v>
      </c>
      <c r="H528" s="4">
        <v>13543000000</v>
      </c>
    </row>
    <row r="529" spans="7:8" x14ac:dyDescent="0.6">
      <c r="G529" s="4">
        <v>9.7327438599999994</v>
      </c>
      <c r="H529" s="4">
        <v>14007000000</v>
      </c>
    </row>
    <row r="530" spans="7:8" x14ac:dyDescent="0.6">
      <c r="G530" s="4">
        <v>10</v>
      </c>
      <c r="H530" s="4">
        <v>13094000000</v>
      </c>
    </row>
    <row r="531" spans="7:8" x14ac:dyDescent="0.6">
      <c r="G531" s="4">
        <v>10</v>
      </c>
      <c r="H531" s="4">
        <v>12241000000</v>
      </c>
    </row>
    <row r="532" spans="7:8" x14ac:dyDescent="0.6">
      <c r="G532" s="4">
        <v>10</v>
      </c>
      <c r="H532" s="4">
        <v>11252000000</v>
      </c>
    </row>
    <row r="533" spans="7:8" x14ac:dyDescent="0.6">
      <c r="G533" s="4">
        <v>10</v>
      </c>
      <c r="H533" s="4">
        <v>10879000000</v>
      </c>
    </row>
    <row r="534" spans="7:8" x14ac:dyDescent="0.6">
      <c r="G534" s="4">
        <v>10.2745949</v>
      </c>
      <c r="H534" s="4">
        <v>10343000000</v>
      </c>
    </row>
    <row r="535" spans="7:8" x14ac:dyDescent="0.6">
      <c r="G535" s="4">
        <v>10.556729900000001</v>
      </c>
      <c r="H535" s="4">
        <v>7898797419</v>
      </c>
    </row>
    <row r="536" spans="7:8" x14ac:dyDescent="0.6">
      <c r="G536" s="4">
        <v>10.556729900000001</v>
      </c>
      <c r="H536" s="4">
        <v>6452917275</v>
      </c>
    </row>
    <row r="537" spans="7:8" x14ac:dyDescent="0.6">
      <c r="G537" s="4">
        <v>10.556729900000001</v>
      </c>
      <c r="H537" s="4">
        <v>5931584637</v>
      </c>
    </row>
    <row r="538" spans="7:8" x14ac:dyDescent="0.6">
      <c r="G538" s="4">
        <v>10.8466123</v>
      </c>
      <c r="H538" s="4">
        <v>5452370581</v>
      </c>
    </row>
    <row r="539" spans="7:8" x14ac:dyDescent="0.6">
      <c r="G539" s="4">
        <v>10.8466123</v>
      </c>
      <c r="H539" s="4">
        <v>5183631810</v>
      </c>
    </row>
    <row r="540" spans="7:8" x14ac:dyDescent="0.6">
      <c r="G540" s="4">
        <v>10.8466123</v>
      </c>
      <c r="H540" s="4">
        <v>4845804107</v>
      </c>
    </row>
    <row r="541" spans="7:8" x14ac:dyDescent="0.6">
      <c r="G541" s="4">
        <v>11.144454700000001</v>
      </c>
      <c r="H541" s="4">
        <v>5931584637</v>
      </c>
    </row>
    <row r="542" spans="7:8" x14ac:dyDescent="0.6">
      <c r="G542" s="4">
        <v>11.144454700000001</v>
      </c>
      <c r="H542" s="4">
        <v>4164014135</v>
      </c>
    </row>
    <row r="543" spans="7:8" x14ac:dyDescent="0.6">
      <c r="G543" s="4">
        <v>11.144454700000001</v>
      </c>
      <c r="H543" s="4">
        <v>3578149949</v>
      </c>
    </row>
    <row r="544" spans="7:8" x14ac:dyDescent="0.6">
      <c r="G544" s="4">
        <v>11.4504757</v>
      </c>
      <c r="H544" s="4">
        <v>4379892130</v>
      </c>
    </row>
    <row r="545" spans="7:8" x14ac:dyDescent="0.6">
      <c r="G545" s="4">
        <v>11.4504757</v>
      </c>
      <c r="H545" s="4">
        <v>3827602497</v>
      </c>
    </row>
    <row r="546" spans="7:8" x14ac:dyDescent="0.6">
      <c r="G546" s="4">
        <v>11.4504757</v>
      </c>
      <c r="H546" s="4">
        <v>3700775011</v>
      </c>
    </row>
    <row r="547" spans="7:8" x14ac:dyDescent="0.6">
      <c r="G547" s="4">
        <v>11.4504757</v>
      </c>
      <c r="H547" s="4">
        <v>2017799680</v>
      </c>
    </row>
    <row r="548" spans="7:8" x14ac:dyDescent="0.6">
      <c r="G548" s="4">
        <v>11.7648999</v>
      </c>
      <c r="H548" s="4">
        <v>2642111975</v>
      </c>
    </row>
    <row r="549" spans="7:8" x14ac:dyDescent="0.6">
      <c r="G549" s="4">
        <v>11.7648999</v>
      </c>
      <c r="H549" s="4">
        <v>1704933001</v>
      </c>
    </row>
    <row r="550" spans="7:8" x14ac:dyDescent="0.6">
      <c r="G550" s="4">
        <v>12.087958</v>
      </c>
      <c r="H550" s="4">
        <v>2195146020</v>
      </c>
    </row>
    <row r="551" spans="7:8" x14ac:dyDescent="0.6">
      <c r="G551" s="4">
        <v>12.087958</v>
      </c>
      <c r="H551" s="4">
        <v>2122409927</v>
      </c>
    </row>
    <row r="552" spans="7:8" x14ac:dyDescent="0.6">
      <c r="G552" s="4">
        <v>12.087958</v>
      </c>
      <c r="H552" s="4">
        <v>1886295619</v>
      </c>
    </row>
    <row r="553" spans="7:8" x14ac:dyDescent="0.6">
      <c r="G553" s="4">
        <v>12.4198871</v>
      </c>
      <c r="H553" s="4">
        <v>2428655155</v>
      </c>
    </row>
    <row r="554" spans="7:8" x14ac:dyDescent="0.6">
      <c r="G554" s="4">
        <v>12.4198871</v>
      </c>
      <c r="H554" s="4">
        <v>1793323075</v>
      </c>
    </row>
    <row r="555" spans="7:8" x14ac:dyDescent="0.6">
      <c r="G555" s="4">
        <v>12.4198871</v>
      </c>
      <c r="H555" s="4">
        <v>1416509567</v>
      </c>
    </row>
    <row r="556" spans="7:8" x14ac:dyDescent="0.6">
      <c r="G556" s="4">
        <v>12.4198871</v>
      </c>
      <c r="H556" s="4">
        <v>961450278</v>
      </c>
    </row>
    <row r="557" spans="7:8" x14ac:dyDescent="0.6">
      <c r="G557" s="4">
        <v>12.760930800000001</v>
      </c>
      <c r="H557" s="4">
        <v>1620899535</v>
      </c>
    </row>
    <row r="558" spans="7:8" x14ac:dyDescent="0.6">
      <c r="G558" s="4">
        <v>12.760930800000001</v>
      </c>
      <c r="H558" s="4">
        <v>1118872212</v>
      </c>
    </row>
    <row r="559" spans="7:8" x14ac:dyDescent="0.6">
      <c r="G559" s="4">
        <v>12.760930800000001</v>
      </c>
      <c r="H559" s="4">
        <v>759430097</v>
      </c>
    </row>
    <row r="560" spans="7:8" x14ac:dyDescent="0.6">
      <c r="G560" s="4">
        <v>13.1113394</v>
      </c>
      <c r="H560" s="4">
        <v>1237892486</v>
      </c>
    </row>
    <row r="561" spans="7:8" x14ac:dyDescent="0.6">
      <c r="G561" s="4">
        <v>13.1113394</v>
      </c>
      <c r="H561" s="4">
        <v>854490654</v>
      </c>
    </row>
    <row r="562" spans="7:8" x14ac:dyDescent="0.6">
      <c r="G562" s="4">
        <v>13.1113394</v>
      </c>
      <c r="H562" s="4">
        <v>674944857</v>
      </c>
    </row>
    <row r="563" spans="7:8" x14ac:dyDescent="0.6">
      <c r="G563" s="4">
        <v>13.47137</v>
      </c>
      <c r="H563" s="4">
        <v>977786197</v>
      </c>
    </row>
    <row r="564" spans="7:8" x14ac:dyDescent="0.6">
      <c r="G564" s="4">
        <v>13.47137</v>
      </c>
      <c r="H564" s="4">
        <v>143250967</v>
      </c>
    </row>
    <row r="565" spans="7:8" x14ac:dyDescent="0.6">
      <c r="G565" s="4">
        <v>13.47137</v>
      </c>
      <c r="H565" s="4">
        <v>97231028.099999994</v>
      </c>
    </row>
    <row r="566" spans="7:8" x14ac:dyDescent="0.6">
      <c r="G566" s="4">
        <v>13.8412869</v>
      </c>
      <c r="H566" s="4">
        <v>734266405</v>
      </c>
    </row>
    <row r="567" spans="7:8" x14ac:dyDescent="0.6">
      <c r="G567" s="4">
        <v>13.8412869</v>
      </c>
      <c r="H567" s="4">
        <v>686412788</v>
      </c>
    </row>
    <row r="568" spans="7:8" x14ac:dyDescent="0.6">
      <c r="G568" s="4">
        <v>13.8412869</v>
      </c>
      <c r="H568" s="4">
        <v>610050593</v>
      </c>
    </row>
    <row r="569" spans="7:8" x14ac:dyDescent="0.6">
      <c r="G569" s="4">
        <v>13.8412869</v>
      </c>
      <c r="H569" s="4">
        <v>316227766</v>
      </c>
    </row>
    <row r="570" spans="7:8" x14ac:dyDescent="0.6">
      <c r="G570" s="4">
        <v>14.2213615</v>
      </c>
      <c r="H570" s="4">
        <v>630957344</v>
      </c>
    </row>
    <row r="571" spans="7:8" x14ac:dyDescent="0.6">
      <c r="G571" s="4">
        <v>14.2213615</v>
      </c>
      <c r="H571" s="4">
        <v>498380424</v>
      </c>
    </row>
    <row r="572" spans="7:8" x14ac:dyDescent="0.6">
      <c r="G572" s="4">
        <v>14.2213615</v>
      </c>
      <c r="H572" s="4">
        <v>428259807</v>
      </c>
    </row>
    <row r="573" spans="7:8" x14ac:dyDescent="0.6">
      <c r="G573" s="4">
        <v>14.2213615</v>
      </c>
      <c r="H573" s="4">
        <v>53914715.399999999</v>
      </c>
    </row>
    <row r="574" spans="7:8" x14ac:dyDescent="0.6">
      <c r="G574" s="4">
        <v>14.6118728</v>
      </c>
      <c r="H574" s="4">
        <v>610050593</v>
      </c>
    </row>
    <row r="575" spans="7:8" x14ac:dyDescent="0.6">
      <c r="G575" s="4">
        <v>14.6118728</v>
      </c>
      <c r="H575" s="4">
        <v>178327989</v>
      </c>
    </row>
    <row r="576" spans="7:8" x14ac:dyDescent="0.6">
      <c r="G576" s="4">
        <v>14.6118728</v>
      </c>
      <c r="H576" s="4">
        <v>67116495</v>
      </c>
    </row>
    <row r="577" spans="7:8" x14ac:dyDescent="0.6">
      <c r="G577" s="4">
        <v>15.0131073</v>
      </c>
      <c r="H577" s="4">
        <v>207526313</v>
      </c>
    </row>
    <row r="578" spans="7:8" x14ac:dyDescent="0.6">
      <c r="G578" s="4">
        <v>15.0131073</v>
      </c>
      <c r="H578" s="4">
        <v>51257343.899999999</v>
      </c>
    </row>
    <row r="579" spans="7:8" x14ac:dyDescent="0.6">
      <c r="G579" s="4">
        <v>15.425359500000001</v>
      </c>
      <c r="H579" s="4">
        <v>249781906</v>
      </c>
    </row>
    <row r="580" spans="7:8" x14ac:dyDescent="0.6">
      <c r="G580" s="4">
        <v>15.425359500000001</v>
      </c>
      <c r="H580" s="4">
        <v>178327989</v>
      </c>
    </row>
    <row r="581" spans="7:8" x14ac:dyDescent="0.6">
      <c r="G581" s="4">
        <v>15.425359500000001</v>
      </c>
      <c r="H581" s="4">
        <v>161182198</v>
      </c>
    </row>
    <row r="582" spans="7:8" x14ac:dyDescent="0.6">
      <c r="G582" s="4">
        <v>15.8489319</v>
      </c>
      <c r="H582" s="4">
        <v>295618567</v>
      </c>
    </row>
    <row r="583" spans="7:8" x14ac:dyDescent="0.6">
      <c r="G583" s="4">
        <v>16.2841354</v>
      </c>
      <c r="H583" s="4">
        <v>233503117</v>
      </c>
    </row>
    <row r="584" spans="7:8" x14ac:dyDescent="0.6">
      <c r="G584" s="4">
        <v>16.2841354</v>
      </c>
      <c r="H584" s="4">
        <v>172419097</v>
      </c>
    </row>
    <row r="585" spans="7:8" x14ac:dyDescent="0.6">
      <c r="G585" s="4">
        <v>16.731289400000001</v>
      </c>
      <c r="H585" s="4">
        <v>599858449</v>
      </c>
    </row>
    <row r="586" spans="7:8" x14ac:dyDescent="0.6">
      <c r="G586" s="4">
        <v>16.731289400000001</v>
      </c>
      <c r="H586" s="4">
        <v>105776756</v>
      </c>
    </row>
    <row r="587" spans="7:8" x14ac:dyDescent="0.6">
      <c r="G587" s="4">
        <v>17.190722000000001</v>
      </c>
      <c r="H587" s="4">
        <v>344021326</v>
      </c>
    </row>
    <row r="588" spans="7:8" x14ac:dyDescent="0.6">
      <c r="G588" s="4">
        <v>17.190722000000001</v>
      </c>
      <c r="H588" s="4">
        <v>245608788</v>
      </c>
    </row>
    <row r="589" spans="7:8" x14ac:dyDescent="0.6">
      <c r="G589" s="4">
        <v>17.662770399999999</v>
      </c>
      <c r="H589" s="4">
        <v>506848364</v>
      </c>
    </row>
    <row r="590" spans="7:8" x14ac:dyDescent="0.6">
      <c r="G590" s="4">
        <v>18.147780999999998</v>
      </c>
      <c r="H590" s="4">
        <v>229601970</v>
      </c>
    </row>
    <row r="591" spans="7:8" x14ac:dyDescent="0.6">
      <c r="G591" s="4">
        <v>19.158122299999999</v>
      </c>
      <c r="H591" s="4">
        <v>258342062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89AC-0FA9-A448-BB9E-C623BFD1EBF0}">
  <dimension ref="A1:S23"/>
  <sheetViews>
    <sheetView topLeftCell="F1" workbookViewId="0">
      <selection activeCell="K3" sqref="K3:S23"/>
    </sheetView>
  </sheetViews>
  <sheetFormatPr defaultColWidth="10.796875" defaultRowHeight="15.6" x14ac:dyDescent="0.6"/>
  <cols>
    <col min="8" max="8" width="14.84765625" customWidth="1"/>
    <col min="18" max="18" width="14.1484375" customWidth="1"/>
  </cols>
  <sheetData>
    <row r="1" spans="1:19" x14ac:dyDescent="0.6">
      <c r="A1" t="s">
        <v>8</v>
      </c>
      <c r="K1" t="s">
        <v>20</v>
      </c>
    </row>
    <row r="2" spans="1:19" x14ac:dyDescent="0.6">
      <c r="A2" t="s">
        <v>19</v>
      </c>
      <c r="B2" t="s">
        <v>14</v>
      </c>
      <c r="C2" t="s">
        <v>15</v>
      </c>
      <c r="D2" t="s">
        <v>16</v>
      </c>
      <c r="E2" t="s">
        <v>11</v>
      </c>
      <c r="F2" t="s">
        <v>12</v>
      </c>
      <c r="G2" t="s">
        <v>13</v>
      </c>
      <c r="H2" t="s">
        <v>17</v>
      </c>
      <c r="I2" t="s">
        <v>18</v>
      </c>
      <c r="K2" t="s">
        <v>21</v>
      </c>
      <c r="L2" t="s">
        <v>14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17</v>
      </c>
      <c r="S2" t="s">
        <v>22</v>
      </c>
    </row>
    <row r="3" spans="1:19" x14ac:dyDescent="0.6">
      <c r="A3">
        <v>0</v>
      </c>
      <c r="B3">
        <v>0</v>
      </c>
      <c r="C3" s="2">
        <v>0</v>
      </c>
      <c r="D3">
        <v>0</v>
      </c>
      <c r="E3" s="2">
        <v>0</v>
      </c>
      <c r="F3">
        <v>0</v>
      </c>
      <c r="G3">
        <v>0</v>
      </c>
      <c r="H3">
        <v>0</v>
      </c>
      <c r="K3">
        <f>A3</f>
        <v>0</v>
      </c>
      <c r="L3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9" x14ac:dyDescent="0.6">
      <c r="A4">
        <f>A3+1</f>
        <v>1</v>
      </c>
      <c r="B4">
        <v>0</v>
      </c>
      <c r="C4">
        <v>1</v>
      </c>
      <c r="D4">
        <v>0</v>
      </c>
      <c r="E4">
        <v>86.510400000000004</v>
      </c>
      <c r="F4">
        <v>2.3163699999999999E-2</v>
      </c>
      <c r="G4">
        <v>0</v>
      </c>
      <c r="H4">
        <v>1.75146</v>
      </c>
      <c r="I4">
        <f>10000*(H4/8900)</f>
        <v>1.9679325842696631</v>
      </c>
      <c r="K4">
        <f t="shared" ref="K4:K23" si="0">A4</f>
        <v>1</v>
      </c>
      <c r="L4">
        <v>0</v>
      </c>
      <c r="M4">
        <v>1</v>
      </c>
      <c r="N4">
        <v>0</v>
      </c>
      <c r="O4">
        <v>43.453299999999999</v>
      </c>
      <c r="P4">
        <v>4.6299399999999998E-2</v>
      </c>
      <c r="Q4">
        <v>0</v>
      </c>
      <c r="R4">
        <v>5.8467099999999999</v>
      </c>
      <c r="S4">
        <f>10000*(R4/8900)</f>
        <v>6.569337078651686</v>
      </c>
    </row>
    <row r="5" spans="1:19" x14ac:dyDescent="0.6">
      <c r="A5">
        <f t="shared" ref="A5:A23" si="1">A4+1</f>
        <v>2</v>
      </c>
      <c r="B5">
        <v>0</v>
      </c>
      <c r="C5">
        <v>2</v>
      </c>
      <c r="D5">
        <v>0</v>
      </c>
      <c r="E5">
        <v>43.255200000000002</v>
      </c>
      <c r="F5">
        <v>3.2751799999999998E-2</v>
      </c>
      <c r="G5">
        <v>0</v>
      </c>
      <c r="H5">
        <v>3.0765400000000001</v>
      </c>
      <c r="I5">
        <f t="shared" ref="I5:I23" si="2">10000*(H5/8900)</f>
        <v>3.4567865168539331</v>
      </c>
      <c r="K5">
        <f t="shared" si="0"/>
        <v>2</v>
      </c>
      <c r="L5">
        <v>0</v>
      </c>
      <c r="M5">
        <v>2</v>
      </c>
      <c r="N5">
        <v>0</v>
      </c>
      <c r="O5">
        <v>21.726600000000001</v>
      </c>
      <c r="P5">
        <v>6.5424700000000002E-2</v>
      </c>
      <c r="Q5">
        <v>0</v>
      </c>
      <c r="R5">
        <v>15.513400000000001</v>
      </c>
      <c r="S5">
        <f t="shared" ref="S5:S23" si="3">10000*(R5/8900)</f>
        <v>17.430786516853932</v>
      </c>
    </row>
    <row r="6" spans="1:19" x14ac:dyDescent="0.6">
      <c r="A6">
        <f t="shared" si="1"/>
        <v>3</v>
      </c>
      <c r="B6">
        <v>0</v>
      </c>
      <c r="C6">
        <v>3</v>
      </c>
      <c r="D6">
        <v>0</v>
      </c>
      <c r="E6">
        <v>28.8368</v>
      </c>
      <c r="F6">
        <v>4.0104500000000001E-2</v>
      </c>
      <c r="G6">
        <v>0</v>
      </c>
      <c r="H6">
        <v>4.6368</v>
      </c>
      <c r="I6">
        <f t="shared" si="2"/>
        <v>5.2098876404494385</v>
      </c>
      <c r="K6">
        <f t="shared" si="0"/>
        <v>3</v>
      </c>
      <c r="L6">
        <v>0</v>
      </c>
      <c r="M6">
        <v>3</v>
      </c>
      <c r="N6">
        <v>0</v>
      </c>
      <c r="O6">
        <v>14.484400000000001</v>
      </c>
      <c r="P6">
        <v>8.0064200000000002E-2</v>
      </c>
      <c r="Q6">
        <v>0</v>
      </c>
      <c r="R6">
        <v>28.6143</v>
      </c>
      <c r="S6">
        <f t="shared" si="3"/>
        <v>32.150898876404497</v>
      </c>
    </row>
    <row r="7" spans="1:19" x14ac:dyDescent="0.6">
      <c r="A7">
        <f t="shared" si="1"/>
        <v>4</v>
      </c>
      <c r="B7">
        <v>0</v>
      </c>
      <c r="C7">
        <v>4</v>
      </c>
      <c r="D7">
        <v>0</v>
      </c>
      <c r="E7">
        <v>21.627600000000001</v>
      </c>
      <c r="F7">
        <v>4.6299399999999998E-2</v>
      </c>
      <c r="G7">
        <v>0</v>
      </c>
      <c r="H7">
        <v>6.45777</v>
      </c>
      <c r="I7">
        <f t="shared" si="2"/>
        <v>7.2559213483146072</v>
      </c>
      <c r="K7">
        <f t="shared" si="0"/>
        <v>4</v>
      </c>
      <c r="L7">
        <v>0.33135300000000001</v>
      </c>
      <c r="M7">
        <v>3.66865</v>
      </c>
      <c r="N7">
        <v>0.19728599999999999</v>
      </c>
      <c r="O7">
        <v>10.863300000000001</v>
      </c>
      <c r="P7">
        <v>9.2376100000000003E-2</v>
      </c>
      <c r="Q7">
        <v>0.86942900000000001</v>
      </c>
      <c r="R7">
        <v>45.017400000000002</v>
      </c>
      <c r="S7">
        <f t="shared" si="3"/>
        <v>50.581348314606743</v>
      </c>
    </row>
    <row r="8" spans="1:19" x14ac:dyDescent="0.6">
      <c r="A8">
        <f t="shared" si="1"/>
        <v>5</v>
      </c>
      <c r="B8">
        <v>0</v>
      </c>
      <c r="C8">
        <v>5</v>
      </c>
      <c r="D8">
        <v>0</v>
      </c>
      <c r="E8">
        <v>17.302099999999999</v>
      </c>
      <c r="F8">
        <v>5.1753899999999999E-2</v>
      </c>
      <c r="G8">
        <v>0</v>
      </c>
      <c r="H8">
        <v>8.5325299999999995</v>
      </c>
      <c r="I8">
        <f t="shared" si="2"/>
        <v>9.5871123595505612</v>
      </c>
      <c r="K8">
        <f t="shared" si="0"/>
        <v>5</v>
      </c>
      <c r="L8">
        <v>2.40476</v>
      </c>
      <c r="M8">
        <v>2.59524</v>
      </c>
      <c r="N8">
        <v>7.2012099999999996E-2</v>
      </c>
      <c r="O8">
        <v>8.6906599999999994</v>
      </c>
      <c r="P8">
        <v>0.103197</v>
      </c>
      <c r="Q8">
        <v>0.97076899999999999</v>
      </c>
      <c r="R8">
        <v>64.413700000000006</v>
      </c>
      <c r="S8">
        <f t="shared" si="3"/>
        <v>72.374943820224729</v>
      </c>
    </row>
    <row r="9" spans="1:19" x14ac:dyDescent="0.6">
      <c r="A9">
        <f t="shared" si="1"/>
        <v>6</v>
      </c>
      <c r="B9">
        <v>0</v>
      </c>
      <c r="C9">
        <v>6</v>
      </c>
      <c r="D9">
        <v>0</v>
      </c>
      <c r="E9">
        <v>14.4184</v>
      </c>
      <c r="F9">
        <v>5.6682200000000002E-2</v>
      </c>
      <c r="G9">
        <v>0</v>
      </c>
      <c r="H9">
        <v>10.8527</v>
      </c>
      <c r="I9">
        <f t="shared" si="2"/>
        <v>12.194044943820225</v>
      </c>
      <c r="K9">
        <f t="shared" si="0"/>
        <v>6</v>
      </c>
      <c r="L9">
        <v>3.86808</v>
      </c>
      <c r="M9">
        <v>2.13192</v>
      </c>
      <c r="N9">
        <v>5.4017000000000003E-2</v>
      </c>
      <c r="O9">
        <v>7.24221</v>
      </c>
      <c r="P9">
        <v>0.112956</v>
      </c>
      <c r="Q9">
        <v>0.98004599999999997</v>
      </c>
      <c r="R9">
        <v>86.773499999999999</v>
      </c>
      <c r="S9">
        <f t="shared" si="3"/>
        <v>97.498314606741573</v>
      </c>
    </row>
    <row r="10" spans="1:19" x14ac:dyDescent="0.6">
      <c r="A10">
        <f t="shared" si="1"/>
        <v>7</v>
      </c>
      <c r="B10">
        <v>0</v>
      </c>
      <c r="C10">
        <v>7</v>
      </c>
      <c r="D10">
        <v>0</v>
      </c>
      <c r="E10">
        <v>12.358599999999999</v>
      </c>
      <c r="F10">
        <v>6.1211500000000002E-2</v>
      </c>
      <c r="G10">
        <v>0</v>
      </c>
      <c r="H10">
        <v>13.411300000000001</v>
      </c>
      <c r="I10">
        <f t="shared" si="2"/>
        <v>15.068876404494382</v>
      </c>
      <c r="K10">
        <f t="shared" si="0"/>
        <v>7</v>
      </c>
      <c r="L10">
        <v>5.1596200000000003</v>
      </c>
      <c r="M10">
        <v>1.8403799999999999</v>
      </c>
      <c r="N10">
        <v>4.5715899999999997E-2</v>
      </c>
      <c r="O10">
        <v>6.2076099999999999</v>
      </c>
      <c r="P10">
        <v>0.121909</v>
      </c>
      <c r="Q10">
        <v>0.98420099999999999</v>
      </c>
      <c r="R10">
        <v>111.986</v>
      </c>
      <c r="S10">
        <f t="shared" si="3"/>
        <v>125.82696629213484</v>
      </c>
    </row>
    <row r="11" spans="1:19" x14ac:dyDescent="0.6">
      <c r="A11">
        <f t="shared" si="1"/>
        <v>8</v>
      </c>
      <c r="B11">
        <v>0</v>
      </c>
      <c r="C11">
        <v>8</v>
      </c>
      <c r="D11">
        <v>0</v>
      </c>
      <c r="E11">
        <v>10.813800000000001</v>
      </c>
      <c r="F11">
        <v>6.5424700000000002E-2</v>
      </c>
      <c r="G11">
        <v>0</v>
      </c>
      <c r="H11">
        <v>16.2029</v>
      </c>
      <c r="I11">
        <f t="shared" si="2"/>
        <v>18.205505617977529</v>
      </c>
      <c r="K11">
        <f t="shared" si="0"/>
        <v>8</v>
      </c>
      <c r="L11">
        <v>6.3670999999999998</v>
      </c>
      <c r="M11">
        <v>1.6329</v>
      </c>
      <c r="N11">
        <v>4.0711400000000002E-2</v>
      </c>
      <c r="O11">
        <v>5.4316599999999999</v>
      </c>
      <c r="P11">
        <v>0.13022300000000001</v>
      </c>
      <c r="Q11">
        <v>0.98668599999999995</v>
      </c>
      <c r="R11">
        <v>139.96199999999999</v>
      </c>
      <c r="S11">
        <f t="shared" si="3"/>
        <v>157.26067415730336</v>
      </c>
    </row>
    <row r="12" spans="1:19" x14ac:dyDescent="0.6">
      <c r="A12">
        <f t="shared" si="1"/>
        <v>9</v>
      </c>
      <c r="B12">
        <v>0</v>
      </c>
      <c r="C12">
        <v>9</v>
      </c>
      <c r="D12">
        <v>0</v>
      </c>
      <c r="E12">
        <v>9.6122700000000005</v>
      </c>
      <c r="F12">
        <v>6.9379399999999994E-2</v>
      </c>
      <c r="G12">
        <v>0</v>
      </c>
      <c r="H12">
        <v>19.222799999999999</v>
      </c>
      <c r="I12">
        <f t="shared" si="2"/>
        <v>21.598651685393257</v>
      </c>
      <c r="K12">
        <f t="shared" si="0"/>
        <v>9</v>
      </c>
      <c r="L12">
        <v>7.5248799999999996</v>
      </c>
      <c r="M12">
        <v>1.47512</v>
      </c>
      <c r="N12">
        <v>3.7270999999999999E-2</v>
      </c>
      <c r="O12">
        <v>4.8281400000000003</v>
      </c>
      <c r="P12">
        <v>0.138012</v>
      </c>
      <c r="Q12">
        <v>0.98838300000000001</v>
      </c>
      <c r="R12">
        <v>170.62700000000001</v>
      </c>
      <c r="S12">
        <f t="shared" si="3"/>
        <v>191.71573033707867</v>
      </c>
    </row>
    <row r="13" spans="1:19" x14ac:dyDescent="0.6">
      <c r="A13">
        <f t="shared" si="1"/>
        <v>10</v>
      </c>
      <c r="B13">
        <v>0</v>
      </c>
      <c r="C13">
        <v>10</v>
      </c>
      <c r="D13">
        <v>0</v>
      </c>
      <c r="E13">
        <v>8.6510400000000001</v>
      </c>
      <c r="F13">
        <v>7.3117600000000005E-2</v>
      </c>
      <c r="G13">
        <v>0</v>
      </c>
      <c r="H13">
        <v>22.470800000000001</v>
      </c>
      <c r="I13">
        <f t="shared" si="2"/>
        <v>25.24808988764045</v>
      </c>
      <c r="K13">
        <f t="shared" si="0"/>
        <v>10</v>
      </c>
      <c r="L13">
        <v>8.6500299999999992</v>
      </c>
      <c r="M13">
        <v>1.3499699999999999</v>
      </c>
      <c r="N13">
        <v>3.47132E-2</v>
      </c>
      <c r="O13">
        <v>4.3453299999999997</v>
      </c>
      <c r="P13">
        <v>0.14536199999999999</v>
      </c>
      <c r="Q13">
        <v>0.98963500000000004</v>
      </c>
      <c r="R13">
        <v>203.94</v>
      </c>
      <c r="S13">
        <f t="shared" si="3"/>
        <v>229.14606741573033</v>
      </c>
    </row>
    <row r="14" spans="1:19" x14ac:dyDescent="0.6">
      <c r="A14">
        <f t="shared" si="1"/>
        <v>11</v>
      </c>
      <c r="B14">
        <v>0</v>
      </c>
      <c r="C14">
        <v>11</v>
      </c>
      <c r="D14">
        <v>0</v>
      </c>
      <c r="E14">
        <v>7.8645800000000001</v>
      </c>
      <c r="F14">
        <v>7.6671000000000003E-2</v>
      </c>
      <c r="G14">
        <v>0</v>
      </c>
      <c r="H14">
        <v>25.9297</v>
      </c>
      <c r="I14">
        <f t="shared" si="2"/>
        <v>29.134494382022474</v>
      </c>
      <c r="K14">
        <f t="shared" si="0"/>
        <v>11</v>
      </c>
      <c r="L14">
        <v>9.7524599999999992</v>
      </c>
      <c r="M14">
        <v>1.2475400000000001</v>
      </c>
      <c r="N14">
        <v>3.2707899999999998E-2</v>
      </c>
      <c r="O14">
        <v>3.9502999999999999</v>
      </c>
      <c r="P14">
        <v>0.152335</v>
      </c>
      <c r="Q14">
        <v>0.99060499999999996</v>
      </c>
      <c r="R14">
        <v>239.78899999999999</v>
      </c>
      <c r="S14">
        <f t="shared" si="3"/>
        <v>269.42584269662922</v>
      </c>
    </row>
    <row r="15" spans="1:19" x14ac:dyDescent="0.6">
      <c r="A15">
        <f t="shared" si="1"/>
        <v>12</v>
      </c>
      <c r="B15">
        <v>0</v>
      </c>
      <c r="C15">
        <v>12</v>
      </c>
      <c r="D15">
        <v>0</v>
      </c>
      <c r="E15">
        <v>7.2092000000000001</v>
      </c>
      <c r="F15">
        <v>8.0064200000000002E-2</v>
      </c>
      <c r="G15">
        <v>0</v>
      </c>
      <c r="H15">
        <v>29.619800000000001</v>
      </c>
      <c r="I15">
        <f t="shared" si="2"/>
        <v>33.280674157303373</v>
      </c>
      <c r="K15">
        <f t="shared" si="0"/>
        <v>12</v>
      </c>
      <c r="L15">
        <v>10.837999999999999</v>
      </c>
      <c r="M15">
        <v>1.1619699999999999</v>
      </c>
      <c r="N15">
        <v>3.1078999999999999E-2</v>
      </c>
      <c r="O15">
        <v>3.6211099999999998</v>
      </c>
      <c r="P15">
        <v>0.15898300000000001</v>
      </c>
      <c r="Q15">
        <v>0.99138400000000004</v>
      </c>
      <c r="R15">
        <v>278.16899999999998</v>
      </c>
      <c r="S15">
        <f t="shared" si="3"/>
        <v>312.54943820224713</v>
      </c>
    </row>
    <row r="16" spans="1:19" x14ac:dyDescent="0.6">
      <c r="A16">
        <f t="shared" si="1"/>
        <v>13</v>
      </c>
      <c r="B16">
        <v>0</v>
      </c>
      <c r="C16">
        <v>13</v>
      </c>
      <c r="D16">
        <v>0</v>
      </c>
      <c r="E16">
        <v>6.6546500000000002</v>
      </c>
      <c r="F16">
        <v>8.3316799999999996E-2</v>
      </c>
      <c r="G16">
        <v>0</v>
      </c>
      <c r="H16">
        <v>33.475499999999997</v>
      </c>
      <c r="I16">
        <f t="shared" si="2"/>
        <v>37.612921348314607</v>
      </c>
      <c r="K16">
        <f t="shared" si="0"/>
        <v>13</v>
      </c>
      <c r="L16">
        <v>11.9109</v>
      </c>
      <c r="M16">
        <v>1.0890500000000001</v>
      </c>
      <c r="N16">
        <v>2.9716699999999999E-2</v>
      </c>
      <c r="O16">
        <v>3.3425600000000002</v>
      </c>
      <c r="P16">
        <v>0.16534399999999999</v>
      </c>
      <c r="Q16">
        <v>0.99202599999999996</v>
      </c>
      <c r="R16">
        <v>319.01</v>
      </c>
      <c r="S16">
        <f t="shared" si="3"/>
        <v>358.43820224719104</v>
      </c>
    </row>
    <row r="17" spans="1:19" x14ac:dyDescent="0.6">
      <c r="A17">
        <f t="shared" si="1"/>
        <v>14</v>
      </c>
      <c r="B17">
        <v>0</v>
      </c>
      <c r="C17">
        <v>14</v>
      </c>
      <c r="D17">
        <v>0</v>
      </c>
      <c r="E17">
        <v>6.1793100000000001</v>
      </c>
      <c r="F17">
        <v>8.6444599999999996E-2</v>
      </c>
      <c r="G17">
        <v>0</v>
      </c>
      <c r="H17">
        <v>37.535899999999998</v>
      </c>
      <c r="I17">
        <f t="shared" si="2"/>
        <v>42.175168539325838</v>
      </c>
      <c r="K17">
        <f t="shared" si="0"/>
        <v>14</v>
      </c>
      <c r="L17">
        <v>12.974</v>
      </c>
      <c r="M17">
        <v>1.02597</v>
      </c>
      <c r="N17">
        <v>2.8551799999999999E-2</v>
      </c>
      <c r="O17">
        <v>3.1038100000000002</v>
      </c>
      <c r="P17">
        <v>0.17144899999999999</v>
      </c>
      <c r="Q17">
        <v>0.99256699999999998</v>
      </c>
      <c r="R17">
        <v>362.286</v>
      </c>
      <c r="S17">
        <f t="shared" si="3"/>
        <v>407.06292134831466</v>
      </c>
    </row>
    <row r="18" spans="1:19" x14ac:dyDescent="0.6">
      <c r="A18">
        <f t="shared" si="1"/>
        <v>15</v>
      </c>
      <c r="B18">
        <v>0</v>
      </c>
      <c r="C18">
        <v>15</v>
      </c>
      <c r="D18">
        <v>0</v>
      </c>
      <c r="E18">
        <v>5.76736</v>
      </c>
      <c r="F18">
        <v>8.9460700000000004E-2</v>
      </c>
      <c r="G18">
        <v>0</v>
      </c>
      <c r="H18">
        <v>41.799599999999998</v>
      </c>
      <c r="I18">
        <f t="shared" si="2"/>
        <v>46.965842696629217</v>
      </c>
      <c r="K18">
        <f t="shared" si="0"/>
        <v>15</v>
      </c>
      <c r="L18">
        <v>14.029</v>
      </c>
      <c r="M18">
        <v>0.97098099999999998</v>
      </c>
      <c r="N18">
        <v>2.75427E-2</v>
      </c>
      <c r="O18">
        <v>2.89689</v>
      </c>
      <c r="P18">
        <v>0.17732700000000001</v>
      </c>
      <c r="Q18">
        <v>0.99302999999999997</v>
      </c>
      <c r="R18">
        <v>407.96100000000001</v>
      </c>
      <c r="S18">
        <f t="shared" si="3"/>
        <v>458.38314606741574</v>
      </c>
    </row>
    <row r="19" spans="1:19" x14ac:dyDescent="0.6">
      <c r="A19">
        <f t="shared" si="1"/>
        <v>16</v>
      </c>
      <c r="B19">
        <v>1.2303900000000001</v>
      </c>
      <c r="C19">
        <v>14.769600000000001</v>
      </c>
      <c r="D19">
        <v>0.54433500000000001</v>
      </c>
      <c r="E19">
        <v>5.4069000000000003</v>
      </c>
      <c r="F19">
        <v>9.2376100000000003E-2</v>
      </c>
      <c r="G19">
        <v>1.58734</v>
      </c>
      <c r="H19">
        <v>46.255699999999997</v>
      </c>
      <c r="I19">
        <f t="shared" si="2"/>
        <v>51.97269662921348</v>
      </c>
      <c r="K19">
        <f t="shared" si="0"/>
        <v>16</v>
      </c>
      <c r="L19">
        <v>15.0777</v>
      </c>
      <c r="M19">
        <v>0.92230800000000002</v>
      </c>
      <c r="N19">
        <v>2.66523E-2</v>
      </c>
      <c r="O19">
        <v>2.71583</v>
      </c>
      <c r="P19">
        <v>0.18299799999999999</v>
      </c>
      <c r="Q19">
        <v>0.99343099999999995</v>
      </c>
      <c r="R19">
        <v>455.99599999999998</v>
      </c>
      <c r="S19">
        <f t="shared" si="3"/>
        <v>512.35505617977526</v>
      </c>
    </row>
    <row r="20" spans="1:19" x14ac:dyDescent="0.6">
      <c r="A20">
        <f t="shared" si="1"/>
        <v>17</v>
      </c>
      <c r="B20">
        <v>4.0794300000000003</v>
      </c>
      <c r="C20">
        <v>12.9206</v>
      </c>
      <c r="D20">
        <v>0.34093400000000001</v>
      </c>
      <c r="E20">
        <v>5.0888499999999999</v>
      </c>
      <c r="F20">
        <v>9.5200099999999996E-2</v>
      </c>
      <c r="G20">
        <v>1.8167199999999999</v>
      </c>
      <c r="H20">
        <v>50.908999999999999</v>
      </c>
      <c r="I20">
        <f t="shared" si="2"/>
        <v>57.201123595505614</v>
      </c>
      <c r="K20">
        <f t="shared" si="0"/>
        <v>17</v>
      </c>
      <c r="L20">
        <v>16.120899999999999</v>
      </c>
      <c r="M20">
        <v>0.87907500000000005</v>
      </c>
      <c r="N20">
        <v>2.58614E-2</v>
      </c>
      <c r="O20">
        <v>2.5560800000000001</v>
      </c>
      <c r="P20">
        <v>0.18848100000000001</v>
      </c>
      <c r="Q20">
        <v>0.99378299999999997</v>
      </c>
      <c r="R20">
        <v>506.36099999999999</v>
      </c>
      <c r="S20">
        <f t="shared" si="3"/>
        <v>568.94494382022469</v>
      </c>
    </row>
    <row r="21" spans="1:19" x14ac:dyDescent="0.6">
      <c r="A21">
        <f t="shared" si="1"/>
        <v>18</v>
      </c>
      <c r="B21">
        <v>6.2267700000000001</v>
      </c>
      <c r="C21">
        <v>11.773199999999999</v>
      </c>
      <c r="D21">
        <v>0.266401</v>
      </c>
      <c r="E21">
        <v>4.8061299999999996</v>
      </c>
      <c r="F21">
        <v>9.7940399999999997E-2</v>
      </c>
      <c r="G21">
        <v>1.8662300000000001</v>
      </c>
      <c r="H21">
        <v>55.757599999999996</v>
      </c>
      <c r="I21">
        <f t="shared" si="2"/>
        <v>62.648988764044937</v>
      </c>
      <c r="K21">
        <f t="shared" si="0"/>
        <v>18</v>
      </c>
      <c r="L21">
        <v>17.159800000000001</v>
      </c>
      <c r="M21">
        <v>0.84024399999999999</v>
      </c>
      <c r="N21">
        <v>2.5149700000000001E-2</v>
      </c>
      <c r="O21">
        <v>2.4140700000000002</v>
      </c>
      <c r="P21">
        <v>0.19379299999999999</v>
      </c>
      <c r="Q21">
        <v>0.99409400000000003</v>
      </c>
      <c r="R21">
        <v>559.024</v>
      </c>
      <c r="S21">
        <f t="shared" si="3"/>
        <v>628.11685393258426</v>
      </c>
    </row>
    <row r="22" spans="1:19" x14ac:dyDescent="0.6">
      <c r="A22">
        <f t="shared" si="1"/>
        <v>19</v>
      </c>
      <c r="B22">
        <v>8.0728600000000004</v>
      </c>
      <c r="C22">
        <v>10.927099999999999</v>
      </c>
      <c r="D22">
        <v>0.226746</v>
      </c>
      <c r="E22">
        <v>4.5531800000000002</v>
      </c>
      <c r="F22">
        <v>0.100604</v>
      </c>
      <c r="G22">
        <v>1.89029</v>
      </c>
      <c r="H22">
        <v>60.81</v>
      </c>
      <c r="I22">
        <f t="shared" si="2"/>
        <v>68.325842696629209</v>
      </c>
      <c r="K22">
        <f t="shared" si="0"/>
        <v>19</v>
      </c>
      <c r="L22">
        <v>18.194800000000001</v>
      </c>
      <c r="M22">
        <v>0.80516799999999999</v>
      </c>
      <c r="N22">
        <v>2.4504700000000001E-2</v>
      </c>
      <c r="O22">
        <v>2.2870200000000001</v>
      </c>
      <c r="P22">
        <v>0.19894600000000001</v>
      </c>
      <c r="Q22">
        <v>0.99437299999999995</v>
      </c>
      <c r="R22">
        <v>613.97299999999996</v>
      </c>
      <c r="S22">
        <f t="shared" si="3"/>
        <v>689.85730337078655</v>
      </c>
    </row>
    <row r="23" spans="1:19" x14ac:dyDescent="0.6">
      <c r="A23">
        <f t="shared" si="1"/>
        <v>20</v>
      </c>
      <c r="B23">
        <v>9.7417999999999996</v>
      </c>
      <c r="C23">
        <v>10.2582</v>
      </c>
      <c r="D23">
        <v>0.20130500000000001</v>
      </c>
      <c r="E23">
        <v>4.32552</v>
      </c>
      <c r="F23">
        <v>0.103197</v>
      </c>
      <c r="G23">
        <v>1.9051400000000001</v>
      </c>
      <c r="H23">
        <v>66.003</v>
      </c>
      <c r="I23">
        <f t="shared" si="2"/>
        <v>74.160674157303376</v>
      </c>
      <c r="K23">
        <f t="shared" si="0"/>
        <v>20</v>
      </c>
      <c r="L23">
        <v>19.226600000000001</v>
      </c>
      <c r="M23">
        <v>0.77338899999999999</v>
      </c>
      <c r="N23">
        <v>2.3917600000000001E-2</v>
      </c>
      <c r="O23">
        <v>2.17266</v>
      </c>
      <c r="P23">
        <v>0.203954</v>
      </c>
      <c r="Q23">
        <v>0.99462300000000003</v>
      </c>
      <c r="R23">
        <v>671.14300000000003</v>
      </c>
      <c r="S23">
        <f t="shared" si="3"/>
        <v>754.09325842696637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0E44-8065-6540-B8B2-7FA47CA819E7}">
  <dimension ref="A1:R216"/>
  <sheetViews>
    <sheetView tabSelected="1" workbookViewId="0">
      <selection activeCell="K5" sqref="K5"/>
    </sheetView>
  </sheetViews>
  <sheetFormatPr defaultColWidth="10.796875" defaultRowHeight="15.6" x14ac:dyDescent="0.6"/>
  <cols>
    <col min="2" max="4" width="12.1484375" bestFit="1" customWidth="1"/>
    <col min="10" max="10" width="14.34765625" customWidth="1"/>
    <col min="13" max="16" width="10.84765625" customWidth="1"/>
    <col min="17" max="17" width="16" customWidth="1"/>
    <col min="18" max="21" width="10.84765625" customWidth="1"/>
  </cols>
  <sheetData>
    <row r="1" spans="1:18" x14ac:dyDescent="0.6">
      <c r="E1" t="s">
        <v>28</v>
      </c>
      <c r="G1" t="s">
        <v>25</v>
      </c>
      <c r="N1" t="s">
        <v>26</v>
      </c>
    </row>
    <row r="2" spans="1:18" x14ac:dyDescent="0.6">
      <c r="A2" t="s">
        <v>32</v>
      </c>
      <c r="B2" t="s">
        <v>33</v>
      </c>
      <c r="C2" t="s">
        <v>34</v>
      </c>
      <c r="D2" t="s">
        <v>35</v>
      </c>
      <c r="G2" t="s">
        <v>23</v>
      </c>
      <c r="H2" t="s">
        <v>24</v>
      </c>
      <c r="I2" t="s">
        <v>27</v>
      </c>
      <c r="J2" t="s">
        <v>29</v>
      </c>
      <c r="K2" t="s">
        <v>31</v>
      </c>
      <c r="N2" t="s">
        <v>23</v>
      </c>
      <c r="O2" t="s">
        <v>24</v>
      </c>
      <c r="P2" t="s">
        <v>27</v>
      </c>
      <c r="Q2" t="str">
        <f>J2</f>
        <v># of atoms/cm^2</v>
      </c>
      <c r="R2" t="str">
        <f>K2</f>
        <v># of alphas/cm^2•s</v>
      </c>
    </row>
    <row r="3" spans="1:18" x14ac:dyDescent="0.6">
      <c r="A3">
        <v>2</v>
      </c>
      <c r="B3">
        <f>VLOOKUP(A3,I$4:K$216,3,TRUE)</f>
        <v>1.025184897784737E-21</v>
      </c>
      <c r="C3">
        <f>VLOOKUP(A3,P$4:R$201,3,TRUE)</f>
        <v>2.0236334221539765E-23</v>
      </c>
      <c r="D3">
        <f>B3+C3</f>
        <v>1.0454212320062767E-21</v>
      </c>
      <c r="G3">
        <v>0.3</v>
      </c>
      <c r="H3" s="2">
        <v>0</v>
      </c>
      <c r="I3" s="5">
        <f>0.1208*(G3^2) + 1.2903*G3 + 0.2797</f>
        <v>0.67766199999999999</v>
      </c>
      <c r="J3" s="2"/>
      <c r="K3" s="2"/>
      <c r="L3" s="2"/>
      <c r="N3">
        <v>0.3</v>
      </c>
      <c r="O3" s="2">
        <v>0</v>
      </c>
      <c r="P3">
        <f>0.1208*(N3^2) + 1.2903*N3 + 0.2797</f>
        <v>0.67766199999999999</v>
      </c>
    </row>
    <row r="4" spans="1:18" x14ac:dyDescent="0.6">
      <c r="A4">
        <f>A3+2</f>
        <v>4</v>
      </c>
      <c r="B4">
        <f>VLOOKUP(A4,I$4:K$216,3,TRUE)</f>
        <v>3.9497682829672046E-10</v>
      </c>
      <c r="C4">
        <f t="shared" ref="C4:C27" si="0">VLOOKUP(A4,P$4:R$201,3,TRUE)</f>
        <v>1.7614270547544097E-11</v>
      </c>
      <c r="D4">
        <f t="shared" ref="D4:D27" si="1">B4+C4</f>
        <v>4.1259109884426455E-10</v>
      </c>
      <c r="G4">
        <v>0.4</v>
      </c>
      <c r="H4" s="2">
        <v>0</v>
      </c>
      <c r="I4" s="5">
        <f t="shared" ref="I4:I67" si="2">0.1208*(G4^2) + 1.2903*G4 + 0.2797</f>
        <v>0.81514799999999998</v>
      </c>
      <c r="J4" s="2">
        <f>(I4-I3)*0.0001*(8.9/58)*0.6807*6.022E+23</f>
        <v>8.6480261008537242E+17</v>
      </c>
      <c r="K4" s="2">
        <f>J4*H4*1E-27*ARC_BR2_spectra_Lee!D$5</f>
        <v>0</v>
      </c>
      <c r="L4" s="2"/>
      <c r="N4">
        <v>0.4</v>
      </c>
      <c r="O4" s="2">
        <v>0</v>
      </c>
      <c r="P4">
        <f t="shared" ref="P4:P67" si="3">0.1208*(N4^2) + 1.2903*N4 + 0.2797</f>
        <v>0.81514799999999998</v>
      </c>
      <c r="Q4" s="2">
        <f>(P4-P3)*0.0001*(8.9/58)*0.26223*6.022E+23</f>
        <v>3.3315291382795245E+17</v>
      </c>
      <c r="R4" s="2">
        <f>Q4*O4*1E-27*ARC_BR2_spectra_Lee!D$5</f>
        <v>0</v>
      </c>
    </row>
    <row r="5" spans="1:18" x14ac:dyDescent="0.6">
      <c r="A5">
        <f t="shared" ref="A5:A27" si="4">A4+2</f>
        <v>6</v>
      </c>
      <c r="B5">
        <f t="shared" ref="B5:B27" si="5">VLOOKUP(A5,I$4:K$216,3,TRUE)</f>
        <v>2.0073593322750685E-2</v>
      </c>
      <c r="C5">
        <f t="shared" si="0"/>
        <v>4.640574253872998E-5</v>
      </c>
      <c r="D5">
        <f t="shared" si="1"/>
        <v>2.0119999065289416E-2</v>
      </c>
      <c r="G5">
        <v>0.5</v>
      </c>
      <c r="H5" s="2">
        <v>2.24488E-42</v>
      </c>
      <c r="I5" s="5">
        <f t="shared" si="2"/>
        <v>0.95504999999999995</v>
      </c>
      <c r="J5" s="2">
        <f t="shared" ref="J5:J67" si="6">(I5-I4)*0.0001*(8.9/58)*0.6807*6.022E+23</f>
        <v>8.7999952545105485E+17</v>
      </c>
      <c r="K5" s="2">
        <f>J5*H5*1E-27*ARC_BR2_spectra_Lee!D$5</f>
        <v>1.8964736013067814E-41</v>
      </c>
      <c r="L5" s="2"/>
      <c r="N5">
        <v>0.5</v>
      </c>
      <c r="O5" s="2">
        <v>6.4459699999999998E-44</v>
      </c>
      <c r="P5">
        <f t="shared" si="3"/>
        <v>0.95504999999999995</v>
      </c>
      <c r="Q5" s="2">
        <f t="shared" ref="Q5:Q68" si="7">(P5-P4)*0.0001*(8.9/58)*0.26223*6.022E+23</f>
        <v>3.3900730947411514E+17</v>
      </c>
      <c r="R5" s="2">
        <f>Q5*O5*1E-27*ARC_BR2_spectra_Lee!D$5</f>
        <v>2.0978217087848275E-43</v>
      </c>
    </row>
    <row r="6" spans="1:18" x14ac:dyDescent="0.6">
      <c r="A6">
        <f t="shared" si="4"/>
        <v>8</v>
      </c>
      <c r="B6">
        <f t="shared" si="5"/>
        <v>1.4624097195692831</v>
      </c>
      <c r="C6">
        <f t="shared" si="0"/>
        <v>1.2372865771747779</v>
      </c>
      <c r="D6">
        <f t="shared" si="1"/>
        <v>2.6996962967440608</v>
      </c>
      <c r="G6">
        <v>0.6</v>
      </c>
      <c r="H6" s="2">
        <v>3.6523199999999999E-37</v>
      </c>
      <c r="I6" s="5">
        <f t="shared" si="2"/>
        <v>1.0973679999999999</v>
      </c>
      <c r="J6" s="2">
        <f t="shared" si="6"/>
        <v>8.9519644081673766E+17</v>
      </c>
      <c r="K6" s="2">
        <f>J6*H6*1E-27*ARC_BR2_spectra_Lee!D$5</f>
        <v>3.138762110134836E-36</v>
      </c>
      <c r="L6" s="2"/>
      <c r="N6">
        <v>0.6</v>
      </c>
      <c r="O6" s="2">
        <v>1.2966900000000001E-38</v>
      </c>
      <c r="P6">
        <f t="shared" si="3"/>
        <v>1.0973679999999999</v>
      </c>
      <c r="Q6" s="2">
        <f t="shared" si="7"/>
        <v>3.4486170512027789E+17</v>
      </c>
      <c r="R6" s="2">
        <f>Q6*O6*1E-27*ARC_BR2_spectra_Lee!D$5</f>
        <v>4.2929157543591667E-38</v>
      </c>
    </row>
    <row r="7" spans="1:18" x14ac:dyDescent="0.6">
      <c r="A7">
        <f t="shared" si="4"/>
        <v>10</v>
      </c>
      <c r="B7">
        <f t="shared" si="5"/>
        <v>29.794255644110994</v>
      </c>
      <c r="C7">
        <f t="shared" si="0"/>
        <v>20.55766010055903</v>
      </c>
      <c r="D7">
        <f t="shared" si="1"/>
        <v>50.351915744670023</v>
      </c>
      <c r="G7">
        <v>0.7</v>
      </c>
      <c r="H7" s="2">
        <v>9.7566099999999995E-33</v>
      </c>
      <c r="I7" s="5">
        <f t="shared" si="2"/>
        <v>1.242102</v>
      </c>
      <c r="J7" s="2">
        <f t="shared" si="6"/>
        <v>9.1039335618242163E+17</v>
      </c>
      <c r="K7" s="2">
        <f>J7*H7*1E-27*ARC_BR2_spectra_Lee!D$5</f>
        <v>8.5270588059484587E-32</v>
      </c>
      <c r="L7" s="2"/>
      <c r="N7">
        <v>0.7</v>
      </c>
      <c r="O7" s="2">
        <v>3.2194800000000002E-34</v>
      </c>
      <c r="P7">
        <f t="shared" si="3"/>
        <v>1.242102</v>
      </c>
      <c r="Q7" s="2">
        <f t="shared" si="7"/>
        <v>3.5071610076644109E+17</v>
      </c>
      <c r="R7" s="2">
        <f>Q7*O7*1E-27*ARC_BR2_spectra_Lee!D$5</f>
        <v>1.0839585332117202E-33</v>
      </c>
    </row>
    <row r="8" spans="1:18" x14ac:dyDescent="0.6">
      <c r="A8">
        <f t="shared" si="4"/>
        <v>12</v>
      </c>
      <c r="B8">
        <f t="shared" si="5"/>
        <v>68.369961670423891</v>
      </c>
      <c r="C8">
        <f t="shared" si="0"/>
        <v>22.847188278706234</v>
      </c>
      <c r="D8">
        <f t="shared" si="1"/>
        <v>91.217149949130118</v>
      </c>
      <c r="G8">
        <v>0.8</v>
      </c>
      <c r="H8" s="2">
        <v>1.66509E-29</v>
      </c>
      <c r="I8" s="5">
        <f t="shared" si="2"/>
        <v>1.3892520000000002</v>
      </c>
      <c r="J8" s="2">
        <f t="shared" si="6"/>
        <v>9.2559027154810432E+17</v>
      </c>
      <c r="K8" s="2">
        <f>J8*H8*1E-27*ARC_BR2_spectra_Lee!D$5</f>
        <v>1.4795434610419517E-28</v>
      </c>
      <c r="L8" s="2"/>
      <c r="N8">
        <v>0.8</v>
      </c>
      <c r="O8" s="2">
        <v>6.17454E-31</v>
      </c>
      <c r="P8">
        <f t="shared" si="3"/>
        <v>1.3892520000000002</v>
      </c>
      <c r="Q8" s="2">
        <f t="shared" si="7"/>
        <v>3.5657049641260384E+17</v>
      </c>
      <c r="R8" s="2">
        <f>Q8*O8*1E-27*ARC_BR2_spectra_Lee!D$5</f>
        <v>2.1135924412026998E-30</v>
      </c>
    </row>
    <row r="9" spans="1:18" x14ac:dyDescent="0.6">
      <c r="A9">
        <f t="shared" si="4"/>
        <v>14</v>
      </c>
      <c r="B9">
        <f t="shared" si="5"/>
        <v>306.48549633516274</v>
      </c>
      <c r="C9">
        <f t="shared" si="0"/>
        <v>58.235624301077074</v>
      </c>
      <c r="D9">
        <f t="shared" si="1"/>
        <v>364.72112063623979</v>
      </c>
      <c r="G9">
        <v>0.9</v>
      </c>
      <c r="H9" s="2">
        <v>7.6551099999999993E-27</v>
      </c>
      <c r="I9" s="5">
        <f t="shared" si="2"/>
        <v>1.538818</v>
      </c>
      <c r="J9" s="2">
        <f>(I9-I8)*0.0001*(8.9/58)*0.6807*6.022E+23</f>
        <v>9.4078718691378534E+17</v>
      </c>
      <c r="K9" s="2">
        <f>J9*H9*1E-27*ARC_BR2_spectra_Lee!D$5</f>
        <v>6.913756226318964E-26</v>
      </c>
      <c r="L9" s="2"/>
      <c r="N9">
        <v>0.9</v>
      </c>
      <c r="O9" s="2">
        <v>3.1800100000000001E-28</v>
      </c>
      <c r="P9">
        <f t="shared" si="3"/>
        <v>1.538818</v>
      </c>
      <c r="Q9" s="2">
        <f t="shared" si="7"/>
        <v>3.6242489205876595E+17</v>
      </c>
      <c r="R9" s="2">
        <f>Q9*O9*1E-27*ARC_BR2_spectra_Lee!D$5</f>
        <v>1.1064141897559645E-27</v>
      </c>
    </row>
    <row r="10" spans="1:18" x14ac:dyDescent="0.6">
      <c r="A10">
        <f t="shared" si="4"/>
        <v>16</v>
      </c>
      <c r="B10">
        <f t="shared" si="5"/>
        <v>158.42918914924169</v>
      </c>
      <c r="C10">
        <f t="shared" si="0"/>
        <v>27.192809796676865</v>
      </c>
      <c r="D10">
        <f t="shared" si="1"/>
        <v>185.62199894591856</v>
      </c>
      <c r="G10">
        <v>1</v>
      </c>
      <c r="H10" s="2">
        <v>1.3316300000000001E-24</v>
      </c>
      <c r="I10" s="5">
        <f t="shared" si="2"/>
        <v>1.6908000000000001</v>
      </c>
      <c r="J10" s="2">
        <f t="shared" si="6"/>
        <v>9.5598410227946931E+17</v>
      </c>
      <c r="K10" s="2">
        <f>J10*H10*1E-27*ARC_BR2_spectra_Lee!D$5</f>
        <v>1.2220964257136736E-23</v>
      </c>
      <c r="L10" s="2"/>
      <c r="N10">
        <v>1</v>
      </c>
      <c r="O10" s="2">
        <v>6.1581799999999998E-26</v>
      </c>
      <c r="P10">
        <f t="shared" si="3"/>
        <v>1.6908000000000001</v>
      </c>
      <c r="Q10" s="2">
        <f t="shared" si="7"/>
        <v>3.6827928770492915E+17</v>
      </c>
      <c r="R10" s="2">
        <f>Q10*O10*1E-27*ARC_BR2_spectra_Lee!D$5</f>
        <v>2.1772129382003911E-25</v>
      </c>
    </row>
    <row r="11" spans="1:18" x14ac:dyDescent="0.6">
      <c r="A11">
        <f t="shared" si="4"/>
        <v>18</v>
      </c>
      <c r="B11">
        <f t="shared" si="5"/>
        <v>272.13113229457207</v>
      </c>
      <c r="C11">
        <f t="shared" si="0"/>
        <v>48.865843041757621</v>
      </c>
      <c r="D11">
        <f t="shared" si="1"/>
        <v>320.99697533632968</v>
      </c>
      <c r="G11">
        <v>1.1000000000000001</v>
      </c>
      <c r="H11" s="2">
        <v>1.09959E-22</v>
      </c>
      <c r="I11" s="5">
        <f t="shared" si="2"/>
        <v>1.8451980000000003</v>
      </c>
      <c r="J11" s="2">
        <f t="shared" si="6"/>
        <v>9.7118101764515354E+17</v>
      </c>
      <c r="K11" s="2">
        <f>J11*H11*1E-27*ARC_BR2_spectra_Lee!D$5</f>
        <v>1.025184897784737E-21</v>
      </c>
      <c r="L11" s="2"/>
      <c r="N11">
        <v>1.1000000000000001</v>
      </c>
      <c r="O11" s="2">
        <v>5.6342200000000003E-24</v>
      </c>
      <c r="P11">
        <f t="shared" si="3"/>
        <v>1.8451980000000003</v>
      </c>
      <c r="Q11" s="2">
        <f t="shared" si="7"/>
        <v>3.7413368335109248E+17</v>
      </c>
      <c r="R11" s="2">
        <f>Q11*O11*1E-27*ARC_BR2_spectra_Lee!D$5</f>
        <v>2.0236334221539765E-23</v>
      </c>
    </row>
    <row r="12" spans="1:18" x14ac:dyDescent="0.6">
      <c r="A12">
        <f t="shared" si="4"/>
        <v>20</v>
      </c>
      <c r="B12">
        <f t="shared" si="5"/>
        <v>400.92789690885149</v>
      </c>
      <c r="C12">
        <f t="shared" si="0"/>
        <v>77.974599292086722</v>
      </c>
      <c r="D12">
        <f t="shared" si="1"/>
        <v>478.90249620093823</v>
      </c>
      <c r="G12">
        <v>1.2</v>
      </c>
      <c r="H12" s="2">
        <v>5.0626800000000001E-21</v>
      </c>
      <c r="I12" s="5">
        <f t="shared" si="2"/>
        <v>2.0020120000000001</v>
      </c>
      <c r="J12" s="2">
        <f>(I12-I11)*0.0001*(8.9/58)*0.6807*6.022E+23</f>
        <v>9.8637793301083302E+17</v>
      </c>
      <c r="K12" s="2">
        <f>J12*H12*1E-27*ARC_BR2_spectra_Lee!D$5</f>
        <v>4.7939672005394739E-20</v>
      </c>
      <c r="L12" s="2"/>
      <c r="N12">
        <v>1.2</v>
      </c>
      <c r="O12" s="2">
        <v>2.8572299999999999E-22</v>
      </c>
      <c r="P12">
        <f t="shared" si="3"/>
        <v>2.0020120000000001</v>
      </c>
      <c r="Q12" s="2">
        <f t="shared" si="7"/>
        <v>3.7998807899725402E+17</v>
      </c>
      <c r="R12" s="2">
        <f>Q12*O12*1E-27*ARC_BR2_spectra_Lee!D$5</f>
        <v>1.0422848053951911E-21</v>
      </c>
    </row>
    <row r="13" spans="1:18" x14ac:dyDescent="0.6">
      <c r="A13">
        <f t="shared" si="4"/>
        <v>22</v>
      </c>
      <c r="B13">
        <f t="shared" si="5"/>
        <v>449.32654676885903</v>
      </c>
      <c r="C13">
        <f t="shared" si="0"/>
        <v>91.465313289194327</v>
      </c>
      <c r="D13">
        <f t="shared" si="1"/>
        <v>540.79186005805332</v>
      </c>
      <c r="G13">
        <v>1.3</v>
      </c>
      <c r="H13" s="2">
        <v>1.4582400000000001E-19</v>
      </c>
      <c r="I13" s="5">
        <f t="shared" si="2"/>
        <v>2.1612420000000001</v>
      </c>
      <c r="J13" s="2">
        <f t="shared" si="6"/>
        <v>1.0015748483765174E+18</v>
      </c>
      <c r="K13" s="2">
        <f>J13*H13*1E-27*ARC_BR2_spectra_Lee!D$5</f>
        <v>1.40211504662071E-18</v>
      </c>
      <c r="L13" s="2"/>
      <c r="N13">
        <v>1.3</v>
      </c>
      <c r="O13" s="2">
        <v>9.0254400000000007E-21</v>
      </c>
      <c r="P13">
        <f t="shared" si="3"/>
        <v>2.1612420000000001</v>
      </c>
      <c r="Q13" s="2">
        <f t="shared" si="7"/>
        <v>3.8584247464341728E+17</v>
      </c>
      <c r="R13" s="2">
        <f>Q13*O13*1E-27*ARC_BR2_spectra_Lee!D$5</f>
        <v>3.3431021801718575E-20</v>
      </c>
    </row>
    <row r="14" spans="1:18" x14ac:dyDescent="0.6">
      <c r="A14">
        <f t="shared" si="4"/>
        <v>24</v>
      </c>
      <c r="B14">
        <f t="shared" si="5"/>
        <v>453.03924504647642</v>
      </c>
      <c r="C14">
        <f t="shared" si="0"/>
        <v>97.728318734392914</v>
      </c>
      <c r="D14">
        <f t="shared" si="1"/>
        <v>550.7675637808693</v>
      </c>
      <c r="G14">
        <v>1.4</v>
      </c>
      <c r="H14" s="2">
        <v>2.8667599999999999E-18</v>
      </c>
      <c r="I14" s="5">
        <f t="shared" si="2"/>
        <v>2.3228879999999998</v>
      </c>
      <c r="J14" s="2">
        <f t="shared" si="6"/>
        <v>1.0167717637421984E+18</v>
      </c>
      <c r="K14" s="2">
        <f>J14*H14*1E-27*ARC_BR2_spectra_Lee!D$5</f>
        <v>2.798246996568561E-17</v>
      </c>
      <c r="L14" s="2"/>
      <c r="N14">
        <v>1.4</v>
      </c>
      <c r="O14" s="2">
        <v>1.9353000000000001E-19</v>
      </c>
      <c r="P14">
        <f t="shared" si="3"/>
        <v>2.3228879999999998</v>
      </c>
      <c r="Q14" s="2">
        <f t="shared" si="7"/>
        <v>3.9169687028957939E+17</v>
      </c>
      <c r="R14" s="2">
        <f>Q14*O14*1E-27*ARC_BR2_spectra_Lee!D$5</f>
        <v>7.277289149485661E-19</v>
      </c>
    </row>
    <row r="15" spans="1:18" x14ac:dyDescent="0.6">
      <c r="A15">
        <f t="shared" si="4"/>
        <v>26</v>
      </c>
      <c r="B15">
        <f t="shared" si="5"/>
        <v>430.03339879814553</v>
      </c>
      <c r="C15">
        <f t="shared" si="0"/>
        <v>96.761896026518144</v>
      </c>
      <c r="D15">
        <f t="shared" si="1"/>
        <v>526.79529482466364</v>
      </c>
      <c r="G15">
        <v>1.5</v>
      </c>
      <c r="H15" s="2">
        <v>4.10583E-17</v>
      </c>
      <c r="I15" s="5">
        <f t="shared" si="2"/>
        <v>2.4869499999999998</v>
      </c>
      <c r="J15" s="2">
        <f t="shared" si="6"/>
        <v>1.0319686791078825E+18</v>
      </c>
      <c r="K15" s="2">
        <f>J15*H15*1E-27*ARC_BR2_spectra_Lee!D$5</f>
        <v>4.0676044432718561E-16</v>
      </c>
      <c r="L15" s="2"/>
      <c r="N15">
        <v>1.5</v>
      </c>
      <c r="O15" s="2">
        <v>3.0103099999999998E-18</v>
      </c>
      <c r="P15">
        <f t="shared" si="3"/>
        <v>2.4869499999999998</v>
      </c>
      <c r="Q15" s="2">
        <f t="shared" si="7"/>
        <v>3.9755126593574272E+17</v>
      </c>
      <c r="R15" s="2">
        <f>Q15*O15*1E-27*ARC_BR2_spectra_Lee!D$5</f>
        <v>1.1488824493046647E-17</v>
      </c>
    </row>
    <row r="16" spans="1:18" x14ac:dyDescent="0.6">
      <c r="A16">
        <f t="shared" si="4"/>
        <v>28</v>
      </c>
      <c r="B16">
        <f t="shared" si="5"/>
        <v>383.50938794300458</v>
      </c>
      <c r="C16">
        <f t="shared" si="0"/>
        <v>89.936549665770372</v>
      </c>
      <c r="D16">
        <f t="shared" si="1"/>
        <v>473.44593760877495</v>
      </c>
      <c r="G16">
        <v>1.6</v>
      </c>
      <c r="H16" s="2">
        <v>4.5114099999999999E-16</v>
      </c>
      <c r="I16" s="5">
        <f t="shared" si="2"/>
        <v>2.6534280000000003</v>
      </c>
      <c r="J16" s="2">
        <f t="shared" si="6"/>
        <v>1.0471655944735692E+18</v>
      </c>
      <c r="K16" s="2">
        <f>J16*H16*1E-27*ARC_BR2_spectra_Lee!D$5</f>
        <v>4.5352256011814448E-15</v>
      </c>
      <c r="L16" s="2"/>
      <c r="N16">
        <v>1.6</v>
      </c>
      <c r="O16" s="2">
        <v>3.5747500000000002E-17</v>
      </c>
      <c r="P16">
        <f t="shared" si="3"/>
        <v>2.6534280000000003</v>
      </c>
      <c r="Q16" s="2">
        <f t="shared" si="7"/>
        <v>4.0340566158190701E+17</v>
      </c>
      <c r="R16" s="2">
        <f>Q16*O16*1E-27*ARC_BR2_spectra_Lee!D$5</f>
        <v>1.3843914131903252E-16</v>
      </c>
    </row>
    <row r="17" spans="1:18" x14ac:dyDescent="0.6">
      <c r="A17">
        <f t="shared" si="4"/>
        <v>30</v>
      </c>
      <c r="B17">
        <f t="shared" si="5"/>
        <v>337.8213722681873</v>
      </c>
      <c r="C17">
        <f t="shared" si="0"/>
        <v>81.4042719294861</v>
      </c>
      <c r="D17">
        <f t="shared" si="1"/>
        <v>419.22564419767343</v>
      </c>
      <c r="G17">
        <v>1.7</v>
      </c>
      <c r="H17" s="2">
        <v>3.9586899999999996E-15</v>
      </c>
      <c r="I17" s="5">
        <f t="shared" si="2"/>
        <v>2.8223219999999998</v>
      </c>
      <c r="J17" s="2">
        <f t="shared" si="6"/>
        <v>1.0623625098392448E+18</v>
      </c>
      <c r="K17" s="2">
        <f>J17*H17*1E-27*ARC_BR2_spectra_Lee!D$5</f>
        <v>4.0373412903124984E-14</v>
      </c>
      <c r="L17" s="2"/>
      <c r="N17">
        <v>1.7</v>
      </c>
      <c r="O17" s="2">
        <v>3.3752099999999998E-16</v>
      </c>
      <c r="P17">
        <f t="shared" si="3"/>
        <v>2.8223219999999998</v>
      </c>
      <c r="Q17" s="2">
        <f t="shared" si="7"/>
        <v>4.0926005722806694E+17</v>
      </c>
      <c r="R17" s="2">
        <f>Q17*O17*1E-27*ARC_BR2_spectra_Lee!D$5</f>
        <v>1.326085092246474E-15</v>
      </c>
    </row>
    <row r="18" spans="1:18" x14ac:dyDescent="0.6">
      <c r="A18">
        <f t="shared" si="4"/>
        <v>32</v>
      </c>
      <c r="B18">
        <f t="shared" si="5"/>
        <v>290.8888381958501</v>
      </c>
      <c r="C18">
        <f t="shared" si="0"/>
        <v>71.475327009573334</v>
      </c>
      <c r="D18">
        <f t="shared" si="1"/>
        <v>362.36416520542343</v>
      </c>
      <c r="G18">
        <v>1.8</v>
      </c>
      <c r="H18" s="2">
        <v>2.86497E-14</v>
      </c>
      <c r="I18" s="5">
        <f t="shared" si="2"/>
        <v>2.9936320000000003</v>
      </c>
      <c r="J18" s="2">
        <f t="shared" si="6"/>
        <v>1.0775594252049343E+18</v>
      </c>
      <c r="K18" s="2">
        <f>J18*H18*1E-27*ARC_BR2_spectra_Lee!D$5</f>
        <v>2.9636884093722056E-13</v>
      </c>
      <c r="L18" s="2"/>
      <c r="N18">
        <v>1.8</v>
      </c>
      <c r="O18" s="2">
        <v>2.6175099999999998E-15</v>
      </c>
      <c r="P18">
        <f t="shared" si="3"/>
        <v>2.9936320000000003</v>
      </c>
      <c r="Q18" s="2">
        <f t="shared" si="7"/>
        <v>4.1511445287423238E+17</v>
      </c>
      <c r="R18" s="2">
        <f>Q18*O18*1E-27*ARC_BR2_spectra_Lee!D$5</f>
        <v>1.0431035822811187E-14</v>
      </c>
    </row>
    <row r="19" spans="1:18" x14ac:dyDescent="0.6">
      <c r="A19">
        <f t="shared" si="4"/>
        <v>34</v>
      </c>
      <c r="B19">
        <f t="shared" si="5"/>
        <v>255.04479617631156</v>
      </c>
      <c r="C19">
        <f t="shared" si="0"/>
        <v>63.255182084541275</v>
      </c>
      <c r="D19">
        <f t="shared" si="1"/>
        <v>318.29997826085287</v>
      </c>
      <c r="G19">
        <v>1.9</v>
      </c>
      <c r="H19" s="2">
        <v>1.7562699999999999E-13</v>
      </c>
      <c r="I19" s="5">
        <f t="shared" si="2"/>
        <v>3.1673579999999997</v>
      </c>
      <c r="J19" s="2">
        <f t="shared" si="6"/>
        <v>1.09275634057061E+18</v>
      </c>
      <c r="K19" s="2">
        <f>J19*H19*1E-27*ARC_BR2_spectra_Lee!D$5</f>
        <v>1.8424081711237874E-12</v>
      </c>
      <c r="L19" s="2"/>
      <c r="N19">
        <v>1.9</v>
      </c>
      <c r="O19" s="2">
        <v>1.71199E-14</v>
      </c>
      <c r="P19">
        <f t="shared" si="3"/>
        <v>3.1673579999999997</v>
      </c>
      <c r="Q19" s="2">
        <f t="shared" si="7"/>
        <v>4.2096884852039238E+17</v>
      </c>
      <c r="R19" s="2">
        <f>Q19*O19*1E-27*ARC_BR2_spectra_Lee!D$5</f>
        <v>6.9186668061928951E-14</v>
      </c>
    </row>
    <row r="20" spans="1:18" x14ac:dyDescent="0.6">
      <c r="A20">
        <f t="shared" si="4"/>
        <v>36</v>
      </c>
      <c r="B20">
        <f t="shared" si="5"/>
        <v>214.32903463386569</v>
      </c>
      <c r="C20">
        <f t="shared" si="0"/>
        <v>52.836376851506508</v>
      </c>
      <c r="D20">
        <f t="shared" si="1"/>
        <v>267.1654114853722</v>
      </c>
      <c r="G20">
        <v>2</v>
      </c>
      <c r="H20" s="2">
        <v>9.3153899999999991E-13</v>
      </c>
      <c r="I20" s="5">
        <f t="shared" si="2"/>
        <v>3.3435000000000001</v>
      </c>
      <c r="J20" s="2">
        <f t="shared" si="6"/>
        <v>1.1079532559362996E+18</v>
      </c>
      <c r="K20" s="2">
        <f>J20*H20*1E-27*ARC_BR2_spectra_Lee!D$5</f>
        <v>9.9081760135837888E-12</v>
      </c>
      <c r="L20" s="2"/>
      <c r="N20">
        <v>2</v>
      </c>
      <c r="O20" s="2">
        <v>9.6516099999999997E-14</v>
      </c>
      <c r="P20">
        <f t="shared" si="3"/>
        <v>3.3435000000000001</v>
      </c>
      <c r="Q20" s="2">
        <f t="shared" si="7"/>
        <v>4.2682324416655776E+17</v>
      </c>
      <c r="R20" s="2">
        <f>Q20*O20*1E-27*ARC_BR2_spectra_Lee!D$5</f>
        <v>3.9547502319651751E-13</v>
      </c>
    </row>
    <row r="21" spans="1:18" x14ac:dyDescent="0.6">
      <c r="A21">
        <f t="shared" si="4"/>
        <v>38</v>
      </c>
      <c r="B21">
        <f t="shared" si="5"/>
        <v>179.30826789556065</v>
      </c>
      <c r="C21">
        <f t="shared" si="0"/>
        <v>41.635882444504489</v>
      </c>
      <c r="D21">
        <f t="shared" si="1"/>
        <v>220.94415034006514</v>
      </c>
      <c r="G21">
        <v>2.2000000000000002</v>
      </c>
      <c r="H21" s="2">
        <v>1.8193000000000001E-11</v>
      </c>
      <c r="I21" s="5">
        <f t="shared" si="2"/>
        <v>3.7030320000000003</v>
      </c>
      <c r="J21" s="2">
        <f t="shared" si="6"/>
        <v>2.2614972579696428E+18</v>
      </c>
      <c r="K21" s="2">
        <f>J21*H21*1E-27*ARC_BR2_spectra_Lee!D$5</f>
        <v>3.9497682829672046E-10</v>
      </c>
      <c r="L21" s="2"/>
      <c r="N21">
        <v>2.2000000000000002</v>
      </c>
      <c r="O21" s="2">
        <v>2.10606E-12</v>
      </c>
      <c r="P21">
        <f t="shared" si="3"/>
        <v>3.7030320000000003</v>
      </c>
      <c r="Q21" s="2">
        <f t="shared" si="7"/>
        <v>8.7120967527160205E+17</v>
      </c>
      <c r="R21" s="2">
        <f>Q21*O21*1E-27*ARC_BR2_spectra_Lee!D$5</f>
        <v>1.7614270547544097E-11</v>
      </c>
    </row>
    <row r="22" spans="1:18" x14ac:dyDescent="0.6">
      <c r="A22">
        <f t="shared" si="4"/>
        <v>40</v>
      </c>
      <c r="B22">
        <f t="shared" si="5"/>
        <v>158.01941020952324</v>
      </c>
      <c r="C22">
        <f t="shared" si="0"/>
        <v>31.392058238928911</v>
      </c>
      <c r="D22">
        <f t="shared" si="1"/>
        <v>189.41146844845215</v>
      </c>
      <c r="G22">
        <v>2.4</v>
      </c>
      <c r="H22" s="2">
        <v>2.3859100000000001E-10</v>
      </c>
      <c r="I22" s="5">
        <f t="shared" si="2"/>
        <v>4.072228</v>
      </c>
      <c r="J22" s="2">
        <f t="shared" si="6"/>
        <v>2.3222849194323702E+18</v>
      </c>
      <c r="K22" s="2">
        <f>J22*H22*1E-27*ARC_BR2_spectra_Lee!D$5</f>
        <v>5.3191322996379707E-9</v>
      </c>
      <c r="L22" s="2"/>
      <c r="N22">
        <v>2.4</v>
      </c>
      <c r="O22" s="2">
        <v>3.0453599999999999E-11</v>
      </c>
      <c r="P22">
        <f t="shared" si="3"/>
        <v>4.072228</v>
      </c>
      <c r="Q22" s="2">
        <f t="shared" si="7"/>
        <v>8.9462725785625165E+17</v>
      </c>
      <c r="R22" s="2">
        <f>Q22*O22*1E-27*ARC_BR2_spectra_Lee!D$5</f>
        <v>2.6154835833457097E-10</v>
      </c>
    </row>
    <row r="23" spans="1:18" x14ac:dyDescent="0.6">
      <c r="A23">
        <f t="shared" si="4"/>
        <v>42</v>
      </c>
      <c r="B23">
        <f t="shared" si="5"/>
        <v>140.27882874267402</v>
      </c>
      <c r="C23">
        <f t="shared" si="0"/>
        <v>27.716959954899291</v>
      </c>
      <c r="D23">
        <f t="shared" si="1"/>
        <v>167.99578869757332</v>
      </c>
      <c r="G23">
        <v>2.6</v>
      </c>
      <c r="H23" s="2">
        <v>2.27569E-9</v>
      </c>
      <c r="I23" s="5">
        <f t="shared" si="2"/>
        <v>4.4510880000000004</v>
      </c>
      <c r="J23" s="2">
        <f t="shared" si="6"/>
        <v>2.383072580895106E+18</v>
      </c>
      <c r="K23" s="2">
        <f>J23*H23*1E-27*ARC_BR2_spectra_Lee!D$5</f>
        <v>5.2062090639524965E-8</v>
      </c>
      <c r="L23" s="2"/>
      <c r="N23">
        <v>2.6</v>
      </c>
      <c r="O23" s="2">
        <v>3.1679999999999998E-10</v>
      </c>
      <c r="P23">
        <f t="shared" si="3"/>
        <v>4.4510880000000004</v>
      </c>
      <c r="Q23" s="2">
        <f t="shared" si="7"/>
        <v>9.1804484044090458E+17</v>
      </c>
      <c r="R23" s="2">
        <f>Q23*O23*1E-27*ARC_BR2_spectra_Lee!D$5</f>
        <v>2.7920314123361142E-9</v>
      </c>
    </row>
    <row r="24" spans="1:18" x14ac:dyDescent="0.6">
      <c r="A24">
        <f t="shared" si="4"/>
        <v>44</v>
      </c>
      <c r="B24">
        <f t="shared" si="5"/>
        <v>88.894956679524682</v>
      </c>
      <c r="C24">
        <f t="shared" si="0"/>
        <v>22.981183139896803</v>
      </c>
      <c r="D24">
        <f t="shared" si="1"/>
        <v>111.87613981942148</v>
      </c>
      <c r="G24">
        <v>2.8</v>
      </c>
      <c r="H24" s="2">
        <v>5.3156399999999998E-6</v>
      </c>
      <c r="I24" s="5">
        <f t="shared" si="2"/>
        <v>4.8396119999999998</v>
      </c>
      <c r="J24" s="2">
        <f t="shared" si="6"/>
        <v>2.4438602423578312E+18</v>
      </c>
      <c r="K24" s="2">
        <f>J24*H24*1E-27*ARC_BR2_spectra_Lee!D$5</f>
        <v>1.2471054008339502E-4</v>
      </c>
      <c r="L24" s="2"/>
      <c r="N24">
        <v>2.8</v>
      </c>
      <c r="O24" s="2">
        <v>2.52027E-9</v>
      </c>
      <c r="P24">
        <f t="shared" si="3"/>
        <v>4.8396119999999998</v>
      </c>
      <c r="Q24" s="2">
        <f t="shared" si="7"/>
        <v>9.4146242302555328E+17</v>
      </c>
      <c r="R24" s="2">
        <f>Q24*O24*1E-27*ARC_BR2_spectra_Lee!D$5</f>
        <v>2.2778299208434668E-8</v>
      </c>
    </row>
    <row r="25" spans="1:18" x14ac:dyDescent="0.6">
      <c r="A25">
        <f t="shared" si="4"/>
        <v>46</v>
      </c>
      <c r="B25">
        <f t="shared" si="5"/>
        <v>74.325990942203234</v>
      </c>
      <c r="C25">
        <f t="shared" si="0"/>
        <v>15.912270712514717</v>
      </c>
      <c r="D25">
        <f t="shared" si="1"/>
        <v>90.238261654717945</v>
      </c>
      <c r="G25">
        <v>3</v>
      </c>
      <c r="H25" s="2">
        <v>1.37073E-5</v>
      </c>
      <c r="I25" s="5">
        <f t="shared" si="2"/>
        <v>5.2378</v>
      </c>
      <c r="J25" s="2">
        <f t="shared" si="6"/>
        <v>2.504647903820567E+18</v>
      </c>
      <c r="K25" s="2">
        <f>J25*H25*1E-27*ARC_BR2_spectra_Lee!D$5</f>
        <v>3.2958681803558077E-4</v>
      </c>
      <c r="L25" s="2"/>
      <c r="N25">
        <v>3</v>
      </c>
      <c r="O25" s="2">
        <v>1.6067199999999998E-8</v>
      </c>
      <c r="P25">
        <f t="shared" si="3"/>
        <v>5.2378</v>
      </c>
      <c r="Q25" s="2">
        <f t="shared" si="7"/>
        <v>9.6488000561020634E+17</v>
      </c>
      <c r="R25" s="2">
        <f>Q25*O25*1E-27*ARC_BR2_spectra_Lee!D$5</f>
        <v>1.4882803225094696E-7</v>
      </c>
    </row>
    <row r="26" spans="1:18" x14ac:dyDescent="0.6">
      <c r="A26">
        <f t="shared" si="4"/>
        <v>48</v>
      </c>
      <c r="B26">
        <f t="shared" si="5"/>
        <v>68.6545892779138</v>
      </c>
      <c r="C26">
        <f t="shared" si="0"/>
        <v>8.7761108847457052</v>
      </c>
      <c r="D26">
        <f t="shared" si="1"/>
        <v>77.430700162659505</v>
      </c>
      <c r="G26">
        <v>3.2</v>
      </c>
      <c r="H26" s="2">
        <v>8.1506600000000003E-4</v>
      </c>
      <c r="I26" s="5">
        <f t="shared" si="2"/>
        <v>5.6456520000000001</v>
      </c>
      <c r="J26" s="2">
        <f t="shared" si="6"/>
        <v>2.5654355652832973E+18</v>
      </c>
      <c r="K26" s="2">
        <f>J26*H26*1E-27*ARC_BR2_spectra_Lee!D$5</f>
        <v>2.0073593322750685E-2</v>
      </c>
      <c r="L26" s="2"/>
      <c r="N26">
        <v>3.2</v>
      </c>
      <c r="O26" s="2">
        <v>4.8911700000000003E-6</v>
      </c>
      <c r="P26">
        <f t="shared" si="3"/>
        <v>5.6456520000000001</v>
      </c>
      <c r="Q26" s="2">
        <f t="shared" si="7"/>
        <v>9.8829758819485696E+17</v>
      </c>
      <c r="R26" s="2">
        <f>Q26*O26*1E-27*ARC_BR2_spectra_Lee!D$5</f>
        <v>4.640574253872998E-5</v>
      </c>
    </row>
    <row r="27" spans="1:18" x14ac:dyDescent="0.6">
      <c r="A27">
        <f t="shared" si="4"/>
        <v>50</v>
      </c>
      <c r="B27">
        <f t="shared" si="5"/>
        <v>61.781436196999792</v>
      </c>
      <c r="C27">
        <f t="shared" si="0"/>
        <v>3.693038282421496</v>
      </c>
      <c r="D27">
        <f t="shared" si="1"/>
        <v>65.474474479421289</v>
      </c>
      <c r="G27">
        <v>3.4</v>
      </c>
      <c r="H27" s="2">
        <v>4.0296500000000001E-3</v>
      </c>
      <c r="I27" s="5">
        <f t="shared" si="2"/>
        <v>6.0631679999999992</v>
      </c>
      <c r="J27" s="2">
        <f t="shared" si="6"/>
        <v>2.6262232267460219E+18</v>
      </c>
      <c r="K27" s="2">
        <f>J27*H27*1E-27*ARC_BR2_spectra_Lee!D$5</f>
        <v>0.10159450008630824</v>
      </c>
      <c r="L27" s="2"/>
      <c r="N27">
        <v>3.4</v>
      </c>
      <c r="O27" s="2">
        <v>1.6562599999999999E-3</v>
      </c>
      <c r="P27">
        <f t="shared" si="3"/>
        <v>6.0631679999999992</v>
      </c>
      <c r="Q27" s="2">
        <f t="shared" si="7"/>
        <v>1.0117151707795055E+18</v>
      </c>
      <c r="R27" s="2">
        <f>Q27*O27*1E-27*ARC_BR2_spectra_Lee!D$5</f>
        <v>1.6086368340050533E-2</v>
      </c>
    </row>
    <row r="28" spans="1:18" x14ac:dyDescent="0.6">
      <c r="A28" t="s">
        <v>35</v>
      </c>
      <c r="D28">
        <f>SUM(D3:D27)</f>
        <v>5876.7583121334419</v>
      </c>
      <c r="E28" t="s">
        <v>31</v>
      </c>
      <c r="G28">
        <v>3.6</v>
      </c>
      <c r="H28" s="2">
        <v>1.0387199999999999E-2</v>
      </c>
      <c r="I28" s="5">
        <f t="shared" si="2"/>
        <v>6.490348</v>
      </c>
      <c r="J28" s="2">
        <f t="shared" si="6"/>
        <v>2.6870108882087639E+18</v>
      </c>
      <c r="K28" s="2">
        <f>J28*H28*1E-27*ARC_BR2_spectra_Lee!D$5</f>
        <v>0.26794098718081993</v>
      </c>
      <c r="L28" s="2"/>
      <c r="N28">
        <v>3.6</v>
      </c>
      <c r="O28" s="2">
        <v>1.05693E-2</v>
      </c>
      <c r="P28">
        <f t="shared" si="3"/>
        <v>6.490348</v>
      </c>
      <c r="Q28" s="2">
        <f t="shared" si="7"/>
        <v>1.0351327533641608E+18</v>
      </c>
      <c r="R28" s="2">
        <f>Q28*O28*1E-27*ARC_BR2_spectra_Lee!D$5</f>
        <v>0.10503003465726551</v>
      </c>
    </row>
    <row r="29" spans="1:18" x14ac:dyDescent="0.6">
      <c r="A29" t="s">
        <v>36</v>
      </c>
      <c r="D29">
        <f>D28*10*365.25*24*3600</f>
        <v>1854563881109.8232</v>
      </c>
      <c r="G29">
        <v>3.8</v>
      </c>
      <c r="H29" s="2">
        <v>1.8867999999999999E-2</v>
      </c>
      <c r="I29" s="5">
        <f t="shared" si="2"/>
        <v>6.9271919999999998</v>
      </c>
      <c r="J29" s="2">
        <f t="shared" si="6"/>
        <v>2.747798549671488E+18</v>
      </c>
      <c r="K29" s="2">
        <f>J29*H29*1E-27*ARC_BR2_spectra_Lee!D$5</f>
        <v>0.49771644513793567</v>
      </c>
      <c r="L29" s="2"/>
      <c r="N29">
        <v>3.8</v>
      </c>
      <c r="O29" s="2">
        <v>3.7482799999999997E-2</v>
      </c>
      <c r="P29">
        <f t="shared" si="3"/>
        <v>6.9271919999999998</v>
      </c>
      <c r="Q29" s="2">
        <f t="shared" si="7"/>
        <v>1.0585503359488092E+18</v>
      </c>
      <c r="R29" s="2">
        <f>Q29*O29*1E-27*ARC_BR2_spectra_Lee!D$5</f>
        <v>0.3809033331100995</v>
      </c>
    </row>
    <row r="30" spans="1:18" x14ac:dyDescent="0.6">
      <c r="A30" t="s">
        <v>37</v>
      </c>
      <c r="D30">
        <f>0.0002*6.022E+23*(6.4/666.19)</f>
        <v>1.1570512916735468E+18</v>
      </c>
      <c r="G30">
        <v>4</v>
      </c>
      <c r="H30" s="2">
        <v>5.4238799999999997E-2</v>
      </c>
      <c r="I30" s="5">
        <f t="shared" si="2"/>
        <v>7.3737000000000004</v>
      </c>
      <c r="J30" s="2">
        <f t="shared" si="6"/>
        <v>2.8085862111342244E+18</v>
      </c>
      <c r="K30" s="2">
        <f>J30*H30*1E-27*ARC_BR2_spectra_Lee!D$5</f>
        <v>1.4624097195692831</v>
      </c>
      <c r="L30" s="2"/>
      <c r="N30">
        <v>4</v>
      </c>
      <c r="O30" s="2">
        <v>0.11912</v>
      </c>
      <c r="P30">
        <f t="shared" si="3"/>
        <v>7.3737000000000004</v>
      </c>
      <c r="Q30" s="2">
        <f t="shared" si="7"/>
        <v>1.0819679185334621E+18</v>
      </c>
      <c r="R30" s="2">
        <f>Q30*O30*1E-27*ARC_BR2_spectra_Lee!D$5</f>
        <v>1.2372865771747779</v>
      </c>
    </row>
    <row r="31" spans="1:18" ht="21.3" x14ac:dyDescent="0.85">
      <c r="A31" s="6" t="s">
        <v>38</v>
      </c>
      <c r="B31" s="6"/>
      <c r="C31" s="6"/>
      <c r="D31" s="6">
        <f>(D29/D30)*1000000</f>
        <v>1.6028363603720641</v>
      </c>
      <c r="G31">
        <v>4.5</v>
      </c>
      <c r="H31" s="2">
        <v>0.15528600000000001</v>
      </c>
      <c r="I31" s="5">
        <f t="shared" si="2"/>
        <v>8.5322499999999994</v>
      </c>
      <c r="J31" s="2">
        <f t="shared" si="6"/>
        <v>7.2874115467349955E+18</v>
      </c>
      <c r="K31" s="2">
        <f>J31*H31*1E-27*ARC_BR2_spectra_Lee!D$5</f>
        <v>10.863676698684388</v>
      </c>
      <c r="L31" s="2"/>
      <c r="N31">
        <v>4.5</v>
      </c>
      <c r="O31" s="2">
        <v>0.53385899999999997</v>
      </c>
      <c r="P31">
        <f t="shared" si="3"/>
        <v>8.5322499999999994</v>
      </c>
      <c r="Q31" s="2">
        <f t="shared" si="7"/>
        <v>2.8073717201414984E+18</v>
      </c>
      <c r="R31" s="2">
        <f>Q31*O31*1E-27*ARC_BR2_spectra_Lee!D$5</f>
        <v>14.387910327772994</v>
      </c>
    </row>
    <row r="32" spans="1:18" x14ac:dyDescent="0.6">
      <c r="G32">
        <v>5</v>
      </c>
      <c r="H32" s="2">
        <v>0.40477800000000003</v>
      </c>
      <c r="I32" s="5">
        <f t="shared" si="2"/>
        <v>9.7512000000000008</v>
      </c>
      <c r="J32" s="2">
        <f t="shared" si="6"/>
        <v>7.6673344308770775E+18</v>
      </c>
      <c r="K32" s="2">
        <f>J32*H32*1E-27*ARC_BR2_spectra_Lee!D$5</f>
        <v>29.794255644110994</v>
      </c>
      <c r="L32" s="2"/>
      <c r="N32">
        <v>5</v>
      </c>
      <c r="O32" s="2">
        <v>0.72498899999999999</v>
      </c>
      <c r="P32">
        <f t="shared" si="3"/>
        <v>9.7512000000000008</v>
      </c>
      <c r="Q32" s="2">
        <f t="shared" si="7"/>
        <v>2.953731611295572E+18</v>
      </c>
      <c r="R32" s="2">
        <f>Q32*O32*1E-27*ARC_BR2_spectra_Lee!D$5</f>
        <v>20.55766010055903</v>
      </c>
    </row>
    <row r="33" spans="7:18" x14ac:dyDescent="0.6">
      <c r="G33">
        <v>5.5</v>
      </c>
      <c r="H33" s="2">
        <v>0.88500599999999996</v>
      </c>
      <c r="I33" s="5">
        <f t="shared" si="2"/>
        <v>11.03055</v>
      </c>
      <c r="J33" s="2">
        <f t="shared" si="6"/>
        <v>8.0472573150191329E+18</v>
      </c>
      <c r="K33" s="2">
        <f>J33*H33*1E-27*ARC_BR2_spectra_Lee!D$5</f>
        <v>68.369961670423891</v>
      </c>
      <c r="L33" s="2"/>
      <c r="N33">
        <v>5.5</v>
      </c>
      <c r="O33" s="2">
        <v>0.76769200000000004</v>
      </c>
      <c r="P33">
        <f t="shared" si="3"/>
        <v>11.03055</v>
      </c>
      <c r="Q33" s="2">
        <f t="shared" si="7"/>
        <v>3.1000915024496364E+18</v>
      </c>
      <c r="R33" s="2">
        <f>Q33*O33*1E-27*ARC_BR2_spectra_Lee!D$5</f>
        <v>22.847188278706234</v>
      </c>
    </row>
    <row r="34" spans="7:18" x14ac:dyDescent="0.6">
      <c r="G34">
        <v>6</v>
      </c>
      <c r="H34" s="2">
        <v>1.6899</v>
      </c>
      <c r="I34" s="5">
        <f t="shared" si="2"/>
        <v>12.370299999999999</v>
      </c>
      <c r="J34" s="2">
        <f t="shared" si="6"/>
        <v>8.4271801991611996E+18</v>
      </c>
      <c r="K34" s="2">
        <f>J34*H34*1E-27*ARC_BR2_spectra_Lee!D$5</f>
        <v>136.71448145820011</v>
      </c>
      <c r="L34" s="2"/>
      <c r="N34">
        <v>6</v>
      </c>
      <c r="O34" s="2">
        <v>1.06094</v>
      </c>
      <c r="P34">
        <f t="shared" si="3"/>
        <v>12.370299999999999</v>
      </c>
      <c r="Q34" s="2">
        <f t="shared" si="7"/>
        <v>3.2464513936037043E+18</v>
      </c>
      <c r="R34" s="2">
        <f>Q34*O34*1E-27*ARC_BR2_spectra_Lee!D$5</f>
        <v>33.065185358687174</v>
      </c>
    </row>
    <row r="35" spans="7:18" x14ac:dyDescent="0.6">
      <c r="G35">
        <v>6.5</v>
      </c>
      <c r="H35" s="2">
        <v>3.6249799999999999</v>
      </c>
      <c r="I35" s="5">
        <f t="shared" si="2"/>
        <v>13.770450000000002</v>
      </c>
      <c r="J35" s="2">
        <f t="shared" si="6"/>
        <v>8.807103083303298E+18</v>
      </c>
      <c r="K35" s="2">
        <f>J35*H35*1E-27*ARC_BR2_spectra_Lee!D$5</f>
        <v>306.48549633516274</v>
      </c>
      <c r="L35" s="2"/>
      <c r="N35">
        <v>6.5</v>
      </c>
      <c r="O35" s="2">
        <v>1.78796</v>
      </c>
      <c r="P35">
        <f t="shared" si="3"/>
        <v>13.770450000000002</v>
      </c>
      <c r="Q35" s="2">
        <f t="shared" si="7"/>
        <v>3.3928112847577846E+18</v>
      </c>
      <c r="R35" s="2">
        <f>Q35*O35*1E-27*ARC_BR2_spectra_Lee!D$5</f>
        <v>58.235624301077074</v>
      </c>
    </row>
    <row r="36" spans="7:18" x14ac:dyDescent="0.6">
      <c r="G36">
        <v>7</v>
      </c>
      <c r="H36" s="2">
        <v>6.9643600000000001</v>
      </c>
      <c r="I36" s="5">
        <f t="shared" si="2"/>
        <v>15.231</v>
      </c>
      <c r="J36" s="2">
        <f t="shared" si="6"/>
        <v>9.1870259674453309E+18</v>
      </c>
      <c r="K36" s="2">
        <f>J36*H36*1E-27*ARC_BR2_spectra_Lee!D$5</f>
        <v>614.22485919972064</v>
      </c>
      <c r="L36" s="2"/>
      <c r="N36">
        <v>7</v>
      </c>
      <c r="O36" s="2">
        <v>3.1104799999999999</v>
      </c>
      <c r="P36">
        <f t="shared" si="3"/>
        <v>15.231</v>
      </c>
      <c r="Q36" s="2">
        <f t="shared" si="7"/>
        <v>3.5391711759118397E+18</v>
      </c>
      <c r="R36" s="2">
        <f>Q36*O36*1E-27*ARC_BR2_spectra_Lee!D$5</f>
        <v>105.6818031288025</v>
      </c>
    </row>
    <row r="37" spans="7:18" x14ac:dyDescent="0.6">
      <c r="G37">
        <v>7.1</v>
      </c>
      <c r="H37" s="2">
        <v>7.8292200000000003</v>
      </c>
      <c r="I37" s="5">
        <f t="shared" si="2"/>
        <v>15.530358</v>
      </c>
      <c r="J37" s="2">
        <f t="shared" si="6"/>
        <v>1.8829959395861164E+18</v>
      </c>
      <c r="K37" s="2">
        <f>J37*H37*1E-27*ARC_BR2_spectra_Lee!D$5</f>
        <v>141.52693891321357</v>
      </c>
      <c r="L37" s="2"/>
      <c r="N37">
        <v>7.1</v>
      </c>
      <c r="O37" s="2">
        <v>3.4920499999999999</v>
      </c>
      <c r="P37">
        <f t="shared" si="3"/>
        <v>15.530358</v>
      </c>
      <c r="Q37" s="2">
        <f t="shared" si="7"/>
        <v>7.2539742212085696E+17</v>
      </c>
      <c r="R37" s="2">
        <f>Q37*O37*1E-27*ARC_BR2_spectra_Lee!D$5</f>
        <v>24.317991052004533</v>
      </c>
    </row>
    <row r="38" spans="7:18" x14ac:dyDescent="0.6">
      <c r="G38">
        <v>7.2</v>
      </c>
      <c r="H38" s="2">
        <v>8.6940799999999996</v>
      </c>
      <c r="I38" s="5">
        <f t="shared" si="2"/>
        <v>15.832132</v>
      </c>
      <c r="J38" s="2">
        <f t="shared" si="6"/>
        <v>1.8981928549517998E+18</v>
      </c>
      <c r="K38" s="2">
        <f>J38*H38*1E-27*ARC_BR2_spectra_Lee!D$5</f>
        <v>158.42918914924169</v>
      </c>
      <c r="L38" s="2"/>
      <c r="N38">
        <v>7.2</v>
      </c>
      <c r="O38" s="2">
        <v>3.8736100000000002</v>
      </c>
      <c r="P38">
        <f t="shared" si="3"/>
        <v>15.832132</v>
      </c>
      <c r="Q38" s="2">
        <f t="shared" si="7"/>
        <v>7.3125181776702003E+17</v>
      </c>
      <c r="R38" s="2">
        <f>Q38*O38*1E-27*ARC_BR2_spectra_Lee!D$5</f>
        <v>27.192809796676865</v>
      </c>
    </row>
    <row r="39" spans="7:18" x14ac:dyDescent="0.6">
      <c r="G39">
        <v>7.3</v>
      </c>
      <c r="H39" s="2">
        <v>9.5589399999999998</v>
      </c>
      <c r="I39" s="5">
        <f t="shared" si="2"/>
        <v>16.136322</v>
      </c>
      <c r="J39" s="2">
        <f t="shared" si="6"/>
        <v>1.9133897703174843E+18</v>
      </c>
      <c r="K39" s="2">
        <f>J39*H39*1E-27*ARC_BR2_spectra_Lee!D$5</f>
        <v>175.5837889063547</v>
      </c>
      <c r="L39" s="2"/>
      <c r="N39">
        <v>7.3</v>
      </c>
      <c r="O39" s="2">
        <v>4.2551800000000002</v>
      </c>
      <c r="P39">
        <f t="shared" si="3"/>
        <v>16.136322</v>
      </c>
      <c r="Q39" s="2">
        <f t="shared" si="7"/>
        <v>7.3710621341318336E+17</v>
      </c>
      <c r="R39" s="2">
        <f>Q39*O39*1E-27*ARC_BR2_spectra_Lee!D$5</f>
        <v>30.110588325038492</v>
      </c>
    </row>
    <row r="40" spans="7:18" x14ac:dyDescent="0.6">
      <c r="G40">
        <v>7.4</v>
      </c>
      <c r="H40" s="2">
        <v>10.4238</v>
      </c>
      <c r="I40" s="5">
        <f t="shared" si="2"/>
        <v>16.442927999999998</v>
      </c>
      <c r="J40" s="2">
        <f t="shared" si="6"/>
        <v>1.9285866856831567E+18</v>
      </c>
      <c r="K40" s="2">
        <f>J40*H40*1E-27*ARC_BR2_spectra_Lee!D$5</f>
        <v>192.99073818455128</v>
      </c>
      <c r="L40" s="2"/>
      <c r="N40">
        <v>7.4</v>
      </c>
      <c r="O40" s="2">
        <v>4.6367500000000001</v>
      </c>
      <c r="P40">
        <f t="shared" si="3"/>
        <v>16.442927999999998</v>
      </c>
      <c r="Q40" s="2">
        <f t="shared" si="7"/>
        <v>7.4296060905934221E+17</v>
      </c>
      <c r="R40" s="2">
        <f>Q40*O40*1E-27*ARC_BR2_spectra_Lee!D$5</f>
        <v>33.07125699893669</v>
      </c>
    </row>
    <row r="41" spans="7:18" x14ac:dyDescent="0.6">
      <c r="G41">
        <v>7.5</v>
      </c>
      <c r="H41" s="2">
        <v>11.2887</v>
      </c>
      <c r="I41" s="5">
        <f t="shared" si="2"/>
        <v>16.751950000000001</v>
      </c>
      <c r="J41" s="2">
        <f t="shared" si="6"/>
        <v>1.943783601048863E+18</v>
      </c>
      <c r="K41" s="2">
        <f>J41*H41*1E-27*ARC_BR2_spectra_Lee!D$5</f>
        <v>210.65078339673886</v>
      </c>
      <c r="L41" s="2"/>
      <c r="N41">
        <v>7.5</v>
      </c>
      <c r="O41" s="2">
        <v>5.0183099999999996</v>
      </c>
      <c r="P41">
        <f t="shared" si="3"/>
        <v>16.751950000000001</v>
      </c>
      <c r="Q41" s="2">
        <f t="shared" si="7"/>
        <v>7.4881500470551398E+17</v>
      </c>
      <c r="R41" s="2">
        <f>Q41*O41*1E-27*ARC_BR2_spectra_Lee!D$5</f>
        <v>36.074743932131788</v>
      </c>
    </row>
    <row r="42" spans="7:18" x14ac:dyDescent="0.6">
      <c r="G42">
        <v>7.6</v>
      </c>
      <c r="H42" s="2">
        <v>12.275499999999999</v>
      </c>
      <c r="I42" s="5">
        <f t="shared" si="2"/>
        <v>17.063387999999996</v>
      </c>
      <c r="J42" s="2">
        <f t="shared" si="6"/>
        <v>1.9589805164145021E+18</v>
      </c>
      <c r="K42" s="2">
        <f>J42*H42*1E-27*ARC_BR2_spectra_Lee!D$5</f>
        <v>230.85566716076374</v>
      </c>
      <c r="L42" s="2"/>
      <c r="N42">
        <v>7.6</v>
      </c>
      <c r="O42" s="2">
        <v>5.5594999999999999</v>
      </c>
      <c r="P42">
        <f t="shared" si="3"/>
        <v>17.063387999999996</v>
      </c>
      <c r="Q42" s="2">
        <f t="shared" si="7"/>
        <v>7.5466940035166003E+17</v>
      </c>
      <c r="R42" s="2">
        <f>Q42*O42*1E-27*ARC_BR2_spectra_Lee!D$5</f>
        <v>40.277611500048522</v>
      </c>
    </row>
    <row r="43" spans="7:18" x14ac:dyDescent="0.6">
      <c r="G43">
        <v>7.7</v>
      </c>
      <c r="H43" s="2">
        <v>13.2624</v>
      </c>
      <c r="I43" s="5">
        <f t="shared" si="2"/>
        <v>17.377241999999999</v>
      </c>
      <c r="J43" s="2">
        <f t="shared" si="6"/>
        <v>1.9741774317802314E+18</v>
      </c>
      <c r="K43" s="2">
        <f>J43*H43*1E-27*ARC_BR2_spectra_Lee!D$5</f>
        <v>251.35037540392455</v>
      </c>
      <c r="L43" s="2"/>
      <c r="N43">
        <v>7.7</v>
      </c>
      <c r="O43" s="2">
        <v>6.1006900000000002</v>
      </c>
      <c r="P43">
        <f t="shared" si="3"/>
        <v>17.377241999999999</v>
      </c>
      <c r="Q43" s="2">
        <f t="shared" si="7"/>
        <v>7.6052379599784064E+17</v>
      </c>
      <c r="R43" s="2">
        <f>Q43*O43*1E-27*ARC_BR2_spectra_Lee!D$5</f>
        <v>44.541311203258246</v>
      </c>
    </row>
    <row r="44" spans="7:18" x14ac:dyDescent="0.6">
      <c r="G44">
        <v>7.8</v>
      </c>
      <c r="H44" s="2">
        <v>14.2492</v>
      </c>
      <c r="I44" s="5">
        <f t="shared" si="2"/>
        <v>17.693511999999998</v>
      </c>
      <c r="J44" s="2">
        <f t="shared" si="6"/>
        <v>1.9893743471458929E+18</v>
      </c>
      <c r="K44" s="2">
        <f>J44*H44*1E-27*ARC_BR2_spectra_Lee!D$5</f>
        <v>272.13113229457207</v>
      </c>
      <c r="L44" s="2"/>
      <c r="N44">
        <v>7.8</v>
      </c>
      <c r="O44" s="2">
        <v>6.6418799999999996</v>
      </c>
      <c r="P44">
        <f t="shared" si="3"/>
        <v>17.693511999999998</v>
      </c>
      <c r="Q44" s="2">
        <f t="shared" si="7"/>
        <v>7.6637819164399526E+17</v>
      </c>
      <c r="R44" s="2">
        <f>Q44*O44*1E-27*ARC_BR2_spectra_Lee!D$5</f>
        <v>48.865843041757621</v>
      </c>
    </row>
    <row r="45" spans="7:18" x14ac:dyDescent="0.6">
      <c r="G45">
        <v>7.9</v>
      </c>
      <c r="H45" s="2">
        <v>15.2361</v>
      </c>
      <c r="I45" s="5">
        <f t="shared" si="2"/>
        <v>18.012197999999998</v>
      </c>
      <c r="J45" s="2">
        <f t="shared" si="6"/>
        <v>2.0045712625115768E+18</v>
      </c>
      <c r="K45" s="2">
        <f>J45*H45*1E-27*ARC_BR2_spectra_Lee!D$5</f>
        <v>293.20174284242535</v>
      </c>
      <c r="L45" s="2"/>
      <c r="N45">
        <v>7.9</v>
      </c>
      <c r="O45" s="2">
        <v>7.1830699999999998</v>
      </c>
      <c r="P45">
        <f t="shared" si="3"/>
        <v>18.012197999999998</v>
      </c>
      <c r="Q45" s="2">
        <f t="shared" si="7"/>
        <v>7.7223258729015846E+17</v>
      </c>
      <c r="R45" s="2">
        <f>Q45*O45*1E-27*ARC_BR2_spectra_Lee!D$5</f>
        <v>53.251207015548658</v>
      </c>
    </row>
    <row r="46" spans="7:18" x14ac:dyDescent="0.6">
      <c r="G46">
        <v>8</v>
      </c>
      <c r="H46" s="2">
        <v>16.222899999999999</v>
      </c>
      <c r="I46" s="5">
        <f t="shared" si="2"/>
        <v>18.333299999999998</v>
      </c>
      <c r="J46" s="2">
        <f t="shared" si="6"/>
        <v>2.0197681778772608E+18</v>
      </c>
      <c r="K46" s="2">
        <f>J46*H46*1E-27*ARC_BR2_spectra_Lee!D$5</f>
        <v>314.55837285969614</v>
      </c>
      <c r="L46" s="2"/>
      <c r="N46">
        <v>8</v>
      </c>
      <c r="O46" s="2">
        <v>7.7242499999999996</v>
      </c>
      <c r="P46">
        <f t="shared" si="3"/>
        <v>18.333299999999998</v>
      </c>
      <c r="Q46" s="2">
        <f t="shared" si="7"/>
        <v>7.7808698293632166E+17</v>
      </c>
      <c r="R46" s="2">
        <f>Q46*O46*1E-27*ARC_BR2_spectra_Lee!D$5</f>
        <v>57.697328428280471</v>
      </c>
    </row>
    <row r="47" spans="7:18" x14ac:dyDescent="0.6">
      <c r="G47">
        <v>8.1</v>
      </c>
      <c r="H47" s="2">
        <v>16.963899999999999</v>
      </c>
      <c r="I47" s="5">
        <f t="shared" si="2"/>
        <v>18.656817999999998</v>
      </c>
      <c r="J47" s="2">
        <f t="shared" si="6"/>
        <v>2.0349650932429448E+18</v>
      </c>
      <c r="K47" s="2">
        <f>J47*H47*1E-27*ARC_BR2_spectra_Lee!D$5</f>
        <v>331.4010657145343</v>
      </c>
      <c r="L47" s="2"/>
      <c r="N47">
        <v>8.1</v>
      </c>
      <c r="O47" s="2">
        <v>8.1914899999999999</v>
      </c>
      <c r="P47">
        <f t="shared" si="3"/>
        <v>18.656817999999998</v>
      </c>
      <c r="Q47" s="2">
        <f t="shared" si="7"/>
        <v>7.8394137858248499E+17</v>
      </c>
      <c r="R47" s="2">
        <f>Q47*O47*1E-27*ARC_BR2_spectra_Lee!D$5</f>
        <v>61.647820447148547</v>
      </c>
    </row>
    <row r="48" spans="7:18" x14ac:dyDescent="0.6">
      <c r="G48">
        <v>8.1999999999999993</v>
      </c>
      <c r="H48" s="2">
        <v>17.704799999999999</v>
      </c>
      <c r="I48" s="5">
        <f t="shared" si="2"/>
        <v>18.982751999999998</v>
      </c>
      <c r="J48" s="2">
        <f t="shared" si="6"/>
        <v>2.0501620086086287E+18</v>
      </c>
      <c r="K48" s="2">
        <f>J48*H48*1E-27*ARC_BR2_spectra_Lee!D$5</f>
        <v>348.45799996813486</v>
      </c>
      <c r="L48" s="2"/>
      <c r="N48">
        <v>8.1999999999999993</v>
      </c>
      <c r="O48" s="2">
        <v>8.6587300000000003</v>
      </c>
      <c r="P48">
        <f t="shared" si="3"/>
        <v>18.982751999999998</v>
      </c>
      <c r="Q48" s="2">
        <f t="shared" si="7"/>
        <v>7.8979577422864819E+17</v>
      </c>
      <c r="R48" s="2">
        <f>Q48*O48*1E-27*ARC_BR2_spectra_Lee!D$5</f>
        <v>65.650832296193499</v>
      </c>
    </row>
    <row r="49" spans="7:18" x14ac:dyDescent="0.6">
      <c r="G49">
        <v>8.3000000000000007</v>
      </c>
      <c r="H49" s="2">
        <v>18.445699999999999</v>
      </c>
      <c r="I49" s="5">
        <f t="shared" si="2"/>
        <v>19.311102000000002</v>
      </c>
      <c r="J49" s="2">
        <f t="shared" si="6"/>
        <v>2.0653589239743352E+18</v>
      </c>
      <c r="K49" s="2">
        <f>J49*H49*1E-27*ARC_BR2_spectra_Lee!D$5</f>
        <v>365.73111459795263</v>
      </c>
      <c r="L49" s="2"/>
      <c r="N49">
        <v>8.3000000000000007</v>
      </c>
      <c r="O49" s="2">
        <v>9.1259700000000006</v>
      </c>
      <c r="P49">
        <f t="shared" si="3"/>
        <v>19.311102000000002</v>
      </c>
      <c r="Q49" s="2">
        <f t="shared" si="7"/>
        <v>7.9565016987481997E+17</v>
      </c>
      <c r="R49" s="2">
        <f>Q49*O49*1E-27*ARC_BR2_spectra_Lee!D$5</f>
        <v>69.70636397541611</v>
      </c>
    </row>
    <row r="50" spans="7:18" x14ac:dyDescent="0.6">
      <c r="G50">
        <v>8.4</v>
      </c>
      <c r="H50" s="2">
        <v>19.186699999999998</v>
      </c>
      <c r="I50" s="5">
        <f t="shared" si="2"/>
        <v>19.641868000000002</v>
      </c>
      <c r="J50" s="2">
        <f t="shared" si="6"/>
        <v>2.0805558393399967E+18</v>
      </c>
      <c r="K50" s="2">
        <f>J50*H50*1E-27*ARC_BR2_spectra_Lee!D$5</f>
        <v>383.22240693758118</v>
      </c>
      <c r="L50" s="2"/>
      <c r="N50">
        <v>8.4</v>
      </c>
      <c r="O50" s="2">
        <v>9.5932099999999991</v>
      </c>
      <c r="P50">
        <f t="shared" si="3"/>
        <v>19.641868000000002</v>
      </c>
      <c r="Q50" s="2">
        <f t="shared" si="7"/>
        <v>8.0150456552097446E+17</v>
      </c>
      <c r="R50" s="2">
        <f>Q50*O50*1E-27*ARC_BR2_spectra_Lee!D$5</f>
        <v>73.814415484814077</v>
      </c>
    </row>
    <row r="51" spans="7:18" x14ac:dyDescent="0.6">
      <c r="G51">
        <v>8.5</v>
      </c>
      <c r="H51" s="2">
        <v>19.927600000000002</v>
      </c>
      <c r="I51" s="5">
        <f t="shared" si="2"/>
        <v>19.975049999999996</v>
      </c>
      <c r="J51" s="2">
        <f t="shared" si="6"/>
        <v>2.0957527547056358E+18</v>
      </c>
      <c r="K51" s="2">
        <f>J51*H51*1E-27*ARC_BR2_spectra_Lee!D$5</f>
        <v>400.92789690885149</v>
      </c>
      <c r="L51" s="2"/>
      <c r="N51">
        <v>8.5</v>
      </c>
      <c r="O51" s="2">
        <v>10.0604</v>
      </c>
      <c r="P51">
        <f t="shared" si="3"/>
        <v>19.975049999999996</v>
      </c>
      <c r="Q51" s="2">
        <f t="shared" si="7"/>
        <v>8.0735896116712051E+17</v>
      </c>
      <c r="R51" s="2">
        <f>Q51*O51*1E-27*ARC_BR2_spectra_Lee!D$5</f>
        <v>77.974599292086722</v>
      </c>
    </row>
    <row r="52" spans="7:18" x14ac:dyDescent="0.6">
      <c r="G52">
        <v>8.6</v>
      </c>
      <c r="H52" s="2">
        <v>20.252500000000001</v>
      </c>
      <c r="I52" s="5">
        <f t="shared" si="2"/>
        <v>20.310647999999997</v>
      </c>
      <c r="J52" s="2">
        <f t="shared" si="6"/>
        <v>2.1109496700713646E+18</v>
      </c>
      <c r="K52" s="2">
        <f>J52*H52*1E-27*ARC_BR2_spectra_Lee!D$5</f>
        <v>410.41927865395502</v>
      </c>
      <c r="L52" s="2"/>
      <c r="N52">
        <v>8.6</v>
      </c>
      <c r="O52" s="2">
        <v>10.326000000000001</v>
      </c>
      <c r="P52">
        <f t="shared" si="3"/>
        <v>20.310647999999997</v>
      </c>
      <c r="Q52" s="2">
        <f t="shared" si="7"/>
        <v>8.1321335681330099E+17</v>
      </c>
      <c r="R52" s="2">
        <f>Q52*O52*1E-27*ARC_BR2_spectra_Lee!D$5</f>
        <v>80.613514775559807</v>
      </c>
    </row>
    <row r="53" spans="7:18" x14ac:dyDescent="0.6">
      <c r="G53">
        <v>8.6999999999999993</v>
      </c>
      <c r="H53" s="2">
        <v>20.577300000000001</v>
      </c>
      <c r="I53" s="5">
        <f t="shared" si="2"/>
        <v>20.648661999999995</v>
      </c>
      <c r="J53" s="2">
        <f t="shared" si="6"/>
        <v>2.1261465854370263E+18</v>
      </c>
      <c r="K53" s="2">
        <f>J53*H53*1E-27*ARC_BR2_spectra_Lee!D$5</f>
        <v>420.00341887212795</v>
      </c>
      <c r="L53" s="2"/>
      <c r="N53">
        <v>8.6999999999999993</v>
      </c>
      <c r="O53" s="2">
        <v>10.5915</v>
      </c>
      <c r="P53">
        <f t="shared" si="3"/>
        <v>20.648661999999995</v>
      </c>
      <c r="Q53" s="2">
        <f t="shared" si="7"/>
        <v>8.1906775245945562E+17</v>
      </c>
      <c r="R53" s="2">
        <f>Q53*O53*1E-27*ARC_BR2_spectra_Lee!D$5</f>
        <v>83.281498561673502</v>
      </c>
    </row>
    <row r="54" spans="7:18" x14ac:dyDescent="0.6">
      <c r="G54">
        <v>8.8000000000000007</v>
      </c>
      <c r="H54" s="2">
        <v>20.902100000000001</v>
      </c>
      <c r="I54" s="5">
        <f t="shared" si="2"/>
        <v>20.989091999999999</v>
      </c>
      <c r="J54" s="2">
        <f t="shared" si="6"/>
        <v>2.1413435008027553E+18</v>
      </c>
      <c r="K54" s="2">
        <f>J54*H54*1E-27*ARC_BR2_spectra_Lee!D$5</f>
        <v>429.68232948604106</v>
      </c>
      <c r="L54" s="2"/>
      <c r="N54">
        <v>8.8000000000000007</v>
      </c>
      <c r="O54" s="2">
        <v>10.856999999999999</v>
      </c>
      <c r="P54">
        <f t="shared" si="3"/>
        <v>20.989091999999999</v>
      </c>
      <c r="Q54" s="2">
        <f t="shared" si="7"/>
        <v>8.2492214810563635E+17</v>
      </c>
      <c r="R54" s="2">
        <f>Q54*O54*1E-27*ARC_BR2_spectra_Lee!D$5</f>
        <v>85.979325715035785</v>
      </c>
    </row>
    <row r="55" spans="7:18" x14ac:dyDescent="0.6">
      <c r="G55">
        <v>8.9</v>
      </c>
      <c r="H55" s="2">
        <v>21.227</v>
      </c>
      <c r="I55" s="5">
        <f t="shared" si="2"/>
        <v>21.331938000000001</v>
      </c>
      <c r="J55" s="2">
        <f t="shared" si="6"/>
        <v>2.156540416168417E+18</v>
      </c>
      <c r="K55" s="2">
        <f>J55*H55*1E-27*ARC_BR2_spectra_Lee!D$5</f>
        <v>439.45808077446713</v>
      </c>
      <c r="L55" s="2"/>
      <c r="N55">
        <v>8.9</v>
      </c>
      <c r="O55" s="2">
        <v>11.1226</v>
      </c>
      <c r="P55">
        <f t="shared" si="3"/>
        <v>21.331938000000001</v>
      </c>
      <c r="Q55" s="2">
        <f t="shared" si="7"/>
        <v>8.3077654375179085E+17</v>
      </c>
      <c r="R55" s="2">
        <f>Q55*O55*1E-27*ARC_BR2_spectra_Lee!D$5</f>
        <v>88.707793781123243</v>
      </c>
    </row>
    <row r="56" spans="7:18" x14ac:dyDescent="0.6">
      <c r="G56">
        <v>9</v>
      </c>
      <c r="H56" s="2">
        <v>21.5518</v>
      </c>
      <c r="I56" s="5">
        <f t="shared" si="2"/>
        <v>21.677199999999999</v>
      </c>
      <c r="J56" s="2">
        <f t="shared" si="6"/>
        <v>2.1717373315340782E+18</v>
      </c>
      <c r="K56" s="2">
        <f>J56*H56*1E-27*ARC_BR2_spectra_Lee!D$5</f>
        <v>449.32654676885903</v>
      </c>
      <c r="L56" s="2"/>
      <c r="N56">
        <v>9</v>
      </c>
      <c r="O56" s="2">
        <v>11.3881</v>
      </c>
      <c r="P56">
        <f t="shared" si="3"/>
        <v>21.677199999999999</v>
      </c>
      <c r="Q56" s="2">
        <f t="shared" si="7"/>
        <v>8.3663093939794534E+17</v>
      </c>
      <c r="R56" s="2">
        <f>Q56*O56*1E-27*ARC_BR2_spectra_Lee!D$5</f>
        <v>91.465313289194327</v>
      </c>
    </row>
    <row r="57" spans="7:18" x14ac:dyDescent="0.6">
      <c r="G57">
        <v>9.1</v>
      </c>
      <c r="H57" s="2">
        <v>21.4755</v>
      </c>
      <c r="I57" s="5">
        <f t="shared" si="2"/>
        <v>22.024877999999998</v>
      </c>
      <c r="J57" s="2">
        <f t="shared" si="6"/>
        <v>2.1869342468997624E+18</v>
      </c>
      <c r="K57" s="2">
        <f>J57*H57*1E-27*ARC_BR2_spectra_Lee!D$5</f>
        <v>450.86886162524013</v>
      </c>
      <c r="L57" s="2"/>
      <c r="N57">
        <v>9.1</v>
      </c>
      <c r="O57" s="2">
        <v>11.461600000000001</v>
      </c>
      <c r="P57">
        <f t="shared" si="3"/>
        <v>22.024877999999998</v>
      </c>
      <c r="Q57" s="2">
        <f t="shared" si="7"/>
        <v>8.4248533504410867E+17</v>
      </c>
      <c r="R57" s="2">
        <f>Q57*O57*1E-27*ARC_BR2_spectra_Lee!D$5</f>
        <v>92.699807194958936</v>
      </c>
    </row>
    <row r="58" spans="7:18" x14ac:dyDescent="0.6">
      <c r="G58">
        <v>9.1999999999999993</v>
      </c>
      <c r="H58" s="2">
        <v>21.3992</v>
      </c>
      <c r="I58" s="5">
        <f t="shared" si="2"/>
        <v>22.374971999999996</v>
      </c>
      <c r="J58" s="2">
        <f t="shared" si="6"/>
        <v>2.2021311622654467E+18</v>
      </c>
      <c r="K58" s="2">
        <f>J58*H58*1E-27*ARC_BR2_spectra_Lee!D$5</f>
        <v>452.3889136084872</v>
      </c>
      <c r="L58" s="2"/>
      <c r="N58">
        <v>9.1999999999999993</v>
      </c>
      <c r="O58" s="2">
        <v>11.5352</v>
      </c>
      <c r="P58">
        <f t="shared" si="3"/>
        <v>22.374971999999996</v>
      </c>
      <c r="Q58" s="2">
        <f t="shared" si="7"/>
        <v>8.48339730690272E+17</v>
      </c>
      <c r="R58" s="2">
        <f>Q58*O58*1E-27*ARC_BR2_spectra_Lee!D$5</f>
        <v>93.943377230000891</v>
      </c>
    </row>
    <row r="59" spans="7:18" x14ac:dyDescent="0.6">
      <c r="G59">
        <v>9.3000000000000007</v>
      </c>
      <c r="H59" s="2">
        <v>21.322900000000001</v>
      </c>
      <c r="I59" s="5">
        <f t="shared" si="2"/>
        <v>22.727482000000002</v>
      </c>
      <c r="J59" s="2">
        <f t="shared" si="6"/>
        <v>2.2173280776311749E+18</v>
      </c>
      <c r="K59" s="2">
        <f>J59*H59*1E-27*ARC_BR2_spectra_Lee!D$5</f>
        <v>453.88670271860917</v>
      </c>
      <c r="L59" s="2"/>
      <c r="N59">
        <v>9.3000000000000007</v>
      </c>
      <c r="O59" s="2">
        <v>11.6088</v>
      </c>
      <c r="P59">
        <f t="shared" si="3"/>
        <v>22.727482000000002</v>
      </c>
      <c r="Q59" s="2">
        <f t="shared" si="7"/>
        <v>8.5419412633645222E+17</v>
      </c>
      <c r="R59" s="2">
        <f>Q59*O59*1E-27*ARC_BR2_spectra_Lee!D$5</f>
        <v>95.195220228620244</v>
      </c>
    </row>
    <row r="60" spans="7:18" x14ac:dyDescent="0.6">
      <c r="G60">
        <v>9.4</v>
      </c>
      <c r="H60" s="2">
        <v>21.246500000000001</v>
      </c>
      <c r="I60" s="5">
        <f t="shared" si="2"/>
        <v>23.082408000000001</v>
      </c>
      <c r="J60" s="2">
        <f t="shared" si="6"/>
        <v>2.2325249929968141E+18</v>
      </c>
      <c r="K60" s="2">
        <f>J60*H60*1E-27*ARC_BR2_spectra_Lee!D$5</f>
        <v>455.36008573158546</v>
      </c>
      <c r="L60" s="2"/>
      <c r="N60">
        <v>9.4</v>
      </c>
      <c r="O60" s="2">
        <v>11.6823</v>
      </c>
      <c r="P60">
        <f t="shared" si="3"/>
        <v>23.082408000000001</v>
      </c>
      <c r="Q60" s="2">
        <f t="shared" si="7"/>
        <v>8.600485219825984E+17</v>
      </c>
      <c r="R60" s="2">
        <f>Q60*O60*1E-27*ARC_BR2_spectra_Lee!D$5</f>
        <v>96.45451054423016</v>
      </c>
    </row>
    <row r="61" spans="7:18" x14ac:dyDescent="0.6">
      <c r="G61">
        <v>9.5</v>
      </c>
      <c r="H61" s="2">
        <v>21.170200000000001</v>
      </c>
      <c r="I61" s="5">
        <f t="shared" si="2"/>
        <v>23.439749999999997</v>
      </c>
      <c r="J61" s="2">
        <f t="shared" si="6"/>
        <v>2.2477219083624758E+18</v>
      </c>
      <c r="K61" s="2">
        <f>J61*H61*1E-27*ARC_BR2_spectra_Lee!D$5</f>
        <v>456.81333450638681</v>
      </c>
      <c r="L61" s="2"/>
      <c r="N61">
        <v>9.5</v>
      </c>
      <c r="O61" s="2">
        <v>11.7559</v>
      </c>
      <c r="P61">
        <f t="shared" si="3"/>
        <v>23.439749999999997</v>
      </c>
      <c r="Q61" s="2">
        <f t="shared" si="7"/>
        <v>8.659029176287529E+17</v>
      </c>
      <c r="R61" s="2">
        <f>Q61*O61*1E-27*ARC_BR2_spectra_Lee!D$5</f>
        <v>97.722893849777819</v>
      </c>
    </row>
    <row r="62" spans="7:18" x14ac:dyDescent="0.6">
      <c r="G62">
        <v>9.6</v>
      </c>
      <c r="H62" s="2">
        <v>20.854299999999999</v>
      </c>
      <c r="I62" s="5">
        <f t="shared" si="2"/>
        <v>23.799507999999996</v>
      </c>
      <c r="J62" s="2">
        <f t="shared" si="6"/>
        <v>2.262918823728182E+18</v>
      </c>
      <c r="K62" s="2">
        <f>J62*H62*1E-27*ARC_BR2_spectra_Lee!D$5</f>
        <v>453.03924504647642</v>
      </c>
      <c r="L62" s="2"/>
      <c r="N62">
        <v>9.6</v>
      </c>
      <c r="O62" s="2">
        <v>11.6776</v>
      </c>
      <c r="P62">
        <f t="shared" si="3"/>
        <v>23.799507999999996</v>
      </c>
      <c r="Q62" s="2">
        <f t="shared" si="7"/>
        <v>8.7175731327492467E+17</v>
      </c>
      <c r="R62" s="2">
        <f>Q62*O62*1E-27*ARC_BR2_spectra_Lee!D$5</f>
        <v>97.728318734392914</v>
      </c>
    </row>
    <row r="63" spans="7:18" x14ac:dyDescent="0.6">
      <c r="G63">
        <v>9.6999999999999993</v>
      </c>
      <c r="H63" s="2">
        <v>20.538399999999999</v>
      </c>
      <c r="I63" s="5">
        <f t="shared" si="2"/>
        <v>24.161681999999999</v>
      </c>
      <c r="J63" s="2">
        <f t="shared" si="6"/>
        <v>2.2781157390938888E+18</v>
      </c>
      <c r="K63" s="2">
        <f>J63*H63*1E-27*ARC_BR2_spectra_Lee!D$5</f>
        <v>449.17298203973695</v>
      </c>
      <c r="L63" s="2"/>
      <c r="N63">
        <v>9.6999999999999993</v>
      </c>
      <c r="O63" s="2">
        <v>11.599299999999999</v>
      </c>
      <c r="P63">
        <f t="shared" si="3"/>
        <v>24.161681999999999</v>
      </c>
      <c r="Q63" s="2">
        <f t="shared" si="7"/>
        <v>8.776117089210967E+17</v>
      </c>
      <c r="R63" s="2">
        <f>Q63*O63*1E-27*ARC_BR2_spectra_Lee!D$5</f>
        <v>97.724942354769368</v>
      </c>
    </row>
    <row r="64" spans="7:18" x14ac:dyDescent="0.6">
      <c r="G64">
        <v>9.8000000000000007</v>
      </c>
      <c r="H64" s="2">
        <v>20.2225</v>
      </c>
      <c r="I64" s="5">
        <f t="shared" si="2"/>
        <v>24.526271999999999</v>
      </c>
      <c r="J64" s="2">
        <f t="shared" si="6"/>
        <v>2.2933126544595502E+18</v>
      </c>
      <c r="K64" s="2">
        <f>J64*H64*1E-27*ARC_BR2_spectra_Lee!D$5</f>
        <v>445.21454548615924</v>
      </c>
      <c r="L64" s="2"/>
      <c r="N64">
        <v>9.8000000000000007</v>
      </c>
      <c r="O64" s="2">
        <v>11.521000000000001</v>
      </c>
      <c r="P64">
        <f t="shared" si="3"/>
        <v>24.526271999999999</v>
      </c>
      <c r="Q64" s="2">
        <f t="shared" si="7"/>
        <v>8.834661045672512E+17</v>
      </c>
      <c r="R64" s="2">
        <f>Q64*O64*1E-27*ARC_BR2_spectra_Lee!D$5</f>
        <v>97.712764710905304</v>
      </c>
    </row>
    <row r="65" spans="7:18" x14ac:dyDescent="0.6">
      <c r="G65">
        <v>9.9</v>
      </c>
      <c r="H65" s="2">
        <v>19.906600000000001</v>
      </c>
      <c r="I65" s="5">
        <f t="shared" si="2"/>
        <v>24.893278000000002</v>
      </c>
      <c r="J65" s="2">
        <f t="shared" si="6"/>
        <v>2.3085095698252564E+18</v>
      </c>
      <c r="K65" s="2">
        <f>J65*H65*1E-27*ARC_BR2_spectra_Lee!D$5</f>
        <v>441.16393538576114</v>
      </c>
      <c r="L65" s="2"/>
      <c r="N65">
        <v>9.9</v>
      </c>
      <c r="O65" s="2">
        <v>11.4427</v>
      </c>
      <c r="P65">
        <f t="shared" si="3"/>
        <v>24.893278000000002</v>
      </c>
      <c r="Q65" s="2">
        <f t="shared" si="7"/>
        <v>8.893205002134231E+17</v>
      </c>
      <c r="R65" s="2">
        <f>Q65*O65*1E-27*ARC_BR2_spectra_Lee!D$5</f>
        <v>97.691785802804517</v>
      </c>
    </row>
    <row r="66" spans="7:18" x14ac:dyDescent="0.6">
      <c r="G66">
        <v>10</v>
      </c>
      <c r="H66" s="2">
        <v>19.590599999999998</v>
      </c>
      <c r="I66" s="5">
        <f t="shared" si="2"/>
        <v>25.262699999999999</v>
      </c>
      <c r="J66" s="2">
        <f t="shared" si="6"/>
        <v>2.3237064851908961E+18</v>
      </c>
      <c r="K66" s="2">
        <f>J66*H66*1E-27*ARC_BR2_spectra_Lee!D$5</f>
        <v>437.01892098029538</v>
      </c>
      <c r="L66" s="2"/>
      <c r="N66">
        <v>10</v>
      </c>
      <c r="O66" s="2">
        <v>11.3644</v>
      </c>
      <c r="P66">
        <f t="shared" si="3"/>
        <v>25.262699999999999</v>
      </c>
      <c r="Q66" s="2">
        <f t="shared" si="7"/>
        <v>8.9517489585956915E+17</v>
      </c>
      <c r="R66" s="2">
        <f>Q66*O66*1E-27*ARC_BR2_spectra_Lee!D$5</f>
        <v>97.662005630462289</v>
      </c>
    </row>
    <row r="67" spans="7:18" x14ac:dyDescent="0.6">
      <c r="G67">
        <v>10.1</v>
      </c>
      <c r="H67" s="2">
        <v>19.152200000000001</v>
      </c>
      <c r="I67" s="5">
        <f t="shared" si="2"/>
        <v>25.634537999999999</v>
      </c>
      <c r="J67" s="2">
        <f t="shared" si="6"/>
        <v>2.3389034005566024E+18</v>
      </c>
      <c r="K67" s="2">
        <f>J67*H67*1E-27*ARC_BR2_spectra_Lee!D$5</f>
        <v>430.03339879814553</v>
      </c>
      <c r="L67" s="2"/>
      <c r="N67">
        <v>10.1</v>
      </c>
      <c r="O67" s="2">
        <v>11.186500000000001</v>
      </c>
      <c r="P67">
        <f t="shared" si="3"/>
        <v>25.634537999999999</v>
      </c>
      <c r="Q67" s="2">
        <f t="shared" si="7"/>
        <v>9.0102929150574106E+17</v>
      </c>
      <c r="R67" s="2">
        <f>Q67*O67*1E-27*ARC_BR2_spectra_Lee!D$5</f>
        <v>96.761896026518144</v>
      </c>
    </row>
    <row r="68" spans="7:18" x14ac:dyDescent="0.6">
      <c r="G68">
        <v>10.199999999999999</v>
      </c>
      <c r="H68" s="2">
        <v>18.713699999999999</v>
      </c>
      <c r="I68" s="5">
        <f t="shared" ref="I68:I131" si="8">0.1208*(G68^2) + 1.2903*G68 + 0.2797</f>
        <v>26.008791999999996</v>
      </c>
      <c r="J68" s="2">
        <f>(I68-I67)*0.0001*(8.9/58)*0.6807*6.022E+23</f>
        <v>2.3541003159222641E+18</v>
      </c>
      <c r="K68" s="2">
        <f>J68*H68*1E-27*ARC_BR2_spectra_Lee!D$5</f>
        <v>422.91769998791494</v>
      </c>
      <c r="L68" s="2"/>
      <c r="N68">
        <v>10.199999999999999</v>
      </c>
      <c r="O68" s="2">
        <v>11.008599999999999</v>
      </c>
      <c r="P68">
        <f t="shared" ref="P68:P131" si="9">0.1208*(N68^2) + 1.2903*N68 + 0.2797</f>
        <v>26.008791999999996</v>
      </c>
      <c r="Q68" s="2">
        <f t="shared" si="7"/>
        <v>9.0688368715189555E+17</v>
      </c>
      <c r="R68" s="2">
        <f>Q68*O68*1E-27*ARC_BR2_spectra_Lee!D$5</f>
        <v>95.841789680451427</v>
      </c>
    </row>
    <row r="69" spans="7:18" x14ac:dyDescent="0.6">
      <c r="G69">
        <v>10.3</v>
      </c>
      <c r="H69" s="2">
        <v>18.275300000000001</v>
      </c>
      <c r="I69" s="5">
        <f t="shared" si="8"/>
        <v>26.385462000000004</v>
      </c>
      <c r="J69" s="2">
        <f t="shared" ref="J69:J132" si="10">(I69-I68)*0.0001*(8.9/58)*0.6807*6.022E+23</f>
        <v>2.3692972312880148E+18</v>
      </c>
      <c r="K69" s="2">
        <f>J69*H69*1E-27*ARC_BR2_spectra_Lee!D$5</f>
        <v>415.6763298331955</v>
      </c>
      <c r="L69" s="2"/>
      <c r="N69">
        <v>10.3</v>
      </c>
      <c r="O69" s="2">
        <v>10.8306</v>
      </c>
      <c r="P69">
        <f t="shared" si="9"/>
        <v>26.385462000000004</v>
      </c>
      <c r="Q69" s="2">
        <f t="shared" ref="Q69:Q132" si="11">(P69-P68)*0.0001*(8.9/58)*0.26223*6.022E+23</f>
        <v>9.1273808279808461E+17</v>
      </c>
      <c r="R69" s="2">
        <f>Q69*O69*1E-27*ARC_BR2_spectra_Lee!D$5</f>
        <v>94.900810363708203</v>
      </c>
    </row>
    <row r="70" spans="7:18" x14ac:dyDescent="0.6">
      <c r="G70">
        <v>10.4</v>
      </c>
      <c r="H70" s="2">
        <v>17.8368</v>
      </c>
      <c r="I70" s="5">
        <f t="shared" si="8"/>
        <v>26.764548000000001</v>
      </c>
      <c r="J70" s="2">
        <f t="shared" si="10"/>
        <v>2.384494146653632E+18</v>
      </c>
      <c r="K70" s="2">
        <f>J70*H70*1E-27*ARC_BR2_spectra_Lee!D$5</f>
        <v>408.3047538723024</v>
      </c>
      <c r="L70" s="2"/>
      <c r="N70">
        <v>10.4</v>
      </c>
      <c r="O70" s="2">
        <v>10.652699999999999</v>
      </c>
      <c r="P70">
        <f t="shared" si="9"/>
        <v>26.764548000000001</v>
      </c>
      <c r="Q70" s="2">
        <f t="shared" si="11"/>
        <v>9.1859247844422208E+17</v>
      </c>
      <c r="R70" s="2">
        <f>Q70*O70*1E-27*ARC_BR2_spectra_Lee!D$5</f>
        <v>93.940704913178536</v>
      </c>
    </row>
    <row r="71" spans="7:18" x14ac:dyDescent="0.6">
      <c r="G71">
        <v>10.5</v>
      </c>
      <c r="H71" s="2">
        <v>17.398399999999999</v>
      </c>
      <c r="I71" s="5">
        <f t="shared" si="8"/>
        <v>27.146049999999999</v>
      </c>
      <c r="J71" s="2">
        <f t="shared" si="10"/>
        <v>2.3996910620193157E+18</v>
      </c>
      <c r="K71" s="2">
        <f>J71*H71*1E-27*ARC_BR2_spectra_Lee!D$5</f>
        <v>400.80753574499391</v>
      </c>
      <c r="L71" s="2"/>
      <c r="N71">
        <v>10.5</v>
      </c>
      <c r="O71" s="2">
        <v>10.4748</v>
      </c>
      <c r="P71">
        <f t="shared" si="9"/>
        <v>27.146049999999999</v>
      </c>
      <c r="Q71" s="2">
        <f t="shared" si="11"/>
        <v>9.2444687409038528E+17</v>
      </c>
      <c r="R71" s="2">
        <f>Q71*O71*1E-27*ARC_BR2_spectra_Lee!D$5</f>
        <v>92.960602720530886</v>
      </c>
    </row>
    <row r="72" spans="7:18" x14ac:dyDescent="0.6">
      <c r="G72">
        <v>10.6</v>
      </c>
      <c r="H72" s="2">
        <v>16.918800000000001</v>
      </c>
      <c r="I72" s="5">
        <f t="shared" si="8"/>
        <v>27.529967999999997</v>
      </c>
      <c r="J72" s="2">
        <f t="shared" si="10"/>
        <v>2.4148879773849994E+18</v>
      </c>
      <c r="K72" s="2">
        <f>J72*H72*1E-27*ARC_BR2_spectra_Lee!D$5</f>
        <v>392.22726443310074</v>
      </c>
      <c r="L72" s="2"/>
      <c r="N72">
        <v>10.6</v>
      </c>
      <c r="O72" s="2">
        <v>10.241099999999999</v>
      </c>
      <c r="P72">
        <f t="shared" si="9"/>
        <v>27.529967999999997</v>
      </c>
      <c r="Q72" s="2">
        <f t="shared" si="11"/>
        <v>9.3030126973654848E+17</v>
      </c>
      <c r="R72" s="2">
        <f>Q72*O72*1E-27*ARC_BR2_spectra_Lee!D$5</f>
        <v>91.462160001590078</v>
      </c>
    </row>
    <row r="73" spans="7:18" x14ac:dyDescent="0.6">
      <c r="G73">
        <v>10.7</v>
      </c>
      <c r="H73" s="2">
        <v>16.439299999999999</v>
      </c>
      <c r="I73" s="5">
        <f t="shared" si="8"/>
        <v>27.916301999999995</v>
      </c>
      <c r="J73" s="2">
        <f t="shared" si="10"/>
        <v>2.4300848927506836E+18</v>
      </c>
      <c r="K73" s="2">
        <f>J73*H73*1E-27*ARC_BR2_spectra_Lee!D$5</f>
        <v>383.50938794300458</v>
      </c>
      <c r="L73" s="2"/>
      <c r="N73">
        <v>10.7</v>
      </c>
      <c r="O73" s="2">
        <v>10.007300000000001</v>
      </c>
      <c r="P73">
        <f t="shared" si="9"/>
        <v>27.916301999999995</v>
      </c>
      <c r="Q73" s="2">
        <f t="shared" si="11"/>
        <v>9.3615566538271181E+17</v>
      </c>
      <c r="R73" s="2">
        <f>Q73*O73*1E-27*ARC_BR2_spectra_Lee!D$5</f>
        <v>89.936549665770372</v>
      </c>
    </row>
    <row r="74" spans="7:18" x14ac:dyDescent="0.6">
      <c r="G74">
        <v>10.8</v>
      </c>
      <c r="H74" s="2">
        <v>15.9597</v>
      </c>
      <c r="I74" s="5">
        <f t="shared" si="8"/>
        <v>28.305052000000003</v>
      </c>
      <c r="J74" s="2">
        <f t="shared" si="10"/>
        <v>2.4452818081164349E+18</v>
      </c>
      <c r="K74" s="2">
        <f>J74*H74*1E-27*ARC_BR2_spectra_Lee!D$5</f>
        <v>374.64925510076034</v>
      </c>
      <c r="L74" s="2"/>
      <c r="N74">
        <v>10.8</v>
      </c>
      <c r="O74" s="2">
        <v>9.7736099999999997</v>
      </c>
      <c r="P74">
        <f t="shared" si="9"/>
        <v>28.305052000000003</v>
      </c>
      <c r="Q74" s="2">
        <f t="shared" si="11"/>
        <v>9.4201006102890086E+17</v>
      </c>
      <c r="R74" s="2">
        <f>Q74*O74*1E-27*ARC_BR2_spectra_Lee!D$5</f>
        <v>88.385653944697694</v>
      </c>
    </row>
    <row r="75" spans="7:18" x14ac:dyDescent="0.6">
      <c r="G75">
        <v>10.9</v>
      </c>
      <c r="H75" s="2">
        <v>15.4801</v>
      </c>
      <c r="I75" s="5">
        <f t="shared" si="8"/>
        <v>28.696218000000002</v>
      </c>
      <c r="J75" s="2">
        <f t="shared" si="10"/>
        <v>2.4604787234820516E+18</v>
      </c>
      <c r="K75" s="2">
        <f>J75*H75*1E-27*ARC_BR2_spectra_Lee!D$5</f>
        <v>365.6491841987953</v>
      </c>
      <c r="L75" s="2"/>
      <c r="N75">
        <v>10.9</v>
      </c>
      <c r="O75" s="2">
        <v>9.5398899999999998</v>
      </c>
      <c r="P75">
        <f t="shared" si="9"/>
        <v>28.696218000000002</v>
      </c>
      <c r="Q75" s="2">
        <f t="shared" si="11"/>
        <v>9.4786445667503808E+17</v>
      </c>
      <c r="R75" s="2">
        <f>Q75*O75*1E-27*ARC_BR2_spectra_Lee!D$5</f>
        <v>86.808217455260433</v>
      </c>
    </row>
    <row r="76" spans="7:18" x14ac:dyDescent="0.6">
      <c r="G76">
        <v>11</v>
      </c>
      <c r="H76" s="2">
        <v>15.0006</v>
      </c>
      <c r="I76" s="5">
        <f t="shared" si="8"/>
        <v>29.0898</v>
      </c>
      <c r="J76" s="2">
        <f t="shared" si="10"/>
        <v>2.4756756388477363E+18</v>
      </c>
      <c r="K76" s="2">
        <f>J76*H76*1E-27*ARC_BR2_spectra_Lee!D$5</f>
        <v>356.51155188575382</v>
      </c>
      <c r="L76" s="2"/>
      <c r="N76">
        <v>11</v>
      </c>
      <c r="O76" s="2">
        <v>9.3061699999999998</v>
      </c>
      <c r="P76">
        <f t="shared" si="9"/>
        <v>29.0898</v>
      </c>
      <c r="Q76" s="2">
        <f t="shared" si="11"/>
        <v>9.5371885232120154E+17</v>
      </c>
      <c r="R76" s="2">
        <f>Q76*O76*1E-27*ARC_BR2_spectra_Lee!D$5</f>
        <v>85.204509810297566</v>
      </c>
    </row>
    <row r="77" spans="7:18" x14ac:dyDescent="0.6">
      <c r="G77">
        <v>11.1</v>
      </c>
      <c r="H77" s="2">
        <v>14.5212</v>
      </c>
      <c r="I77" s="5">
        <f t="shared" si="8"/>
        <v>29.485797999999996</v>
      </c>
      <c r="J77" s="2">
        <f t="shared" si="10"/>
        <v>2.4908725542133975E+18</v>
      </c>
      <c r="K77" s="2">
        <f>J77*H77*1E-27*ARC_BR2_spectra_Lee!D$5</f>
        <v>347.23640192873847</v>
      </c>
      <c r="L77" s="2"/>
      <c r="N77">
        <v>11.1</v>
      </c>
      <c r="O77" s="2">
        <v>9.0447199999999999</v>
      </c>
      <c r="P77">
        <f t="shared" si="9"/>
        <v>29.485797999999996</v>
      </c>
      <c r="Q77" s="2">
        <f t="shared" si="11"/>
        <v>9.5957324796735603E+17</v>
      </c>
      <c r="R77" s="2">
        <f>Q77*O77*1E-27*ARC_BR2_spectra_Lee!D$5</f>
        <v>83.319084934610927</v>
      </c>
    </row>
    <row r="78" spans="7:18" x14ac:dyDescent="0.6">
      <c r="G78">
        <v>11.2</v>
      </c>
      <c r="H78" s="2">
        <v>14.0418</v>
      </c>
      <c r="I78" s="5">
        <f t="shared" si="8"/>
        <v>29.884211999999998</v>
      </c>
      <c r="J78" s="2">
        <f t="shared" si="10"/>
        <v>2.5060694695791263E+18</v>
      </c>
      <c r="K78" s="2">
        <f>J78*H78*1E-27*ARC_BR2_spectra_Lee!D$5</f>
        <v>337.8213722681873</v>
      </c>
      <c r="L78" s="2"/>
      <c r="N78">
        <v>11.2</v>
      </c>
      <c r="O78" s="2">
        <v>8.7832699999999999</v>
      </c>
      <c r="P78">
        <f t="shared" si="9"/>
        <v>29.884211999999998</v>
      </c>
      <c r="Q78" s="2">
        <f t="shared" si="11"/>
        <v>9.6542764361353664E+17</v>
      </c>
      <c r="R78" s="2">
        <f>Q78*O78*1E-27*ARC_BR2_spectra_Lee!D$5</f>
        <v>81.4042719294861</v>
      </c>
    </row>
    <row r="79" spans="7:18" x14ac:dyDescent="0.6">
      <c r="G79">
        <v>11.3</v>
      </c>
      <c r="H79" s="2">
        <v>13.5624</v>
      </c>
      <c r="I79" s="5">
        <f t="shared" si="8"/>
        <v>30.285042000000004</v>
      </c>
      <c r="J79" s="2">
        <f t="shared" si="10"/>
        <v>2.5212663849448325E+18</v>
      </c>
      <c r="K79" s="2">
        <f>J79*H79*1E-27*ARC_BR2_spectra_Lee!D$5</f>
        <v>328.26646290408763</v>
      </c>
      <c r="L79" s="2"/>
      <c r="N79">
        <v>11.3</v>
      </c>
      <c r="O79" s="2">
        <v>8.52182</v>
      </c>
      <c r="P79">
        <f t="shared" si="9"/>
        <v>30.285042000000004</v>
      </c>
      <c r="Q79" s="2">
        <f t="shared" si="11"/>
        <v>9.7128203925970854E+17</v>
      </c>
      <c r="R79" s="2">
        <f>Q79*O79*1E-27*ARC_BR2_spectra_Lee!D$5</f>
        <v>79.460070794920028</v>
      </c>
    </row>
    <row r="80" spans="7:18" x14ac:dyDescent="0.6">
      <c r="G80">
        <v>11.4</v>
      </c>
      <c r="H80" s="2">
        <v>13.083</v>
      </c>
      <c r="I80" s="5">
        <f t="shared" si="8"/>
        <v>30.688288</v>
      </c>
      <c r="J80" s="2">
        <f t="shared" si="10"/>
        <v>2.5364633003104492E+18</v>
      </c>
      <c r="K80" s="2">
        <f>J80*H80*1E-27*ARC_BR2_spectra_Lee!D$5</f>
        <v>318.57167383643139</v>
      </c>
      <c r="L80" s="2"/>
      <c r="N80">
        <v>11.4</v>
      </c>
      <c r="O80" s="2">
        <v>8.2603899999999992</v>
      </c>
      <c r="P80">
        <f t="shared" si="9"/>
        <v>30.688288</v>
      </c>
      <c r="Q80" s="2">
        <f t="shared" si="11"/>
        <v>9.7713643490584576E+17</v>
      </c>
      <c r="R80" s="2">
        <f>Q80*O80*1E-27*ARC_BR2_spectra_Lee!D$5</f>
        <v>77.486669141106219</v>
      </c>
    </row>
    <row r="81" spans="7:18" x14ac:dyDescent="0.6">
      <c r="G81">
        <v>11.5</v>
      </c>
      <c r="H81" s="2">
        <v>12.6036</v>
      </c>
      <c r="I81" s="5">
        <f t="shared" si="8"/>
        <v>31.09395</v>
      </c>
      <c r="J81" s="2">
        <f t="shared" si="10"/>
        <v>2.5516602156761559E+18</v>
      </c>
      <c r="K81" s="2">
        <f>J81*H81*1E-27*ARC_BR2_spectra_Lee!D$5</f>
        <v>308.73700506524159</v>
      </c>
      <c r="L81" s="2"/>
      <c r="N81">
        <v>11.5</v>
      </c>
      <c r="O81" s="2">
        <v>7.9989999999999997</v>
      </c>
      <c r="P81">
        <f t="shared" si="9"/>
        <v>31.09395</v>
      </c>
      <c r="Q81" s="2">
        <f t="shared" si="11"/>
        <v>9.8299083055201766E+17</v>
      </c>
      <c r="R81" s="2">
        <f>Q81*O81*1E-27*ARC_BR2_spectra_Lee!D$5</f>
        <v>75.484259074421658</v>
      </c>
    </row>
    <row r="82" spans="7:18" x14ac:dyDescent="0.6">
      <c r="G82">
        <v>11.6</v>
      </c>
      <c r="H82" s="2">
        <v>12.1694</v>
      </c>
      <c r="I82" s="5">
        <f t="shared" si="8"/>
        <v>31.502028000000003</v>
      </c>
      <c r="J82" s="2">
        <f t="shared" si="10"/>
        <v>2.5668571310418621E+18</v>
      </c>
      <c r="K82" s="2">
        <f>J82*H82*1E-27*ARC_BR2_spectra_Lee!D$5</f>
        <v>299.87626723680808</v>
      </c>
      <c r="L82" s="2"/>
      <c r="N82">
        <v>11.6</v>
      </c>
      <c r="O82" s="2">
        <v>7.74193</v>
      </c>
      <c r="P82">
        <f t="shared" si="9"/>
        <v>31.502028000000003</v>
      </c>
      <c r="Q82" s="2">
        <f t="shared" si="11"/>
        <v>9.8884522619818944E+17</v>
      </c>
      <c r="R82" s="2">
        <f>Q82*O82*1E-27*ARC_BR2_spectra_Lee!D$5</f>
        <v>73.493477011781266</v>
      </c>
    </row>
    <row r="83" spans="7:18" x14ac:dyDescent="0.6">
      <c r="G83">
        <v>11.7</v>
      </c>
      <c r="H83" s="2">
        <v>11.735200000000001</v>
      </c>
      <c r="I83" s="5">
        <f t="shared" si="8"/>
        <v>31.912521999999996</v>
      </c>
      <c r="J83" s="2">
        <f t="shared" si="10"/>
        <v>2.5820540464074788E+18</v>
      </c>
      <c r="K83" s="2">
        <f>J83*H83*1E-27*ARC_BR2_spectra_Lee!D$5</f>
        <v>290.8888381958501</v>
      </c>
      <c r="L83" s="2"/>
      <c r="N83">
        <v>11.7</v>
      </c>
      <c r="O83" s="2">
        <v>7.4850199999999996</v>
      </c>
      <c r="P83">
        <f t="shared" si="9"/>
        <v>31.912521999999996</v>
      </c>
      <c r="Q83" s="2">
        <f t="shared" si="11"/>
        <v>9.9469962184432678E+17</v>
      </c>
      <c r="R83" s="2">
        <f>Q83*O83*1E-27*ARC_BR2_spectra_Lee!D$5</f>
        <v>71.475327009573334</v>
      </c>
    </row>
    <row r="84" spans="7:18" x14ac:dyDescent="0.6">
      <c r="G84">
        <v>11.8</v>
      </c>
      <c r="H84" s="2">
        <v>11.301</v>
      </c>
      <c r="I84" s="5">
        <f t="shared" si="8"/>
        <v>32.325431999999999</v>
      </c>
      <c r="J84" s="2">
        <f t="shared" si="10"/>
        <v>2.5972509617732301E+18</v>
      </c>
      <c r="K84" s="2">
        <f>J84*H84*1E-27*ARC_BR2_spectra_Lee!D$5</f>
        <v>281.77471794239307</v>
      </c>
      <c r="L84" s="2"/>
      <c r="N84">
        <v>11.8</v>
      </c>
      <c r="O84" s="2">
        <v>7.22844</v>
      </c>
      <c r="P84">
        <f t="shared" si="9"/>
        <v>32.325431999999999</v>
      </c>
      <c r="Q84" s="2">
        <f t="shared" si="11"/>
        <v>1.0005540174905158E+18</v>
      </c>
      <c r="R84" s="2">
        <f>Q84*O84*1E-27*ARC_BR2_spectra_Lee!D$5</f>
        <v>69.431468949015795</v>
      </c>
    </row>
    <row r="85" spans="7:18" x14ac:dyDescent="0.6">
      <c r="G85">
        <v>11.9</v>
      </c>
      <c r="H85" s="2">
        <v>10.8667</v>
      </c>
      <c r="I85" s="5">
        <f t="shared" si="8"/>
        <v>32.740758</v>
      </c>
      <c r="J85" s="2">
        <f t="shared" si="10"/>
        <v>2.6124478771388918E+18</v>
      </c>
      <c r="K85" s="2">
        <f>J85*H85*1E-27*ARC_BR2_spectra_Lee!D$5</f>
        <v>272.53139852644989</v>
      </c>
      <c r="L85" s="2"/>
      <c r="N85">
        <v>11.9</v>
      </c>
      <c r="O85" s="2">
        <v>6.9724899999999996</v>
      </c>
      <c r="P85">
        <f t="shared" si="9"/>
        <v>32.740758</v>
      </c>
      <c r="Q85" s="2">
        <f t="shared" si="11"/>
        <v>1.0064084131366705E+18</v>
      </c>
      <c r="R85" s="2">
        <f>Q85*O85*1E-27*ARC_BR2_spectra_Lee!D$5</f>
        <v>67.364856926508509</v>
      </c>
    </row>
    <row r="86" spans="7:18" x14ac:dyDescent="0.6">
      <c r="G86">
        <v>12</v>
      </c>
      <c r="H86" s="2">
        <v>10.432499999999999</v>
      </c>
      <c r="I86" s="5">
        <f t="shared" si="8"/>
        <v>33.158499999999997</v>
      </c>
      <c r="J86" s="2">
        <f t="shared" si="10"/>
        <v>2.6276447925045535E+18</v>
      </c>
      <c r="K86" s="2">
        <f>J86*H86*1E-27*ARC_BR2_spectra_Lee!D$5</f>
        <v>263.16388125891604</v>
      </c>
      <c r="L86" s="2"/>
      <c r="N86">
        <v>12</v>
      </c>
      <c r="O86" s="2">
        <v>6.7176900000000002</v>
      </c>
      <c r="P86">
        <f t="shared" si="9"/>
        <v>33.158499999999997</v>
      </c>
      <c r="Q86" s="2">
        <f t="shared" si="11"/>
        <v>1.0122628087828253E+18</v>
      </c>
      <c r="R86" s="2">
        <f>Q86*O86*1E-27*ARC_BR2_spectra_Lee!D$5</f>
        <v>65.280650380150064</v>
      </c>
    </row>
    <row r="87" spans="7:18" x14ac:dyDescent="0.6">
      <c r="G87">
        <v>12.1</v>
      </c>
      <c r="H87" s="2">
        <v>10.0525</v>
      </c>
      <c r="I87" s="5">
        <f t="shared" si="8"/>
        <v>33.578657999999997</v>
      </c>
      <c r="J87" s="2">
        <f t="shared" si="10"/>
        <v>2.6428417078702597E+18</v>
      </c>
      <c r="K87" s="2">
        <f>J87*H87*1E-27*ARC_BR2_spectra_Lee!D$5</f>
        <v>255.04479617631156</v>
      </c>
      <c r="L87" s="2"/>
      <c r="N87">
        <v>12.1</v>
      </c>
      <c r="O87" s="2">
        <v>6.4718299999999997</v>
      </c>
      <c r="P87">
        <f t="shared" si="9"/>
        <v>33.578657999999997</v>
      </c>
      <c r="Q87" s="2">
        <f t="shared" si="11"/>
        <v>1.0181172044289971E+18</v>
      </c>
      <c r="R87" s="2">
        <f>Q87*O87*1E-27*ARC_BR2_spectra_Lee!D$5</f>
        <v>63.255182084541275</v>
      </c>
    </row>
    <row r="88" spans="7:18" x14ac:dyDescent="0.6">
      <c r="G88">
        <v>12.2</v>
      </c>
      <c r="H88" s="2">
        <v>9.6725600000000007</v>
      </c>
      <c r="I88" s="5">
        <f t="shared" si="8"/>
        <v>34.001231999999995</v>
      </c>
      <c r="J88" s="2">
        <f t="shared" si="10"/>
        <v>2.6580386232359214E+18</v>
      </c>
      <c r="K88" s="2">
        <f>J88*H88*1E-27*ARC_BR2_spectra_Lee!D$5</f>
        <v>246.81636542944173</v>
      </c>
      <c r="L88" s="2"/>
      <c r="N88">
        <v>12.2</v>
      </c>
      <c r="O88" s="2">
        <v>6.2292800000000002</v>
      </c>
      <c r="P88">
        <f t="shared" si="9"/>
        <v>34.001231999999995</v>
      </c>
      <c r="Q88" s="2">
        <f t="shared" si="11"/>
        <v>1.0239716000751516E+18</v>
      </c>
      <c r="R88" s="2">
        <f>Q88*O88*1E-27*ARC_BR2_spectra_Lee!D$5</f>
        <v>61.23461576559496</v>
      </c>
    </row>
    <row r="89" spans="7:18" x14ac:dyDescent="0.6">
      <c r="G89">
        <v>12.3</v>
      </c>
      <c r="H89" s="2">
        <v>9.2926800000000007</v>
      </c>
      <c r="I89" s="5">
        <f t="shared" si="8"/>
        <v>34.426222000000003</v>
      </c>
      <c r="J89" s="2">
        <f t="shared" si="10"/>
        <v>2.6732355386016722E+18</v>
      </c>
      <c r="K89" s="2">
        <f>J89*H89*1E-27*ARC_BR2_spectra_Lee!D$5</f>
        <v>238.47861527858868</v>
      </c>
      <c r="L89" s="2"/>
      <c r="N89">
        <v>12.3</v>
      </c>
      <c r="O89" s="2">
        <v>5.9919900000000004</v>
      </c>
      <c r="P89">
        <f t="shared" si="9"/>
        <v>34.426222000000003</v>
      </c>
      <c r="Q89" s="2">
        <f t="shared" si="11"/>
        <v>1.0298259957213407E+18</v>
      </c>
      <c r="R89" s="2">
        <f>Q89*O89*1E-27*ARC_BR2_spectra_Lee!D$5</f>
        <v>59.238787853782235</v>
      </c>
    </row>
    <row r="90" spans="7:18" x14ac:dyDescent="0.6">
      <c r="G90">
        <v>12.4</v>
      </c>
      <c r="H90" s="2">
        <v>8.9129400000000008</v>
      </c>
      <c r="I90" s="5">
        <f t="shared" si="8"/>
        <v>34.853628</v>
      </c>
      <c r="J90" s="2">
        <f t="shared" si="10"/>
        <v>2.6884324539672899E+18</v>
      </c>
      <c r="K90" s="2">
        <f>J90*H90*1E-27*ARC_BR2_spectra_Lee!D$5</f>
        <v>230.03363670012692</v>
      </c>
      <c r="L90" s="2"/>
      <c r="N90">
        <v>12.4</v>
      </c>
      <c r="O90" s="2">
        <v>5.7626400000000002</v>
      </c>
      <c r="P90">
        <f t="shared" si="9"/>
        <v>34.853628</v>
      </c>
      <c r="Q90" s="2">
        <f t="shared" si="11"/>
        <v>1.0356803913674781E+18</v>
      </c>
      <c r="R90" s="2">
        <f>Q90*O90*1E-27*ARC_BR2_spectra_Lee!D$5</f>
        <v>57.29523120489489</v>
      </c>
    </row>
    <row r="91" spans="7:18" x14ac:dyDescent="0.6">
      <c r="G91">
        <v>12.5</v>
      </c>
      <c r="H91" s="2">
        <v>8.5334699999999994</v>
      </c>
      <c r="I91" s="5">
        <f t="shared" si="8"/>
        <v>35.283449999999995</v>
      </c>
      <c r="J91" s="2">
        <f t="shared" si="10"/>
        <v>2.703629369332951E+18</v>
      </c>
      <c r="K91" s="2">
        <f>J91*H91*1E-27*ARC_BR2_spectra_Lee!D$5</f>
        <v>221.48486509748793</v>
      </c>
      <c r="L91" s="2"/>
      <c r="N91">
        <v>12.5</v>
      </c>
      <c r="O91" s="2">
        <v>5.5446900000000001</v>
      </c>
      <c r="P91">
        <f t="shared" si="9"/>
        <v>35.283449999999995</v>
      </c>
      <c r="Q91" s="2">
        <f t="shared" si="11"/>
        <v>1.0415347870136328E+18</v>
      </c>
      <c r="R91" s="2">
        <f>Q91*O91*1E-27*ARC_BR2_spectra_Lee!D$5</f>
        <v>55.439880174783546</v>
      </c>
    </row>
    <row r="92" spans="7:18" x14ac:dyDescent="0.6">
      <c r="G92">
        <v>12.6</v>
      </c>
      <c r="H92" s="2">
        <v>8.2116100000000003</v>
      </c>
      <c r="I92" s="5">
        <f t="shared" si="8"/>
        <v>35.715687999999993</v>
      </c>
      <c r="J92" s="2">
        <f t="shared" si="10"/>
        <v>2.7188262846986573E+18</v>
      </c>
      <c r="K92" s="2">
        <f>J92*H92*1E-27*ARC_BR2_spectra_Lee!D$5</f>
        <v>214.32903463386569</v>
      </c>
      <c r="L92" s="2"/>
      <c r="N92">
        <v>12.6</v>
      </c>
      <c r="O92" s="2">
        <v>5.2547699999999997</v>
      </c>
      <c r="P92">
        <f t="shared" si="9"/>
        <v>35.715687999999993</v>
      </c>
      <c r="Q92" s="2">
        <f t="shared" si="11"/>
        <v>1.0473891826598045E+18</v>
      </c>
      <c r="R92" s="2">
        <f>Q92*O92*1E-27*ARC_BR2_spectra_Lee!D$5</f>
        <v>52.836376851506508</v>
      </c>
    </row>
    <row r="93" spans="7:18" x14ac:dyDescent="0.6">
      <c r="G93">
        <v>12.7</v>
      </c>
      <c r="H93" s="2">
        <v>7.8906299999999998</v>
      </c>
      <c r="I93" s="5">
        <f t="shared" si="8"/>
        <v>36.150342000000002</v>
      </c>
      <c r="J93" s="2">
        <f t="shared" si="10"/>
        <v>2.7340232000644086E+18</v>
      </c>
      <c r="K93" s="2">
        <f>J93*H93*1E-27*ARC_BR2_spectra_Lee!D$5</f>
        <v>207.10238863799256</v>
      </c>
      <c r="L93" s="2"/>
      <c r="N93">
        <v>12.7</v>
      </c>
      <c r="O93" s="2">
        <v>4.9850399999999997</v>
      </c>
      <c r="P93">
        <f t="shared" si="9"/>
        <v>36.150342000000002</v>
      </c>
      <c r="Q93" s="2">
        <f t="shared" si="11"/>
        <v>1.0532435783059936E+18</v>
      </c>
      <c r="R93" s="2">
        <f>Q93*O93*1E-27*ARC_BR2_spectra_Lee!D$5</f>
        <v>50.404429128945701</v>
      </c>
    </row>
    <row r="94" spans="7:18" x14ac:dyDescent="0.6">
      <c r="G94">
        <v>12.8</v>
      </c>
      <c r="H94" s="2">
        <v>7.5711199999999996</v>
      </c>
      <c r="I94" s="5">
        <f t="shared" si="8"/>
        <v>36.587412000000008</v>
      </c>
      <c r="J94" s="2">
        <f t="shared" si="10"/>
        <v>2.7492201154300698E+18</v>
      </c>
      <c r="K94" s="2">
        <f>J94*H94*1E-27*ARC_BR2_spectra_Lee!D$5</f>
        <v>199.82088384321514</v>
      </c>
      <c r="L94" s="2"/>
      <c r="N94">
        <v>12.8</v>
      </c>
      <c r="O94" s="2">
        <v>4.7400099999999998</v>
      </c>
      <c r="P94">
        <f t="shared" si="9"/>
        <v>36.587412000000008</v>
      </c>
      <c r="Q94" s="2">
        <f t="shared" si="11"/>
        <v>1.0590979739521482E+18</v>
      </c>
      <c r="R94" s="2">
        <f>Q94*O94*1E-27*ARC_BR2_spectra_Lee!D$5</f>
        <v>48.193295880124055</v>
      </c>
    </row>
    <row r="95" spans="7:18" x14ac:dyDescent="0.6">
      <c r="G95">
        <v>12.9</v>
      </c>
      <c r="H95" s="2">
        <v>7.2540100000000001</v>
      </c>
      <c r="I95" s="5">
        <f t="shared" si="8"/>
        <v>37.026897999999996</v>
      </c>
      <c r="J95" s="2">
        <f t="shared" si="10"/>
        <v>2.7644170307956424E+18</v>
      </c>
      <c r="K95" s="2">
        <f>J95*H95*1E-27*ARC_BR2_spectra_Lee!D$5</f>
        <v>192.50984434139423</v>
      </c>
      <c r="L95" s="2"/>
      <c r="N95">
        <v>12.9</v>
      </c>
      <c r="O95" s="2">
        <v>4.5233999999999996</v>
      </c>
      <c r="P95">
        <f t="shared" si="9"/>
        <v>37.026897999999996</v>
      </c>
      <c r="Q95" s="2">
        <f t="shared" si="11"/>
        <v>1.0649523695982685E+18</v>
      </c>
      <c r="R95" s="2">
        <f>Q95*O95*1E-27*ARC_BR2_spectra_Lee!D$5</f>
        <v>46.245173266951753</v>
      </c>
    </row>
    <row r="96" spans="7:18" x14ac:dyDescent="0.6">
      <c r="G96">
        <v>13</v>
      </c>
      <c r="H96" s="2">
        <v>6.9406299999999996</v>
      </c>
      <c r="I96" s="5">
        <f t="shared" si="8"/>
        <v>37.468800000000002</v>
      </c>
      <c r="J96" s="2">
        <f t="shared" si="10"/>
        <v>2.7796139461614382E+18</v>
      </c>
      <c r="K96" s="2">
        <f>J96*H96*1E-27*ARC_BR2_spectra_Lee!D$5</f>
        <v>185.20581065420603</v>
      </c>
      <c r="L96" s="2"/>
      <c r="N96">
        <v>13</v>
      </c>
      <c r="O96" s="2">
        <v>4.33725</v>
      </c>
      <c r="P96">
        <f t="shared" si="9"/>
        <v>37.468800000000002</v>
      </c>
      <c r="Q96" s="2">
        <f t="shared" si="11"/>
        <v>1.0708067652444748E+18</v>
      </c>
      <c r="R96" s="2">
        <f>Q96*O96*1E-27*ARC_BR2_spectra_Lee!D$5</f>
        <v>44.585823768543342</v>
      </c>
    </row>
    <row r="97" spans="7:18" x14ac:dyDescent="0.6">
      <c r="G97">
        <v>13.1</v>
      </c>
      <c r="H97" s="2">
        <v>6.6830800000000004</v>
      </c>
      <c r="I97" s="5">
        <f t="shared" si="8"/>
        <v>37.913117999999997</v>
      </c>
      <c r="J97" s="2">
        <f t="shared" si="10"/>
        <v>2.7948108615270548E+18</v>
      </c>
      <c r="K97" s="2">
        <f>J97*H97*1E-27*ARC_BR2_spectra_Lee!D$5</f>
        <v>179.30826789556065</v>
      </c>
      <c r="L97" s="2"/>
      <c r="N97">
        <v>13.1</v>
      </c>
      <c r="O97" s="2">
        <v>4.0282600000000004</v>
      </c>
      <c r="P97">
        <f t="shared" si="9"/>
        <v>37.913117999999997</v>
      </c>
      <c r="Q97" s="2">
        <f t="shared" si="11"/>
        <v>1.0766611608906121E+18</v>
      </c>
      <c r="R97" s="2">
        <f>Q97*O97*1E-27*ARC_BR2_spectra_Lee!D$5</f>
        <v>41.635882444504489</v>
      </c>
    </row>
    <row r="98" spans="7:18" x14ac:dyDescent="0.6">
      <c r="G98">
        <v>13.2</v>
      </c>
      <c r="H98" s="2">
        <v>6.4335199999999997</v>
      </c>
      <c r="I98" s="5">
        <f t="shared" si="8"/>
        <v>38.359851999999997</v>
      </c>
      <c r="J98" s="2">
        <f t="shared" si="10"/>
        <v>2.8100077768927611E+18</v>
      </c>
      <c r="K98" s="2">
        <f>J98*H98*1E-27*ARC_BR2_spectra_Lee!D$5</f>
        <v>173.55111583483313</v>
      </c>
      <c r="L98" s="2"/>
      <c r="N98">
        <v>13.2</v>
      </c>
      <c r="O98" s="2">
        <v>3.7457400000000001</v>
      </c>
      <c r="P98">
        <f t="shared" si="9"/>
        <v>38.359851999999997</v>
      </c>
      <c r="Q98" s="2">
        <f t="shared" si="11"/>
        <v>1.0825155565367839E+18</v>
      </c>
      <c r="R98" s="2">
        <f>Q98*O98*1E-27*ARC_BR2_spectra_Lee!D$5</f>
        <v>38.926289479124094</v>
      </c>
    </row>
    <row r="99" spans="7:18" x14ac:dyDescent="0.6">
      <c r="G99">
        <v>13.3</v>
      </c>
      <c r="H99" s="2">
        <v>6.1949100000000001</v>
      </c>
      <c r="I99" s="5">
        <f t="shared" si="8"/>
        <v>38.809002</v>
      </c>
      <c r="J99" s="2">
        <f t="shared" si="10"/>
        <v>2.8252046922584673E+18</v>
      </c>
      <c r="K99" s="2">
        <f>J99*H99*1E-27*ARC_BR2_spectra_Lee!D$5</f>
        <v>168.01813248114146</v>
      </c>
      <c r="L99" s="2"/>
      <c r="N99">
        <v>13.3</v>
      </c>
      <c r="O99" s="2">
        <v>3.48272</v>
      </c>
      <c r="P99">
        <f t="shared" si="9"/>
        <v>38.809002</v>
      </c>
      <c r="Q99" s="2">
        <f t="shared" si="11"/>
        <v>1.0883699521829558E+18</v>
      </c>
      <c r="R99" s="2">
        <f>Q99*O99*1E-27*ARC_BR2_spectra_Lee!D$5</f>
        <v>36.388682878719592</v>
      </c>
    </row>
    <row r="100" spans="7:18" x14ac:dyDescent="0.6">
      <c r="G100">
        <v>13.4</v>
      </c>
      <c r="H100" s="2">
        <v>5.9706299999999999</v>
      </c>
      <c r="I100" s="5">
        <f t="shared" si="8"/>
        <v>39.260567999999999</v>
      </c>
      <c r="J100" s="2">
        <f t="shared" si="10"/>
        <v>2.8404016076241295E+18</v>
      </c>
      <c r="K100" s="2">
        <f>J100*H100*1E-27*ARC_BR2_spectra_Lee!D$5</f>
        <v>162.80627568507703</v>
      </c>
      <c r="L100" s="2"/>
      <c r="N100">
        <v>13.4</v>
      </c>
      <c r="O100" s="2">
        <v>3.2291300000000001</v>
      </c>
      <c r="P100">
        <f t="shared" si="9"/>
        <v>39.260567999999999</v>
      </c>
      <c r="Q100" s="2">
        <f t="shared" si="11"/>
        <v>1.0942243478291105E+18</v>
      </c>
      <c r="R100" s="2">
        <f>Q100*O100*1E-27*ARC_BR2_spectra_Lee!D$5</f>
        <v>33.920569615731992</v>
      </c>
    </row>
    <row r="101" spans="7:18" x14ac:dyDescent="0.6">
      <c r="G101">
        <v>13.5</v>
      </c>
      <c r="H101" s="2">
        <v>5.76424</v>
      </c>
      <c r="I101" s="5">
        <f t="shared" si="8"/>
        <v>39.714549999999996</v>
      </c>
      <c r="J101" s="2">
        <f t="shared" si="10"/>
        <v>2.8555985229897907E+18</v>
      </c>
      <c r="K101" s="2">
        <f>J101*H101*1E-27*ARC_BR2_spectra_Lee!D$5</f>
        <v>158.01941020952324</v>
      </c>
      <c r="L101" s="2"/>
      <c r="N101">
        <v>13.5</v>
      </c>
      <c r="O101" s="2">
        <v>2.9725199999999998</v>
      </c>
      <c r="P101">
        <f t="shared" si="9"/>
        <v>39.714549999999996</v>
      </c>
      <c r="Q101" s="2">
        <f t="shared" si="11"/>
        <v>1.100078743475265E+18</v>
      </c>
      <c r="R101" s="2">
        <f>Q101*O101*1E-27*ARC_BR2_spectra_Lee!D$5</f>
        <v>31.392058238928911</v>
      </c>
    </row>
    <row r="102" spans="7:18" x14ac:dyDescent="0.6">
      <c r="G102">
        <v>13.6</v>
      </c>
      <c r="H102" s="2">
        <v>5.5395599999999998</v>
      </c>
      <c r="I102" s="5">
        <f t="shared" si="8"/>
        <v>40.170947999999996</v>
      </c>
      <c r="J102" s="2">
        <f t="shared" si="10"/>
        <v>2.870795438355497E+18</v>
      </c>
      <c r="K102" s="2">
        <f>J102*H102*1E-27*ARC_BR2_spectra_Lee!D$5</f>
        <v>152.66825835356713</v>
      </c>
      <c r="L102" s="2"/>
      <c r="N102">
        <v>13.6</v>
      </c>
      <c r="O102" s="2">
        <v>2.92631</v>
      </c>
      <c r="P102">
        <f t="shared" si="9"/>
        <v>40.170947999999996</v>
      </c>
      <c r="Q102" s="2">
        <f t="shared" si="11"/>
        <v>1.1059331391214369E+18</v>
      </c>
      <c r="R102" s="2">
        <f>Q102*O102*1E-27*ARC_BR2_spectra_Lee!D$5</f>
        <v>31.068510761687541</v>
      </c>
    </row>
    <row r="103" spans="7:18" x14ac:dyDescent="0.6">
      <c r="G103">
        <v>13.7</v>
      </c>
      <c r="H103" s="2">
        <v>5.3385800000000003</v>
      </c>
      <c r="I103" s="5">
        <f t="shared" si="8"/>
        <v>40.629761999999992</v>
      </c>
      <c r="J103" s="2">
        <f t="shared" si="10"/>
        <v>2.8859923537211587E+18</v>
      </c>
      <c r="K103" s="2">
        <f>J103*H103*1E-27*ARC_BR2_spectra_Lee!D$5</f>
        <v>147.90817017339555</v>
      </c>
      <c r="L103" s="2"/>
      <c r="N103">
        <v>13.7</v>
      </c>
      <c r="O103" s="2">
        <v>2.8505799999999999</v>
      </c>
      <c r="P103">
        <f t="shared" si="9"/>
        <v>40.629761999999992</v>
      </c>
      <c r="Q103" s="2">
        <f t="shared" si="11"/>
        <v>1.1117875347675914E+18</v>
      </c>
      <c r="R103" s="2">
        <f>Q103*O103*1E-27*ARC_BR2_spectra_Lee!D$5</f>
        <v>30.424697384234889</v>
      </c>
    </row>
    <row r="104" spans="7:18" x14ac:dyDescent="0.6">
      <c r="G104">
        <v>13.8</v>
      </c>
      <c r="H104" s="2">
        <v>5.1624600000000003</v>
      </c>
      <c r="I104" s="5">
        <f t="shared" si="8"/>
        <v>41.090992</v>
      </c>
      <c r="J104" s="2">
        <f t="shared" si="10"/>
        <v>2.90118926908691E+18</v>
      </c>
      <c r="K104" s="2">
        <f>J104*H104*1E-27*ARC_BR2_spectra_Lee!D$5</f>
        <v>143.78182611926795</v>
      </c>
      <c r="L104" s="2"/>
      <c r="N104">
        <v>13.8</v>
      </c>
      <c r="O104" s="2">
        <v>2.73434</v>
      </c>
      <c r="P104">
        <f t="shared" si="9"/>
        <v>41.090992</v>
      </c>
      <c r="Q104" s="2">
        <f t="shared" si="11"/>
        <v>1.1176419304137806E+18</v>
      </c>
      <c r="R104" s="2">
        <f>Q104*O104*1E-27*ARC_BR2_spectra_Lee!D$5</f>
        <v>29.337725145673126</v>
      </c>
    </row>
    <row r="105" spans="7:18" x14ac:dyDescent="0.6">
      <c r="G105">
        <v>13.9</v>
      </c>
      <c r="H105" s="2">
        <v>5.01044</v>
      </c>
      <c r="I105" s="5">
        <f t="shared" si="8"/>
        <v>41.554638000000004</v>
      </c>
      <c r="J105" s="2">
        <f t="shared" si="10"/>
        <v>2.9163861844525716E+18</v>
      </c>
      <c r="K105" s="2">
        <f>J105*H105*1E-27*ARC_BR2_spectra_Lee!D$5</f>
        <v>140.27882874267402</v>
      </c>
      <c r="L105" s="2"/>
      <c r="N105">
        <v>13.9</v>
      </c>
      <c r="O105" s="2">
        <v>2.56982</v>
      </c>
      <c r="P105">
        <f t="shared" si="9"/>
        <v>41.554638000000004</v>
      </c>
      <c r="Q105" s="2">
        <f t="shared" si="11"/>
        <v>1.1234963260599354E+18</v>
      </c>
      <c r="R105" s="2">
        <f>Q105*O105*1E-27*ARC_BR2_spectra_Lee!D$5</f>
        <v>27.716959954899291</v>
      </c>
    </row>
    <row r="106" spans="7:18" x14ac:dyDescent="0.6">
      <c r="G106">
        <v>14</v>
      </c>
      <c r="H106" s="2">
        <v>4.8795200000000003</v>
      </c>
      <c r="I106" s="5">
        <f t="shared" si="8"/>
        <v>42.020699999999998</v>
      </c>
      <c r="J106" s="2">
        <f t="shared" si="10"/>
        <v>2.9315830998181883E+18</v>
      </c>
      <c r="K106" s="2">
        <f>J106*H106*1E-27*ARC_BR2_spectra_Lee!D$5</f>
        <v>137.32529632535852</v>
      </c>
      <c r="L106" s="2"/>
      <c r="N106">
        <v>14</v>
      </c>
      <c r="O106" s="2">
        <v>2.3532199999999999</v>
      </c>
      <c r="P106">
        <f t="shared" si="9"/>
        <v>42.020699999999998</v>
      </c>
      <c r="Q106" s="2">
        <f t="shared" si="11"/>
        <v>1.1293507217060726E+18</v>
      </c>
      <c r="R106" s="2">
        <f>Q106*O106*1E-27*ARC_BR2_spectra_Lee!D$5</f>
        <v>25.513062771198374</v>
      </c>
    </row>
    <row r="107" spans="7:18" x14ac:dyDescent="0.6">
      <c r="G107">
        <v>14.1</v>
      </c>
      <c r="H107" s="2">
        <v>4.4294799999999999</v>
      </c>
      <c r="I107" s="5">
        <f t="shared" si="8"/>
        <v>42.489178000000003</v>
      </c>
      <c r="J107" s="2">
        <f t="shared" si="10"/>
        <v>2.9467800151839396E+18</v>
      </c>
      <c r="K107" s="2">
        <f>J107*H107*1E-27*ARC_BR2_spectra_Lee!D$5</f>
        <v>125.30595015990679</v>
      </c>
      <c r="L107" s="2"/>
      <c r="N107">
        <v>14.1</v>
      </c>
      <c r="O107" s="2">
        <v>2.3486899999999999</v>
      </c>
      <c r="P107">
        <f t="shared" si="9"/>
        <v>42.489178000000003</v>
      </c>
      <c r="Q107" s="2">
        <f t="shared" si="11"/>
        <v>1.1352051173522616E+18</v>
      </c>
      <c r="R107" s="2">
        <f>Q107*O107*1E-27*ARC_BR2_spectra_Lee!D$5</f>
        <v>25.595951107911201</v>
      </c>
    </row>
    <row r="108" spans="7:18" x14ac:dyDescent="0.6">
      <c r="G108">
        <v>14.2</v>
      </c>
      <c r="H108" s="2">
        <v>3.9878499999999999</v>
      </c>
      <c r="I108" s="5">
        <f t="shared" si="8"/>
        <v>42.960071999999997</v>
      </c>
      <c r="J108" s="2">
        <f t="shared" si="10"/>
        <v>2.9619769305495562E+18</v>
      </c>
      <c r="K108" s="2">
        <f>J108*H108*1E-27*ARC_BR2_spectra_Lee!D$5</f>
        <v>113.39442914392366</v>
      </c>
      <c r="L108" s="2"/>
      <c r="N108">
        <v>14.2</v>
      </c>
      <c r="O108" s="2">
        <v>2.29636</v>
      </c>
      <c r="P108">
        <f t="shared" si="9"/>
        <v>42.960071999999997</v>
      </c>
      <c r="Q108" s="2">
        <f t="shared" si="11"/>
        <v>1.141059512998399E+18</v>
      </c>
      <c r="R108" s="2">
        <f>Q108*O108*1E-27*ARC_BR2_spectra_Lee!D$5</f>
        <v>25.15472086338243</v>
      </c>
    </row>
    <row r="109" spans="7:18" x14ac:dyDescent="0.6">
      <c r="G109">
        <v>14.3</v>
      </c>
      <c r="H109" s="2">
        <v>3.5459000000000001</v>
      </c>
      <c r="I109" s="5">
        <f t="shared" si="8"/>
        <v>43.433382000000002</v>
      </c>
      <c r="J109" s="2">
        <f t="shared" si="10"/>
        <v>2.9771738459153075E+18</v>
      </c>
      <c r="K109" s="2">
        <f>J109*H109*1E-27*ARC_BR2_spectra_Lee!D$5</f>
        <v>101.34490310621845</v>
      </c>
      <c r="L109" s="2"/>
      <c r="N109">
        <v>14.3</v>
      </c>
      <c r="O109" s="2">
        <v>2.2029100000000001</v>
      </c>
      <c r="P109">
        <f t="shared" si="9"/>
        <v>43.433382000000002</v>
      </c>
      <c r="Q109" s="2">
        <f t="shared" si="11"/>
        <v>1.146913908644588E+18</v>
      </c>
      <c r="R109" s="2">
        <f>Q109*O109*1E-27*ARC_BR2_spectra_Lee!D$5</f>
        <v>24.254861937525597</v>
      </c>
    </row>
    <row r="110" spans="7:18" x14ac:dyDescent="0.6">
      <c r="G110">
        <v>14.4</v>
      </c>
      <c r="H110" s="2">
        <v>3.0945</v>
      </c>
      <c r="I110" s="5">
        <f t="shared" si="8"/>
        <v>43.909107999999996</v>
      </c>
      <c r="J110" s="2">
        <f t="shared" si="10"/>
        <v>2.9923707612809242E+18</v>
      </c>
      <c r="K110" s="2">
        <f>J110*H110*1E-27*ARC_BR2_spectra_Lee!D$5</f>
        <v>88.894956679524682</v>
      </c>
      <c r="L110" s="2"/>
      <c r="N110">
        <v>14.4</v>
      </c>
      <c r="O110" s="2">
        <v>2.0766300000000002</v>
      </c>
      <c r="P110">
        <f t="shared" si="9"/>
        <v>43.909107999999996</v>
      </c>
      <c r="Q110" s="2">
        <f t="shared" si="11"/>
        <v>1.1527683042907258E+18</v>
      </c>
      <c r="R110" s="2">
        <f>Q110*O110*1E-27*ARC_BR2_spectra_Lee!D$5</f>
        <v>22.981183139896803</v>
      </c>
    </row>
    <row r="111" spans="7:18" x14ac:dyDescent="0.6">
      <c r="G111">
        <v>14.5</v>
      </c>
      <c r="H111" s="2">
        <v>2.6251099999999998</v>
      </c>
      <c r="I111" s="5">
        <f t="shared" si="8"/>
        <v>44.387250000000002</v>
      </c>
      <c r="J111" s="2">
        <f t="shared" si="10"/>
        <v>3.0075676766466755E+18</v>
      </c>
      <c r="K111" s="2">
        <f>J111*H111*1E-27*ARC_BR2_spectra_Lee!D$5</f>
        <v>75.793881442962757</v>
      </c>
      <c r="L111" s="2"/>
      <c r="N111">
        <v>14.5</v>
      </c>
      <c r="O111" s="2">
        <v>1.9262900000000001</v>
      </c>
      <c r="P111">
        <f t="shared" si="9"/>
        <v>44.387250000000002</v>
      </c>
      <c r="Q111" s="2">
        <f t="shared" si="11"/>
        <v>1.1586226999369147E+18</v>
      </c>
      <c r="R111" s="2">
        <f>Q111*O111*1E-27*ARC_BR2_spectra_Lee!D$5</f>
        <v>21.425695878350204</v>
      </c>
    </row>
    <row r="112" spans="7:18" x14ac:dyDescent="0.6">
      <c r="G112">
        <v>14.6</v>
      </c>
      <c r="H112" s="2">
        <v>2.6259399999999999</v>
      </c>
      <c r="I112" s="5">
        <f t="shared" si="8"/>
        <v>44.867808000000004</v>
      </c>
      <c r="J112" s="2">
        <f t="shared" si="10"/>
        <v>3.0227645920123372E+18</v>
      </c>
      <c r="K112" s="2">
        <f>J112*H112*1E-27*ARC_BR2_spectra_Lee!D$5</f>
        <v>76.200945146389216</v>
      </c>
      <c r="L112" s="2"/>
      <c r="N112">
        <v>14.6</v>
      </c>
      <c r="O112" s="2">
        <v>1.7602500000000001</v>
      </c>
      <c r="P112">
        <f t="shared" si="9"/>
        <v>44.867808000000004</v>
      </c>
      <c r="Q112" s="2">
        <f t="shared" si="11"/>
        <v>1.1644770955830692E+18</v>
      </c>
      <c r="R112" s="2">
        <f>Q112*O112*1E-27*ARC_BR2_spectra_Lee!D$5</f>
        <v>19.67779975200094</v>
      </c>
    </row>
    <row r="113" spans="7:18" x14ac:dyDescent="0.6">
      <c r="G113">
        <v>14.7</v>
      </c>
      <c r="H113" s="2">
        <v>2.5969600000000002</v>
      </c>
      <c r="I113" s="5">
        <f t="shared" si="8"/>
        <v>45.350781999999995</v>
      </c>
      <c r="J113" s="2">
        <f t="shared" si="10"/>
        <v>3.0379615073779543E+18</v>
      </c>
      <c r="K113" s="2">
        <f>J113*H113*1E-27*ARC_BR2_spectra_Lee!D$5</f>
        <v>75.738859355522422</v>
      </c>
      <c r="L113" s="2"/>
      <c r="N113">
        <v>14.7</v>
      </c>
      <c r="O113" s="2">
        <v>1.58586</v>
      </c>
      <c r="P113">
        <f t="shared" si="9"/>
        <v>45.350781999999995</v>
      </c>
      <c r="Q113" s="2">
        <f t="shared" si="11"/>
        <v>1.1703314912292068E+18</v>
      </c>
      <c r="R113" s="2">
        <f>Q113*O113*1E-27*ARC_BR2_spectra_Lee!D$5</f>
        <v>17.817426227335201</v>
      </c>
    </row>
    <row r="114" spans="7:18" x14ac:dyDescent="0.6">
      <c r="G114">
        <v>14.8</v>
      </c>
      <c r="H114" s="2">
        <v>2.5358299999999998</v>
      </c>
      <c r="I114" s="5">
        <f t="shared" si="8"/>
        <v>45.836171999999998</v>
      </c>
      <c r="J114" s="2">
        <f t="shared" si="10"/>
        <v>3.0531584227437056E+18</v>
      </c>
      <c r="K114" s="2">
        <f>J114*H114*1E-27*ARC_BR2_spectra_Lee!D$5</f>
        <v>74.325990942203234</v>
      </c>
      <c r="L114" s="2"/>
      <c r="N114">
        <v>14.8</v>
      </c>
      <c r="O114" s="2">
        <v>1.40924</v>
      </c>
      <c r="P114">
        <f t="shared" si="9"/>
        <v>45.836171999999998</v>
      </c>
      <c r="Q114" s="2">
        <f t="shared" si="11"/>
        <v>1.1761858868753958E+18</v>
      </c>
      <c r="R114" s="2">
        <f>Q114*O114*1E-27*ARC_BR2_spectra_Lee!D$5</f>
        <v>15.912270712514717</v>
      </c>
    </row>
    <row r="115" spans="7:18" x14ac:dyDescent="0.6">
      <c r="G115">
        <v>14.9</v>
      </c>
      <c r="H115" s="2">
        <v>2.4425400000000002</v>
      </c>
      <c r="I115" s="5">
        <f t="shared" si="8"/>
        <v>46.323978000000004</v>
      </c>
      <c r="J115" s="2">
        <f t="shared" si="10"/>
        <v>3.0683553381094118E+18</v>
      </c>
      <c r="K115" s="2">
        <f>J115*H115*1E-27*ARC_BR2_spectra_Lee!D$5</f>
        <v>71.94797421643932</v>
      </c>
      <c r="L115" s="2"/>
      <c r="N115">
        <v>14.9</v>
      </c>
      <c r="O115" s="2">
        <v>1.2352000000000001</v>
      </c>
      <c r="P115">
        <f t="shared" si="9"/>
        <v>46.323978000000004</v>
      </c>
      <c r="Q115" s="2">
        <f t="shared" si="11"/>
        <v>1.1820402825215675E+18</v>
      </c>
      <c r="R115" s="2">
        <f>Q115*O115*1E-27*ARC_BR2_spectra_Lee!D$5</f>
        <v>14.016539106918145</v>
      </c>
    </row>
    <row r="116" spans="7:18" x14ac:dyDescent="0.6">
      <c r="G116">
        <v>15</v>
      </c>
      <c r="H116" s="2">
        <v>2.3189099999999998</v>
      </c>
      <c r="I116" s="5">
        <f t="shared" si="8"/>
        <v>46.8142</v>
      </c>
      <c r="J116" s="2">
        <f t="shared" si="10"/>
        <v>3.083552253475028E+18</v>
      </c>
      <c r="K116" s="2">
        <f>J116*H116*1E-27*ARC_BR2_spectra_Lee!D$5</f>
        <v>68.644609498615452</v>
      </c>
      <c r="L116" s="2"/>
      <c r="N116">
        <v>15</v>
      </c>
      <c r="O116" s="2">
        <v>1.06751</v>
      </c>
      <c r="P116">
        <f t="shared" si="9"/>
        <v>46.8142</v>
      </c>
      <c r="Q116" s="2">
        <f t="shared" si="11"/>
        <v>1.1878946781677048E+18</v>
      </c>
      <c r="R116" s="2">
        <f>Q116*O116*1E-27*ARC_BR2_spectra_Lee!D$5</f>
        <v>12.173658699751744</v>
      </c>
    </row>
    <row r="117" spans="7:18" x14ac:dyDescent="0.6">
      <c r="G117">
        <v>15.1</v>
      </c>
      <c r="H117" s="2">
        <v>2.3197000000000001</v>
      </c>
      <c r="I117" s="5">
        <f t="shared" si="8"/>
        <v>47.306837999999992</v>
      </c>
      <c r="J117" s="2">
        <f t="shared" si="10"/>
        <v>3.0987491688406902E+18</v>
      </c>
      <c r="K117" s="2">
        <f>J117*H117*1E-27*ARC_BR2_spectra_Lee!D$5</f>
        <v>69.006417090813599</v>
      </c>
      <c r="L117" s="2"/>
      <c r="N117">
        <v>15.1</v>
      </c>
      <c r="O117" s="2">
        <v>0.90905999999999998</v>
      </c>
      <c r="P117">
        <f t="shared" si="9"/>
        <v>47.306837999999992</v>
      </c>
      <c r="Q117" s="2">
        <f t="shared" si="11"/>
        <v>1.1937490738138596E+18</v>
      </c>
      <c r="R117" s="2">
        <f>Q117*O117*1E-27*ARC_BR2_spectra_Lee!D$5</f>
        <v>10.417819517195781</v>
      </c>
    </row>
    <row r="118" spans="7:18" x14ac:dyDescent="0.6">
      <c r="G118">
        <v>15.2</v>
      </c>
      <c r="H118" s="2">
        <v>2.2966099999999998</v>
      </c>
      <c r="I118" s="5">
        <f t="shared" si="8"/>
        <v>47.801891999999995</v>
      </c>
      <c r="J118" s="2">
        <f t="shared" si="10"/>
        <v>3.113946084206441E+18</v>
      </c>
      <c r="K118" s="2">
        <f>J118*H118*1E-27*ARC_BR2_spectra_Lee!D$5</f>
        <v>68.6545892779138</v>
      </c>
      <c r="L118" s="2"/>
      <c r="N118">
        <v>15.2</v>
      </c>
      <c r="O118" s="2">
        <v>0.76206700000000005</v>
      </c>
      <c r="P118">
        <f t="shared" si="9"/>
        <v>47.801891999999995</v>
      </c>
      <c r="Q118" s="2">
        <f t="shared" si="11"/>
        <v>1.1996034694600486E+18</v>
      </c>
      <c r="R118" s="2">
        <f>Q118*O118*1E-27*ARC_BR2_spectra_Lee!D$5</f>
        <v>8.7761108847457052</v>
      </c>
    </row>
    <row r="119" spans="7:18" x14ac:dyDescent="0.6">
      <c r="G119">
        <v>15.3</v>
      </c>
      <c r="H119" s="2">
        <v>2.25305</v>
      </c>
      <c r="I119" s="5">
        <f t="shared" si="8"/>
        <v>48.299362000000009</v>
      </c>
      <c r="J119" s="2">
        <f t="shared" si="10"/>
        <v>3.1291429995721923E+18</v>
      </c>
      <c r="K119" s="2">
        <f>J119*H119*1E-27*ARC_BR2_spectra_Lee!D$5</f>
        <v>67.681110097786828</v>
      </c>
      <c r="L119" s="2"/>
      <c r="N119">
        <v>15.3</v>
      </c>
      <c r="O119" s="2">
        <v>0.62820799999999999</v>
      </c>
      <c r="P119">
        <f t="shared" si="9"/>
        <v>48.299362000000009</v>
      </c>
      <c r="Q119" s="2">
        <f t="shared" si="11"/>
        <v>1.2054578651062377E+18</v>
      </c>
      <c r="R119" s="2">
        <f>Q119*O119*1E-27*ARC_BR2_spectra_Lee!D$5</f>
        <v>7.2698714354175298</v>
      </c>
    </row>
    <row r="120" spans="7:18" x14ac:dyDescent="0.6">
      <c r="G120">
        <v>15.4</v>
      </c>
      <c r="H120" s="2">
        <v>2.19204</v>
      </c>
      <c r="I120" s="5">
        <f t="shared" si="8"/>
        <v>48.799247999999999</v>
      </c>
      <c r="J120" s="2">
        <f t="shared" si="10"/>
        <v>3.1443399149377198E+18</v>
      </c>
      <c r="K120" s="2">
        <f>J120*H120*1E-27*ARC_BR2_spectra_Lee!D$5</f>
        <v>66.168181124544759</v>
      </c>
      <c r="L120" s="2"/>
      <c r="N120">
        <v>15.4</v>
      </c>
      <c r="O120" s="2">
        <v>0.50865300000000002</v>
      </c>
      <c r="P120">
        <f t="shared" si="9"/>
        <v>48.799247999999999</v>
      </c>
      <c r="Q120" s="2">
        <f t="shared" si="11"/>
        <v>1.2113122607523407E+18</v>
      </c>
      <c r="R120" s="2">
        <f>Q120*O120*1E-27*ARC_BR2_spectra_Lee!D$5</f>
        <v>5.9149211075372197</v>
      </c>
    </row>
    <row r="121" spans="7:18" x14ac:dyDescent="0.6">
      <c r="G121">
        <v>15.5</v>
      </c>
      <c r="H121" s="2">
        <v>2.11605</v>
      </c>
      <c r="I121" s="5">
        <f t="shared" si="8"/>
        <v>49.301549999999999</v>
      </c>
      <c r="J121" s="2">
        <f t="shared" si="10"/>
        <v>3.1595368303034706E+18</v>
      </c>
      <c r="K121" s="2">
        <f>J121*H121*1E-27*ARC_BR2_spectra_Lee!D$5</f>
        <v>64.183083933731126</v>
      </c>
      <c r="L121" s="2"/>
      <c r="N121">
        <v>15.5</v>
      </c>
      <c r="O121" s="2">
        <v>0.404055</v>
      </c>
      <c r="P121">
        <f t="shared" si="9"/>
        <v>49.301549999999999</v>
      </c>
      <c r="Q121" s="2">
        <f t="shared" si="11"/>
        <v>1.2171666563985295E+18</v>
      </c>
      <c r="R121" s="2">
        <f>Q121*O121*1E-27*ARC_BR2_spectra_Lee!D$5</f>
        <v>4.7213018241706353</v>
      </c>
    </row>
    <row r="122" spans="7:18" x14ac:dyDescent="0.6">
      <c r="G122">
        <v>15.6</v>
      </c>
      <c r="H122" s="2">
        <v>2.02712</v>
      </c>
      <c r="I122" s="5">
        <f t="shared" si="8"/>
        <v>49.806267999999996</v>
      </c>
      <c r="J122" s="2">
        <f t="shared" si="10"/>
        <v>3.1747337456691323E+18</v>
      </c>
      <c r="K122" s="2">
        <f>J122*H122*1E-27*ARC_BR2_spectra_Lee!D$5</f>
        <v>61.781436196999792</v>
      </c>
      <c r="L122" s="2"/>
      <c r="N122">
        <v>15.6</v>
      </c>
      <c r="O122" s="2">
        <v>0.31454199999999999</v>
      </c>
      <c r="P122">
        <f t="shared" si="9"/>
        <v>49.806267999999996</v>
      </c>
      <c r="Q122" s="2">
        <f t="shared" si="11"/>
        <v>1.2230210520446845E+18</v>
      </c>
      <c r="R122" s="2">
        <f>Q122*O122*1E-27*ARC_BR2_spectra_Lee!D$5</f>
        <v>3.693038282421496</v>
      </c>
    </row>
    <row r="123" spans="7:18" x14ac:dyDescent="0.6">
      <c r="G123">
        <v>15.7</v>
      </c>
      <c r="H123" s="2">
        <v>1.9270400000000001</v>
      </c>
      <c r="I123" s="5">
        <f t="shared" si="8"/>
        <v>50.313401999999996</v>
      </c>
      <c r="J123" s="2">
        <f t="shared" si="10"/>
        <v>3.1899306610348385E+18</v>
      </c>
      <c r="K123" s="2">
        <f>J123*H123*1E-27*ARC_BR2_spectra_Lee!D$5</f>
        <v>59.012390217989527</v>
      </c>
      <c r="L123" s="2"/>
      <c r="N123">
        <v>15.7</v>
      </c>
      <c r="O123" s="2">
        <v>0.23971000000000001</v>
      </c>
      <c r="P123">
        <f t="shared" si="9"/>
        <v>50.313401999999996</v>
      </c>
      <c r="Q123" s="2">
        <f t="shared" si="11"/>
        <v>1.2288754476908562E+18</v>
      </c>
      <c r="R123" s="2">
        <f>Q123*O123*1E-27*ARC_BR2_spectra_Lee!D$5</f>
        <v>2.8279078422333614</v>
      </c>
    </row>
    <row r="124" spans="7:18" x14ac:dyDescent="0.6">
      <c r="G124">
        <v>15.8</v>
      </c>
      <c r="H124" s="2">
        <v>1.81748</v>
      </c>
      <c r="I124" s="5">
        <f t="shared" si="8"/>
        <v>50.822952000000001</v>
      </c>
      <c r="J124" s="2">
        <f t="shared" si="10"/>
        <v>3.2051275764005448E+18</v>
      </c>
      <c r="K124" s="2">
        <f>J124*H124*1E-27*ARC_BR2_spectra_Lee!D$5</f>
        <v>55.92245056854204</v>
      </c>
      <c r="L124" s="2"/>
      <c r="N124">
        <v>15.8</v>
      </c>
      <c r="O124" s="2">
        <v>0.178673</v>
      </c>
      <c r="P124">
        <f t="shared" si="9"/>
        <v>50.822952000000001</v>
      </c>
      <c r="Q124" s="2">
        <f t="shared" si="11"/>
        <v>1.2347298433370278E+18</v>
      </c>
      <c r="R124" s="2">
        <f>Q124*O124*1E-27*ARC_BR2_spectra_Lee!D$5</f>
        <v>2.1178836988661454</v>
      </c>
    </row>
    <row r="125" spans="7:18" x14ac:dyDescent="0.6">
      <c r="G125">
        <v>15.9</v>
      </c>
      <c r="H125" s="2">
        <v>1.70017</v>
      </c>
      <c r="I125" s="5">
        <f t="shared" si="8"/>
        <v>51.334917999999995</v>
      </c>
      <c r="J125" s="2">
        <f t="shared" si="10"/>
        <v>3.2203244917661624E+18</v>
      </c>
      <c r="K125" s="2">
        <f>J125*H125*1E-27*ARC_BR2_spectra_Lee!D$5</f>
        <v>52.560951275194334</v>
      </c>
      <c r="L125" s="2"/>
      <c r="N125">
        <v>15.9</v>
      </c>
      <c r="O125" s="2">
        <v>0.13014899999999999</v>
      </c>
      <c r="P125">
        <f t="shared" si="9"/>
        <v>51.334917999999995</v>
      </c>
      <c r="Q125" s="2">
        <f t="shared" si="11"/>
        <v>1.2405842389831654E+18</v>
      </c>
      <c r="R125" s="2">
        <f>Q125*O125*1E-27*ARC_BR2_spectra_Lee!D$5</f>
        <v>1.5500236619464318</v>
      </c>
    </row>
    <row r="126" spans="7:18" x14ac:dyDescent="0.6">
      <c r="G126">
        <v>16</v>
      </c>
      <c r="H126" s="2">
        <v>1.5769500000000001</v>
      </c>
      <c r="I126" s="5">
        <f t="shared" si="8"/>
        <v>51.849299999999999</v>
      </c>
      <c r="J126" s="2">
        <f t="shared" si="10"/>
        <v>3.2355214071319127E+18</v>
      </c>
      <c r="K126" s="2">
        <f>J126*H126*1E-27*ARC_BR2_spectra_Lee!D$5</f>
        <v>48.98165263657603</v>
      </c>
      <c r="L126" s="2"/>
      <c r="N126">
        <v>16</v>
      </c>
      <c r="O126" s="2">
        <v>9.2578099999999997E-2</v>
      </c>
      <c r="P126">
        <f t="shared" si="9"/>
        <v>51.849299999999999</v>
      </c>
      <c r="Q126" s="2">
        <f t="shared" si="11"/>
        <v>1.2464386346293545E+18</v>
      </c>
      <c r="R126" s="2">
        <f>Q126*O126*1E-27*ARC_BR2_spectra_Lee!D$5</f>
        <v>1.1077720373815665</v>
      </c>
    </row>
    <row r="127" spans="7:18" x14ac:dyDescent="0.6">
      <c r="G127">
        <v>16.100000000000001</v>
      </c>
      <c r="H127" s="2">
        <v>1.4497500000000001</v>
      </c>
      <c r="I127" s="5">
        <f t="shared" si="8"/>
        <v>52.366098000000001</v>
      </c>
      <c r="J127" s="2">
        <f t="shared" si="10"/>
        <v>3.2507183224975739E+18</v>
      </c>
      <c r="K127" s="2">
        <f>J127*H127*1E-27*ARC_BR2_spectra_Lee!D$5</f>
        <v>45.242197325192237</v>
      </c>
      <c r="L127" s="2"/>
      <c r="N127">
        <v>16.100000000000001</v>
      </c>
      <c r="O127" s="2">
        <v>6.4267400000000002E-2</v>
      </c>
      <c r="P127">
        <f t="shared" si="9"/>
        <v>52.366098000000001</v>
      </c>
      <c r="Q127" s="2">
        <f t="shared" si="11"/>
        <v>1.252293030275509E+18</v>
      </c>
      <c r="R127" s="2">
        <f>Q127*O127*1E-27*ARC_BR2_spectra_Lee!D$5</f>
        <v>0.77262352410171131</v>
      </c>
    </row>
    <row r="128" spans="7:18" x14ac:dyDescent="0.6">
      <c r="G128">
        <v>16.2</v>
      </c>
      <c r="H128" s="2">
        <v>1.32057</v>
      </c>
      <c r="I128" s="5">
        <f t="shared" si="8"/>
        <v>52.885311999999999</v>
      </c>
      <c r="J128" s="2">
        <f t="shared" si="10"/>
        <v>3.2659152378632366E+18</v>
      </c>
      <c r="K128" s="2">
        <f>J128*H128*1E-27*ARC_BR2_spectra_Lee!D$5</f>
        <v>41.403548982384521</v>
      </c>
      <c r="L128" s="2"/>
      <c r="N128">
        <v>16.2</v>
      </c>
      <c r="O128" s="2">
        <v>4.3515900000000003E-2</v>
      </c>
      <c r="P128">
        <f t="shared" si="9"/>
        <v>52.885311999999999</v>
      </c>
      <c r="Q128" s="2">
        <f t="shared" si="11"/>
        <v>1.258147425921664E+18</v>
      </c>
      <c r="R128" s="2">
        <f>Q128*O128*1E-27*ARC_BR2_spectra_Lee!D$5</f>
        <v>0.52559440868797969</v>
      </c>
    </row>
    <row r="129" spans="7:18" x14ac:dyDescent="0.6">
      <c r="G129">
        <v>16.3</v>
      </c>
      <c r="H129" s="2">
        <v>1.19137</v>
      </c>
      <c r="I129" s="5">
        <f t="shared" si="8"/>
        <v>53.406941999999994</v>
      </c>
      <c r="J129" s="2">
        <f t="shared" si="10"/>
        <v>3.2811121532288978E+18</v>
      </c>
      <c r="K129" s="2">
        <f>J129*H129*1E-27*ARC_BR2_spectra_Lee!D$5</f>
        <v>37.526578425526196</v>
      </c>
      <c r="L129" s="2"/>
      <c r="N129">
        <v>16.3</v>
      </c>
      <c r="O129" s="2">
        <v>2.8725899999999999E-2</v>
      </c>
      <c r="P129">
        <f t="shared" si="9"/>
        <v>53.406941999999994</v>
      </c>
      <c r="Q129" s="2">
        <f t="shared" si="11"/>
        <v>1.2640018215678182E+18</v>
      </c>
      <c r="R129" s="2">
        <f>Q129*O129*1E-27*ARC_BR2_spectra_Lee!D$5</f>
        <v>0.34857206329127993</v>
      </c>
    </row>
    <row r="130" spans="7:18" x14ac:dyDescent="0.6">
      <c r="G130">
        <v>16.399999999999999</v>
      </c>
      <c r="H130" s="2">
        <v>1.0640499999999999</v>
      </c>
      <c r="I130" s="5">
        <f t="shared" si="8"/>
        <v>53.930987999999992</v>
      </c>
      <c r="J130" s="2">
        <f t="shared" si="10"/>
        <v>3.296309068594604E+18</v>
      </c>
      <c r="K130" s="2">
        <f>J130*H130*1E-27*ARC_BR2_spectra_Lee!D$5</f>
        <v>33.671401578605646</v>
      </c>
      <c r="L130" s="2"/>
      <c r="N130">
        <v>16.399999999999999</v>
      </c>
      <c r="O130" s="2">
        <v>1.8479499999999999E-2</v>
      </c>
      <c r="P130">
        <f t="shared" si="9"/>
        <v>53.930987999999992</v>
      </c>
      <c r="Q130" s="2">
        <f t="shared" si="11"/>
        <v>1.2698562172139901E+18</v>
      </c>
      <c r="R130" s="2">
        <f>Q130*O130*1E-27*ARC_BR2_spectra_Lee!D$5</f>
        <v>0.22527655647365696</v>
      </c>
    </row>
    <row r="131" spans="7:18" x14ac:dyDescent="0.6">
      <c r="G131">
        <v>16.5</v>
      </c>
      <c r="H131" s="2">
        <v>0.94032199999999999</v>
      </c>
      <c r="I131" s="5">
        <f t="shared" si="8"/>
        <v>54.457450000000001</v>
      </c>
      <c r="J131" s="2">
        <f t="shared" si="10"/>
        <v>3.3115059839603558E+18</v>
      </c>
      <c r="K131" s="2">
        <f>J131*H131*1E-27*ARC_BR2_spectra_Lee!D$5</f>
        <v>29.89326652655587</v>
      </c>
      <c r="L131" s="2"/>
      <c r="N131">
        <v>16.5</v>
      </c>
      <c r="O131" s="2">
        <v>1.1580699999999999E-2</v>
      </c>
      <c r="P131">
        <f t="shared" si="9"/>
        <v>54.457450000000001</v>
      </c>
      <c r="Q131" s="2">
        <f t="shared" si="11"/>
        <v>1.2757106128601795E+18</v>
      </c>
      <c r="R131" s="2">
        <f>Q131*O131*1E-27*ARC_BR2_spectra_Lee!D$5</f>
        <v>0.14182677018575884</v>
      </c>
    </row>
    <row r="132" spans="7:18" x14ac:dyDescent="0.6">
      <c r="G132">
        <v>16.600000000000001</v>
      </c>
      <c r="H132" s="2">
        <v>0.82176700000000003</v>
      </c>
      <c r="I132" s="5">
        <f t="shared" ref="I132:I195" si="12">0.1208*(G132^2) + 1.2903*G132 + 0.2797</f>
        <v>54.986328000000007</v>
      </c>
      <c r="J132" s="2">
        <f t="shared" si="10"/>
        <v>3.3267028993260165E+18</v>
      </c>
      <c r="K132" s="2">
        <f>J132*H132*1E-27*ARC_BR2_spectra_Lee!D$5</f>
        <v>26.244236750116247</v>
      </c>
      <c r="L132" s="2"/>
      <c r="N132">
        <v>16.600000000000001</v>
      </c>
      <c r="O132" s="2">
        <v>7.0676599999999999E-3</v>
      </c>
      <c r="P132">
        <f t="shared" ref="P132:P195" si="13">0.1208*(N132^2) + 1.2903*N132 + 0.2797</f>
        <v>54.986328000000007</v>
      </c>
      <c r="Q132" s="2">
        <f t="shared" si="11"/>
        <v>1.2815650085063337E+18</v>
      </c>
      <c r="R132" s="2">
        <f>Q132*O132*1E-27*ARC_BR2_spectra_Lee!D$5</f>
        <v>8.6953591180990789E-2</v>
      </c>
    </row>
    <row r="133" spans="7:18" x14ac:dyDescent="0.6">
      <c r="G133">
        <v>16.7</v>
      </c>
      <c r="H133" s="2">
        <v>0.70975100000000002</v>
      </c>
      <c r="I133" s="5">
        <f t="shared" si="12"/>
        <v>55.517621999999996</v>
      </c>
      <c r="J133" s="2">
        <f t="shared" ref="J133:J196" si="14">(I133-I132)*0.0001*(8.9/58)*0.6807*6.022E+23</f>
        <v>3.3418998146915891E+18</v>
      </c>
      <c r="K133" s="2">
        <f>J133*H133*1E-27*ARC_BR2_spectra_Lee!D$5</f>
        <v>22.770400659620833</v>
      </c>
      <c r="L133" s="2"/>
      <c r="N133">
        <v>16.7</v>
      </c>
      <c r="O133" s="2">
        <v>4.1993999999999998E-3</v>
      </c>
      <c r="P133">
        <f t="shared" si="13"/>
        <v>55.517621999999996</v>
      </c>
      <c r="Q133" s="2">
        <f t="shared" ref="Q133:Q196" si="15">(P133-P132)*0.0001*(8.9/58)*0.26223*6.022E+23</f>
        <v>1.2874194041524539E+18</v>
      </c>
      <c r="R133" s="2">
        <f>Q133*O133*1E-27*ARC_BR2_spectra_Lee!D$5</f>
        <v>5.1901334839659023E-2</v>
      </c>
    </row>
    <row r="134" spans="7:18" x14ac:dyDescent="0.6">
      <c r="G134">
        <v>16.8</v>
      </c>
      <c r="H134" s="2">
        <v>0.60542499999999999</v>
      </c>
      <c r="I134" s="5">
        <f t="shared" si="12"/>
        <v>56.051332000000009</v>
      </c>
      <c r="J134" s="2">
        <f t="shared" si="14"/>
        <v>3.35709673005743E+18</v>
      </c>
      <c r="K134" s="2">
        <f>J134*H134*1E-27*ARC_BR2_spectra_Lee!D$5</f>
        <v>19.511714762832188</v>
      </c>
      <c r="L134" s="2"/>
      <c r="N134">
        <v>16.8</v>
      </c>
      <c r="O134" s="2">
        <v>2.4286500000000001E-3</v>
      </c>
      <c r="P134">
        <f t="shared" si="13"/>
        <v>56.051332000000009</v>
      </c>
      <c r="Q134" s="2">
        <f t="shared" si="15"/>
        <v>1.2932737997986778E+18</v>
      </c>
      <c r="R134" s="2">
        <f>Q134*O134*1E-27*ARC_BR2_spectra_Lee!D$5</f>
        <v>3.0152730373258167E-2</v>
      </c>
    </row>
    <row r="135" spans="7:18" x14ac:dyDescent="0.6">
      <c r="G135">
        <v>16.899999999999999</v>
      </c>
      <c r="H135" s="2">
        <v>0.50970400000000005</v>
      </c>
      <c r="I135" s="5">
        <f t="shared" si="12"/>
        <v>56.587457999999991</v>
      </c>
      <c r="J135" s="2">
        <f t="shared" si="14"/>
        <v>3.3722936454229125E+18</v>
      </c>
      <c r="K135" s="2">
        <f>J135*H135*1E-27*ARC_BR2_spectra_Lee!D$5</f>
        <v>16.501166978367749</v>
      </c>
      <c r="L135" s="2"/>
      <c r="N135">
        <v>16.899999999999999</v>
      </c>
      <c r="O135" s="2">
        <v>1.3668300000000001E-3</v>
      </c>
      <c r="P135">
        <f t="shared" si="13"/>
        <v>56.587457999999991</v>
      </c>
      <c r="Q135" s="2">
        <f t="shared" si="15"/>
        <v>1.2991281954447634E+18</v>
      </c>
      <c r="R135" s="2">
        <f>Q135*O135*1E-27*ARC_BR2_spectra_Lee!D$5</f>
        <v>1.7046598957245754E-2</v>
      </c>
    </row>
    <row r="136" spans="7:18" x14ac:dyDescent="0.6">
      <c r="G136">
        <v>17</v>
      </c>
      <c r="H136" s="2">
        <v>0.42323499999999997</v>
      </c>
      <c r="I136" s="5">
        <f t="shared" si="12"/>
        <v>57.125999999999998</v>
      </c>
      <c r="J136" s="2">
        <f t="shared" si="14"/>
        <v>3.3874905607887529E+18</v>
      </c>
      <c r="K136" s="2">
        <f>J136*H136*1E-27*ARC_BR2_spectra_Lee!D$5</f>
        <v>13.763563847956107</v>
      </c>
      <c r="L136" s="2"/>
      <c r="N136">
        <v>17</v>
      </c>
      <c r="O136" s="2">
        <v>7.4841700000000003E-4</v>
      </c>
      <c r="P136">
        <f t="shared" si="13"/>
        <v>57.125999999999998</v>
      </c>
      <c r="Q136" s="2">
        <f t="shared" si="15"/>
        <v>1.304982591090987E+18</v>
      </c>
      <c r="R136" s="2">
        <f>Q136*O136*1E-27*ARC_BR2_spectra_Lee!D$5</f>
        <v>9.3760430964148159E-3</v>
      </c>
    </row>
    <row r="137" spans="7:18" x14ac:dyDescent="0.6">
      <c r="G137">
        <v>17.100000000000001</v>
      </c>
      <c r="H137" s="2">
        <v>0.34639399999999998</v>
      </c>
      <c r="I137" s="5">
        <f t="shared" si="12"/>
        <v>57.666958000000001</v>
      </c>
      <c r="J137" s="2">
        <f t="shared" si="14"/>
        <v>3.4026874761544151E+18</v>
      </c>
      <c r="K137" s="2">
        <f>J137*H137*1E-27*ARC_BR2_spectra_Lee!D$5</f>
        <v>11.315237045904311</v>
      </c>
      <c r="L137" s="2"/>
      <c r="N137">
        <v>17.100000000000001</v>
      </c>
      <c r="O137" s="2">
        <v>3.9863399999999998E-4</v>
      </c>
      <c r="P137">
        <f t="shared" si="13"/>
        <v>57.666958000000001</v>
      </c>
      <c r="Q137" s="2">
        <f t="shared" si="15"/>
        <v>1.3108369867371415E+18</v>
      </c>
      <c r="R137" s="2">
        <f>Q137*O137*1E-27*ARC_BR2_spectra_Lee!D$5</f>
        <v>5.0164242371613472E-3</v>
      </c>
    </row>
    <row r="138" spans="7:18" x14ac:dyDescent="0.6">
      <c r="G138">
        <v>17.2</v>
      </c>
      <c r="H138" s="2">
        <v>0.27926600000000001</v>
      </c>
      <c r="I138" s="5">
        <f t="shared" si="12"/>
        <v>58.210331999999994</v>
      </c>
      <c r="J138" s="2">
        <f t="shared" si="14"/>
        <v>3.4178843915200312E+18</v>
      </c>
      <c r="K138" s="2">
        <f>J138*H138*1E-27*ARC_BR2_spectra_Lee!D$5</f>
        <v>9.163189463829438</v>
      </c>
      <c r="L138" s="2"/>
      <c r="N138">
        <v>17.2</v>
      </c>
      <c r="O138" s="2">
        <v>2.06508E-4</v>
      </c>
      <c r="P138">
        <f t="shared" si="13"/>
        <v>58.210331999999994</v>
      </c>
      <c r="Q138" s="2">
        <f t="shared" si="15"/>
        <v>1.3166913823832788E+18</v>
      </c>
      <c r="R138" s="2">
        <f>Q138*O138*1E-27*ARC_BR2_spectra_Lee!D$5</f>
        <v>2.6103101183347793E-3</v>
      </c>
    </row>
    <row r="139" spans="7:18" x14ac:dyDescent="0.6">
      <c r="G139">
        <v>17.3</v>
      </c>
      <c r="H139" s="2">
        <v>0.22165799999999999</v>
      </c>
      <c r="I139" s="5">
        <f t="shared" si="12"/>
        <v>58.756121999999998</v>
      </c>
      <c r="J139" s="2">
        <f t="shared" si="14"/>
        <v>3.433081306885783E+18</v>
      </c>
      <c r="K139" s="2">
        <f>J139*H139*1E-27*ARC_BR2_spectra_Lee!D$5</f>
        <v>7.3053113886882128</v>
      </c>
      <c r="L139" s="2"/>
      <c r="N139">
        <v>17.3</v>
      </c>
      <c r="O139" s="2">
        <v>1.0403099999999999E-4</v>
      </c>
      <c r="P139">
        <f t="shared" si="13"/>
        <v>58.756121999999998</v>
      </c>
      <c r="Q139" s="2">
        <f t="shared" si="15"/>
        <v>1.3225457780294679E+18</v>
      </c>
      <c r="R139" s="2">
        <f>Q139*O139*1E-27*ARC_BR2_spectra_Lee!D$5</f>
        <v>1.3208232944081622E-3</v>
      </c>
    </row>
    <row r="140" spans="7:18" x14ac:dyDescent="0.6">
      <c r="G140">
        <v>17.399999999999999</v>
      </c>
      <c r="H140" s="2">
        <v>0.173122</v>
      </c>
      <c r="I140" s="5">
        <f t="shared" si="12"/>
        <v>59.304327999999991</v>
      </c>
      <c r="J140" s="2">
        <f t="shared" si="14"/>
        <v>3.4482782222513997E+18</v>
      </c>
      <c r="K140" s="2">
        <f>J140*H140*1E-27*ARC_BR2_spectra_Lee!D$5</f>
        <v>5.7309390949690266</v>
      </c>
      <c r="L140" s="2"/>
      <c r="N140">
        <v>17.399999999999999</v>
      </c>
      <c r="O140" s="2">
        <v>5.0956299999999999E-5</v>
      </c>
      <c r="P140">
        <f t="shared" si="13"/>
        <v>59.304327999999991</v>
      </c>
      <c r="Q140" s="2">
        <f t="shared" si="15"/>
        <v>1.3284001736756052E+18</v>
      </c>
      <c r="R140" s="2">
        <f>Q140*O140*1E-27*ARC_BR2_spectra_Lee!D$5</f>
        <v>6.4982743459071602E-4</v>
      </c>
    </row>
    <row r="141" spans="7:18" x14ac:dyDescent="0.6">
      <c r="G141">
        <v>17.5</v>
      </c>
      <c r="H141" s="2">
        <v>0.132993</v>
      </c>
      <c r="I141" s="5">
        <f t="shared" si="12"/>
        <v>59.854950000000002</v>
      </c>
      <c r="J141" s="2">
        <f t="shared" si="14"/>
        <v>3.4634751376171955E+18</v>
      </c>
      <c r="K141" s="2">
        <f>J141*H141*1E-27*ARC_BR2_spectra_Lee!D$5</f>
        <v>4.421932310180388</v>
      </c>
      <c r="L141" s="2"/>
      <c r="N141">
        <v>17.5</v>
      </c>
      <c r="O141" s="2">
        <v>2.4264600000000001E-5</v>
      </c>
      <c r="P141">
        <f t="shared" si="13"/>
        <v>59.854950000000002</v>
      </c>
      <c r="Q141" s="2">
        <f t="shared" si="15"/>
        <v>1.3342545693218117E+18</v>
      </c>
      <c r="R141" s="2">
        <f>Q141*O141*1E-27*ARC_BR2_spectra_Lee!D$5</f>
        <v>3.1080147285855394E-4</v>
      </c>
    </row>
    <row r="142" spans="7:18" x14ac:dyDescent="0.6">
      <c r="G142">
        <v>17.600000000000001</v>
      </c>
      <c r="H142" s="2">
        <v>0.10045</v>
      </c>
      <c r="I142" s="5">
        <f t="shared" si="12"/>
        <v>60.40798800000001</v>
      </c>
      <c r="J142" s="2">
        <f t="shared" si="14"/>
        <v>3.4786720529828572E+18</v>
      </c>
      <c r="K142" s="2">
        <f>J142*H142*1E-27*ARC_BR2_spectra_Lee!D$5</f>
        <v>3.354553034132429</v>
      </c>
      <c r="L142" s="2"/>
      <c r="N142">
        <v>17.600000000000001</v>
      </c>
      <c r="O142" s="2">
        <v>1.12317E-5</v>
      </c>
      <c r="P142">
        <f t="shared" si="13"/>
        <v>60.40798800000001</v>
      </c>
      <c r="Q142" s="2">
        <f t="shared" si="15"/>
        <v>1.3401089649679665E+18</v>
      </c>
      <c r="R142" s="2">
        <f>Q142*O142*1E-27*ARC_BR2_spectra_Lee!D$5</f>
        <v>1.444963378735748E-4</v>
      </c>
    </row>
    <row r="143" spans="7:18" x14ac:dyDescent="0.6">
      <c r="G143">
        <v>17.7</v>
      </c>
      <c r="H143" s="2">
        <v>7.4571700000000005E-2</v>
      </c>
      <c r="I143" s="5">
        <f t="shared" si="12"/>
        <v>60.963441999999993</v>
      </c>
      <c r="J143" s="2">
        <f t="shared" si="14"/>
        <v>3.4938689683483843E+18</v>
      </c>
      <c r="K143" s="2">
        <f>J143*H143*1E-27*ARC_BR2_spectra_Lee!D$5</f>
        <v>2.501219986051058</v>
      </c>
      <c r="L143" s="2"/>
      <c r="N143">
        <v>17.7</v>
      </c>
      <c r="O143" s="2">
        <v>5.0531300000000004E-6</v>
      </c>
      <c r="P143">
        <f t="shared" si="13"/>
        <v>60.963441999999993</v>
      </c>
      <c r="Q143" s="2">
        <f t="shared" si="15"/>
        <v>1.3459633606140692E+18</v>
      </c>
      <c r="R143" s="2">
        <f>Q143*O143*1E-27*ARC_BR2_spectra_Lee!D$5</f>
        <v>6.5292747229629827E-5</v>
      </c>
    </row>
    <row r="144" spans="7:18" x14ac:dyDescent="0.6">
      <c r="G144">
        <v>17.8</v>
      </c>
      <c r="H144" s="2">
        <v>5.4397399999999999E-2</v>
      </c>
      <c r="I144" s="5">
        <f t="shared" si="12"/>
        <v>61.521312000000002</v>
      </c>
      <c r="J144" s="2">
        <f t="shared" si="14"/>
        <v>3.5090658837142246E+18</v>
      </c>
      <c r="K144" s="2">
        <f>J144*H144*1E-27*ARC_BR2_spectra_Lee!D$5</f>
        <v>1.8324869808264592</v>
      </c>
      <c r="L144" s="2"/>
      <c r="N144">
        <v>17.8</v>
      </c>
      <c r="O144" s="2">
        <v>2.2094099999999998E-6</v>
      </c>
      <c r="P144">
        <f t="shared" si="13"/>
        <v>61.521312000000002</v>
      </c>
      <c r="Q144" s="2">
        <f t="shared" si="15"/>
        <v>1.3518177562602929E+18</v>
      </c>
      <c r="R144" s="2">
        <f>Q144*O144*1E-27*ARC_BR2_spectra_Lee!D$5</f>
        <v>2.867250882104691E-5</v>
      </c>
    </row>
    <row r="145" spans="7:18" x14ac:dyDescent="0.6">
      <c r="G145">
        <v>17.899999999999999</v>
      </c>
      <c r="H145" s="2">
        <v>3.8981599999999998E-2</v>
      </c>
      <c r="I145" s="5">
        <f t="shared" si="12"/>
        <v>62.081597999999993</v>
      </c>
      <c r="J145" s="2">
        <f t="shared" si="14"/>
        <v>3.5242627990797972E+18</v>
      </c>
      <c r="K145" s="2">
        <f>J145*H145*1E-27*ARC_BR2_spectra_Lee!D$5</f>
        <v>1.3188614661946467</v>
      </c>
      <c r="L145" s="2"/>
      <c r="N145">
        <v>17.899999999999999</v>
      </c>
      <c r="O145" s="2">
        <v>9.3876399999999997E-7</v>
      </c>
      <c r="P145">
        <f t="shared" si="13"/>
        <v>62.081597999999993</v>
      </c>
      <c r="Q145" s="2">
        <f t="shared" si="15"/>
        <v>1.3576721519064133E+18</v>
      </c>
      <c r="R145" s="2">
        <f>Q145*O145*1E-27*ARC_BR2_spectra_Lee!D$5</f>
        <v>1.2235523904117814E-5</v>
      </c>
    </row>
    <row r="146" spans="7:18" x14ac:dyDescent="0.6">
      <c r="G146">
        <v>18</v>
      </c>
      <c r="H146" s="2">
        <v>2.74358E-2</v>
      </c>
      <c r="I146" s="5">
        <f t="shared" si="12"/>
        <v>62.644300000000001</v>
      </c>
      <c r="J146" s="2">
        <f t="shared" si="14"/>
        <v>3.5394597144455931E+18</v>
      </c>
      <c r="K146" s="2">
        <f>J146*H146*1E-27*ARC_BR2_spectra_Lee!D$5</f>
        <v>0.93223592480242945</v>
      </c>
      <c r="L146" s="2"/>
      <c r="N146">
        <v>18</v>
      </c>
      <c r="O146" s="2">
        <v>3.8756899999999999E-7</v>
      </c>
      <c r="P146">
        <f t="shared" si="13"/>
        <v>62.644300000000001</v>
      </c>
      <c r="Q146" s="2">
        <f t="shared" si="15"/>
        <v>1.363526547552619E+18</v>
      </c>
      <c r="R146" s="2">
        <f>Q146*O146*1E-27*ARC_BR2_spectra_Lee!D$5</f>
        <v>5.073221956880841E-6</v>
      </c>
    </row>
    <row r="147" spans="7:18" x14ac:dyDescent="0.6">
      <c r="G147">
        <v>18.100000000000001</v>
      </c>
      <c r="H147" s="2">
        <v>1.89614E-2</v>
      </c>
      <c r="I147" s="5">
        <f t="shared" si="12"/>
        <v>63.209418000000007</v>
      </c>
      <c r="J147" s="2">
        <f t="shared" si="14"/>
        <v>3.5546566298112548E+18</v>
      </c>
      <c r="K147" s="2">
        <f>J147*H147*1E-27*ARC_BR2_spectra_Lee!D$5</f>
        <v>0.64705215571683006</v>
      </c>
      <c r="L147" s="2"/>
      <c r="N147">
        <v>18.100000000000001</v>
      </c>
      <c r="O147" s="2">
        <v>1.5546199999999999E-7</v>
      </c>
      <c r="P147">
        <f t="shared" si="13"/>
        <v>63.209418000000007</v>
      </c>
      <c r="Q147" s="2">
        <f t="shared" si="15"/>
        <v>1.369380943198774E+18</v>
      </c>
      <c r="R147" s="2">
        <f>Q147*O147*1E-27*ARC_BR2_spectra_Lee!D$5</f>
        <v>2.0437123218390511E-6</v>
      </c>
    </row>
    <row r="148" spans="7:18" x14ac:dyDescent="0.6">
      <c r="G148">
        <v>18.2</v>
      </c>
      <c r="H148" s="2">
        <v>1.28659E-2</v>
      </c>
      <c r="I148" s="5">
        <f t="shared" si="12"/>
        <v>63.776951999999994</v>
      </c>
      <c r="J148" s="2">
        <f t="shared" si="14"/>
        <v>3.5698535451768269E+18</v>
      </c>
      <c r="K148" s="2">
        <f>J148*H148*1E-27*ARC_BR2_spectra_Lee!D$5</f>
        <v>0.4409220357781492</v>
      </c>
      <c r="L148" s="2"/>
      <c r="N148">
        <v>18.2</v>
      </c>
      <c r="O148" s="2">
        <v>6.0582400000000001E-8</v>
      </c>
      <c r="P148">
        <f t="shared" si="13"/>
        <v>63.776951999999994</v>
      </c>
      <c r="Q148" s="2">
        <f t="shared" si="15"/>
        <v>1.3752353388448942E+18</v>
      </c>
      <c r="R148" s="2">
        <f>Q148*O148*1E-27*ARC_BR2_spectra_Lee!D$5</f>
        <v>7.9982455096355457E-7</v>
      </c>
    </row>
    <row r="149" spans="7:18" x14ac:dyDescent="0.6">
      <c r="G149">
        <v>18.3</v>
      </c>
      <c r="H149" s="2">
        <v>8.5694199999999995E-3</v>
      </c>
      <c r="I149" s="5">
        <f t="shared" si="12"/>
        <v>64.346902000000014</v>
      </c>
      <c r="J149" s="2">
        <f t="shared" si="14"/>
        <v>3.5850504605427113E+18</v>
      </c>
      <c r="K149" s="2">
        <f>J149*H149*1E-27*ARC_BR2_spectra_Lee!D$5</f>
        <v>0.29492930992880567</v>
      </c>
      <c r="L149" s="2"/>
      <c r="N149">
        <v>18.3</v>
      </c>
      <c r="O149" s="2">
        <v>2.2934400000000001E-8</v>
      </c>
      <c r="P149">
        <f t="shared" si="13"/>
        <v>64.346902000000014</v>
      </c>
      <c r="Q149" s="2">
        <f t="shared" si="15"/>
        <v>1.3810897344911345E+18</v>
      </c>
      <c r="R149" s="2">
        <f>Q149*O149*1E-27*ARC_BR2_spectra_Lee!D$5</f>
        <v>3.0407485830444936E-7</v>
      </c>
    </row>
    <row r="150" spans="7:18" x14ac:dyDescent="0.6">
      <c r="G150">
        <v>18.399999999999999</v>
      </c>
      <c r="H150" s="2">
        <v>5.6018700000000001E-3</v>
      </c>
      <c r="I150" s="5">
        <f t="shared" si="12"/>
        <v>64.919268000000002</v>
      </c>
      <c r="J150" s="2">
        <f t="shared" si="14"/>
        <v>3.6002473759081948E+18</v>
      </c>
      <c r="K150" s="2">
        <f>J150*H150*1E-27*ARC_BR2_spectra_Lee!D$5</f>
        <v>0.19361393056971687</v>
      </c>
      <c r="L150" s="2"/>
      <c r="N150">
        <v>18.399999999999999</v>
      </c>
      <c r="O150" s="2">
        <v>8.4338499999999998E-9</v>
      </c>
      <c r="P150">
        <f t="shared" si="13"/>
        <v>64.919268000000002</v>
      </c>
      <c r="Q150" s="2">
        <f t="shared" si="15"/>
        <v>1.3869441301372206E+18</v>
      </c>
      <c r="R150" s="2">
        <f>Q150*O150*1E-27*ARC_BR2_spectra_Lee!D$5</f>
        <v>1.1229387601879487E-7</v>
      </c>
    </row>
    <row r="151" spans="7:18" x14ac:dyDescent="0.6">
      <c r="G151">
        <v>18.5</v>
      </c>
      <c r="H151" s="2">
        <v>3.5933900000000001E-3</v>
      </c>
      <c r="I151" s="5">
        <f t="shared" si="12"/>
        <v>65.494050000000001</v>
      </c>
      <c r="J151" s="2">
        <f t="shared" si="14"/>
        <v>3.6154442912739461E+18</v>
      </c>
      <c r="K151" s="2">
        <f>J151*H151*1E-27*ARC_BR2_spectra_Lee!D$5</f>
        <v>0.1247203330734805</v>
      </c>
      <c r="L151" s="2"/>
      <c r="N151">
        <v>18.5</v>
      </c>
      <c r="O151" s="2">
        <v>3.01244E-9</v>
      </c>
      <c r="P151">
        <f t="shared" si="13"/>
        <v>65.494050000000001</v>
      </c>
      <c r="Q151" s="2">
        <f t="shared" si="15"/>
        <v>1.3927985257834097E+18</v>
      </c>
      <c r="R151" s="2">
        <f>Q151*O151*1E-27*ARC_BR2_spectra_Lee!D$5</f>
        <v>4.0278931113705359E-8</v>
      </c>
    </row>
    <row r="152" spans="7:18" x14ac:dyDescent="0.6">
      <c r="G152">
        <v>18.600000000000001</v>
      </c>
      <c r="H152" s="2">
        <v>2.2614800000000002E-3</v>
      </c>
      <c r="I152" s="5">
        <f t="shared" si="12"/>
        <v>66.071248000000011</v>
      </c>
      <c r="J152" s="2">
        <f t="shared" si="14"/>
        <v>3.6306412066396969E+18</v>
      </c>
      <c r="K152" s="2">
        <f>J152*H152*1E-27*ARC_BR2_spectra_Lee!D$5</f>
        <v>7.8821975769518798E-2</v>
      </c>
      <c r="L152" s="2"/>
      <c r="N152">
        <v>18.600000000000001</v>
      </c>
      <c r="O152" s="2">
        <v>1.0450800000000001E-9</v>
      </c>
      <c r="P152">
        <f t="shared" si="13"/>
        <v>66.071248000000011</v>
      </c>
      <c r="Q152" s="2">
        <f t="shared" si="15"/>
        <v>1.3986529214295987E+18</v>
      </c>
      <c r="R152" s="2">
        <f>Q152*O152*1E-27*ARC_BR2_spectra_Lee!D$5</f>
        <v>1.4032360273225395E-8</v>
      </c>
    </row>
    <row r="153" spans="7:18" x14ac:dyDescent="0.6">
      <c r="G153">
        <v>18.7</v>
      </c>
      <c r="H153" s="2">
        <v>1.39612E-3</v>
      </c>
      <c r="I153" s="5">
        <f t="shared" si="12"/>
        <v>66.650862000000004</v>
      </c>
      <c r="J153" s="2">
        <f t="shared" si="14"/>
        <v>3.6458381220052685E+18</v>
      </c>
      <c r="K153" s="2">
        <f>J153*H153*1E-27*ARC_BR2_spectra_Lee!D$5</f>
        <v>4.8864264181382358E-2</v>
      </c>
      <c r="L153" s="2"/>
      <c r="N153">
        <v>18.7</v>
      </c>
      <c r="O153" s="2">
        <v>3.5212299999999999E-10</v>
      </c>
      <c r="P153">
        <f t="shared" si="13"/>
        <v>66.650862000000004</v>
      </c>
      <c r="Q153" s="2">
        <f t="shared" si="15"/>
        <v>1.4045073170757187E+18</v>
      </c>
      <c r="R153" s="2">
        <f>Q153*O153*1E-27*ARC_BR2_spectra_Lee!D$5</f>
        <v>4.7477695681022711E-9</v>
      </c>
    </row>
    <row r="154" spans="7:18" x14ac:dyDescent="0.6">
      <c r="G154">
        <v>18.8</v>
      </c>
      <c r="H154" s="2">
        <v>8.4529799999999997E-4</v>
      </c>
      <c r="I154" s="5">
        <f t="shared" si="12"/>
        <v>67.232892000000007</v>
      </c>
      <c r="J154" s="2">
        <f t="shared" si="14"/>
        <v>3.6610350373710203E+18</v>
      </c>
      <c r="K154" s="2">
        <f>J154*H154*1E-27*ARC_BR2_spectra_Lee!D$5</f>
        <v>2.9708789712188627E-2</v>
      </c>
      <c r="L154" s="2"/>
      <c r="N154">
        <v>18.8</v>
      </c>
      <c r="O154" s="2">
        <v>1.15221E-10</v>
      </c>
      <c r="P154">
        <f t="shared" si="13"/>
        <v>67.232892000000007</v>
      </c>
      <c r="Q154" s="2">
        <f t="shared" si="15"/>
        <v>1.410361712721908E+18</v>
      </c>
      <c r="R154" s="2">
        <f>Q154*O154*1E-27*ARC_BR2_spectra_Lee!D$5</f>
        <v>1.5600315542546973E-9</v>
      </c>
    </row>
    <row r="155" spans="7:18" x14ac:dyDescent="0.6">
      <c r="G155">
        <v>18.899999999999999</v>
      </c>
      <c r="H155" s="2">
        <v>5.0185799999999999E-4</v>
      </c>
      <c r="I155" s="5">
        <f t="shared" si="12"/>
        <v>67.817337999999992</v>
      </c>
      <c r="J155" s="2">
        <f t="shared" si="14"/>
        <v>3.6762319527365924E+18</v>
      </c>
      <c r="K155" s="2">
        <f>J155*H155*1E-27*ARC_BR2_spectra_Lee!D$5</f>
        <v>1.7711485587230215E-2</v>
      </c>
      <c r="L155" s="2"/>
      <c r="N155">
        <v>18.899999999999999</v>
      </c>
      <c r="O155" s="2">
        <v>3.6614800000000002E-11</v>
      </c>
      <c r="P155">
        <f t="shared" si="13"/>
        <v>67.817337999999992</v>
      </c>
      <c r="Q155" s="2">
        <f t="shared" si="15"/>
        <v>1.4162161083680279E+18</v>
      </c>
      <c r="R155" s="2">
        <f>Q155*O155*1E-27*ARC_BR2_spectra_Lee!D$5</f>
        <v>4.9780290782086724E-10</v>
      </c>
    </row>
    <row r="156" spans="7:18" x14ac:dyDescent="0.6">
      <c r="G156">
        <v>19</v>
      </c>
      <c r="H156" s="2">
        <v>2.92107E-4</v>
      </c>
      <c r="I156" s="5">
        <f t="shared" si="12"/>
        <v>68.404200000000003</v>
      </c>
      <c r="J156" s="2">
        <f t="shared" si="14"/>
        <v>3.6914288681024328E+18</v>
      </c>
      <c r="K156" s="2">
        <f>J156*H156*1E-27*ARC_BR2_spectra_Lee!D$5</f>
        <v>1.0351605238798054E-2</v>
      </c>
      <c r="L156" s="2"/>
      <c r="N156">
        <v>19</v>
      </c>
      <c r="O156" s="2">
        <v>1.12986E-11</v>
      </c>
      <c r="P156">
        <f t="shared" si="13"/>
        <v>68.404200000000003</v>
      </c>
      <c r="Q156" s="2">
        <f t="shared" si="15"/>
        <v>1.4220705040142515E+18</v>
      </c>
      <c r="R156" s="2">
        <f>Q156*O156*1E-27*ARC_BR2_spectra_Lee!D$5</f>
        <v>1.5424709564789205E-10</v>
      </c>
    </row>
    <row r="157" spans="7:18" x14ac:dyDescent="0.6">
      <c r="G157">
        <v>19.100000000000001</v>
      </c>
      <c r="H157" s="2">
        <v>1.6665399999999999E-4</v>
      </c>
      <c r="I157" s="5">
        <f t="shared" si="12"/>
        <v>68.993478000000025</v>
      </c>
      <c r="J157" s="2">
        <f t="shared" si="14"/>
        <v>3.7066257834681841E+18</v>
      </c>
      <c r="K157" s="2">
        <f>J157*H157*1E-27*ARC_BR2_spectra_Lee!D$5</f>
        <v>5.9301505278538252E-3</v>
      </c>
      <c r="L157" s="2"/>
      <c r="N157">
        <v>19.100000000000001</v>
      </c>
      <c r="O157" s="2">
        <v>3.3855899999999999E-12</v>
      </c>
      <c r="P157">
        <f t="shared" si="13"/>
        <v>68.993478000000025</v>
      </c>
      <c r="Q157" s="2">
        <f t="shared" si="15"/>
        <v>1.4279248996604408E+18</v>
      </c>
      <c r="R157" s="2">
        <f>Q157*O157*1E-27*ARC_BR2_spectra_Lee!D$5</f>
        <v>4.6409935305997359E-11</v>
      </c>
    </row>
    <row r="158" spans="7:18" x14ac:dyDescent="0.6">
      <c r="G158">
        <v>19.2</v>
      </c>
      <c r="H158" s="2">
        <v>9.3179700000000005E-5</v>
      </c>
      <c r="I158" s="5">
        <f t="shared" si="12"/>
        <v>69.585172</v>
      </c>
      <c r="J158" s="2">
        <f t="shared" si="14"/>
        <v>3.7218226988335775E+18</v>
      </c>
      <c r="K158" s="2">
        <f>J158*H158*1E-27*ARC_BR2_spectra_Lee!D$5</f>
        <v>3.3292638962928302E-3</v>
      </c>
      <c r="L158" s="2"/>
      <c r="N158">
        <v>19.2</v>
      </c>
      <c r="O158" s="2">
        <v>9.8506899999999999E-13</v>
      </c>
      <c r="P158">
        <f t="shared" si="13"/>
        <v>69.585172</v>
      </c>
      <c r="Q158" s="2">
        <f t="shared" si="15"/>
        <v>1.4337792953064919E+18</v>
      </c>
      <c r="R158" s="2">
        <f>Q158*O158*1E-27*ARC_BR2_spectra_Lee!D$5</f>
        <v>1.3558766751823399E-11</v>
      </c>
    </row>
    <row r="159" spans="7:18" x14ac:dyDescent="0.6">
      <c r="G159">
        <v>19.3</v>
      </c>
      <c r="H159" s="2">
        <v>5.1047400000000002E-5</v>
      </c>
      <c r="I159" s="5">
        <f t="shared" si="12"/>
        <v>70.179282000000015</v>
      </c>
      <c r="J159" s="2">
        <f t="shared" si="14"/>
        <v>3.7370196141995069E+18</v>
      </c>
      <c r="K159" s="2">
        <f>J159*H159*1E-27*ARC_BR2_spectra_Lee!D$5</f>
        <v>1.831345296517324E-3</v>
      </c>
      <c r="L159" s="2"/>
      <c r="N159">
        <v>19.3</v>
      </c>
      <c r="O159" s="2">
        <v>2.78296E-13</v>
      </c>
      <c r="P159">
        <f t="shared" si="13"/>
        <v>70.179282000000015</v>
      </c>
      <c r="Q159" s="2">
        <f t="shared" si="15"/>
        <v>1.4396336909527498E+18</v>
      </c>
      <c r="R159" s="2">
        <f>Q159*O159*1E-27*ARC_BR2_spectra_Lee!D$5</f>
        <v>3.8461852575109097E-12</v>
      </c>
    </row>
    <row r="160" spans="7:18" x14ac:dyDescent="0.6">
      <c r="G160">
        <v>19.399999999999999</v>
      </c>
      <c r="H160" s="2">
        <v>2.7396799999999998E-5</v>
      </c>
      <c r="I160" s="5">
        <f t="shared" si="12"/>
        <v>70.775807999999998</v>
      </c>
      <c r="J160" s="2">
        <f t="shared" si="14"/>
        <v>3.75221652956499E+18</v>
      </c>
      <c r="K160" s="2">
        <f>J160*H160*1E-27*ARC_BR2_spectra_Lee!D$5</f>
        <v>9.8686776784498659E-4</v>
      </c>
      <c r="L160" s="2"/>
      <c r="N160">
        <v>19.399999999999999</v>
      </c>
      <c r="O160" s="2">
        <v>7.6339899999999999E-14</v>
      </c>
      <c r="P160">
        <f t="shared" si="13"/>
        <v>70.775807999999998</v>
      </c>
      <c r="Q160" s="2">
        <f t="shared" si="15"/>
        <v>1.4454880865988357E+18</v>
      </c>
      <c r="R160" s="2">
        <f>Q160*O160*1E-27*ARC_BR2_spectra_Lee!D$5</f>
        <v>1.0593447934286059E-12</v>
      </c>
    </row>
    <row r="161" spans="7:18" x14ac:dyDescent="0.6">
      <c r="G161">
        <v>19.5</v>
      </c>
      <c r="H161" s="2">
        <v>1.44017E-5</v>
      </c>
      <c r="I161" s="5">
        <f t="shared" si="12"/>
        <v>71.374750000000006</v>
      </c>
      <c r="J161" s="2">
        <f t="shared" si="14"/>
        <v>3.7674134449308308E+18</v>
      </c>
      <c r="K161" s="2">
        <f>J161*H161*1E-27*ARC_BR2_spectra_Lee!D$5</f>
        <v>5.2086871881465934E-4</v>
      </c>
      <c r="L161" s="2"/>
      <c r="N161">
        <v>19.5</v>
      </c>
      <c r="O161" s="2">
        <v>2.0331400000000001E-14</v>
      </c>
      <c r="P161">
        <f t="shared" si="13"/>
        <v>71.374750000000006</v>
      </c>
      <c r="Q161" s="2">
        <f t="shared" si="15"/>
        <v>1.4513424822450593E+18</v>
      </c>
      <c r="R161" s="2">
        <f>Q161*O161*1E-27*ARC_BR2_spectra_Lee!D$5</f>
        <v>2.8327511561776514E-13</v>
      </c>
    </row>
    <row r="162" spans="7:18" x14ac:dyDescent="0.6">
      <c r="G162">
        <v>19.600000000000001</v>
      </c>
      <c r="H162" s="2">
        <v>7.4138699999999999E-6</v>
      </c>
      <c r="I162" s="5">
        <f t="shared" si="12"/>
        <v>71.976108000000011</v>
      </c>
      <c r="J162" s="2">
        <f t="shared" si="14"/>
        <v>3.782610360296492E+18</v>
      </c>
      <c r="K162" s="2">
        <f>J162*H162*1E-27*ARC_BR2_spectra_Lee!D$5</f>
        <v>2.6922030213015697E-4</v>
      </c>
      <c r="L162" s="2"/>
      <c r="N162">
        <v>19.600000000000001</v>
      </c>
      <c r="O162" s="2">
        <v>5.2571300000000003E-15</v>
      </c>
      <c r="P162">
        <f t="shared" si="13"/>
        <v>71.976108000000011</v>
      </c>
      <c r="Q162" s="2">
        <f t="shared" si="15"/>
        <v>1.4571968778912138E+18</v>
      </c>
      <c r="R162" s="2">
        <f>Q162*O162*1E-27*ARC_BR2_spectra_Lee!D$5</f>
        <v>7.3542464857615087E-14</v>
      </c>
    </row>
    <row r="163" spans="7:18" x14ac:dyDescent="0.6">
      <c r="G163">
        <v>19.7</v>
      </c>
      <c r="H163" s="2">
        <v>3.7370200000000001E-6</v>
      </c>
      <c r="I163" s="5">
        <f t="shared" si="12"/>
        <v>72.579881999999998</v>
      </c>
      <c r="J163" s="2">
        <f t="shared" si="14"/>
        <v>3.7978072756620641E+18</v>
      </c>
      <c r="K163" s="2">
        <f>J163*H163*1E-27*ARC_BR2_spectra_Lee!D$5</f>
        <v>1.362478247548286E-4</v>
      </c>
      <c r="L163" s="2"/>
      <c r="N163">
        <v>19.7</v>
      </c>
      <c r="O163" s="2">
        <v>1.31973E-15</v>
      </c>
      <c r="P163">
        <f t="shared" si="13"/>
        <v>72.579881999999998</v>
      </c>
      <c r="Q163" s="2">
        <f t="shared" si="15"/>
        <v>1.463051273537334E+18</v>
      </c>
      <c r="R163" s="2">
        <f>Q163*O163*1E-27*ARC_BR2_spectra_Lee!D$5</f>
        <v>1.8535993509364089E-14</v>
      </c>
    </row>
    <row r="164" spans="7:18" x14ac:dyDescent="0.6">
      <c r="G164">
        <v>19.8</v>
      </c>
      <c r="H164" s="2">
        <v>1.84412E-6</v>
      </c>
      <c r="I164" s="5">
        <f t="shared" si="12"/>
        <v>73.18607200000001</v>
      </c>
      <c r="J164" s="2">
        <f t="shared" si="14"/>
        <v>3.8130041910279045E+18</v>
      </c>
      <c r="K164" s="2">
        <f>J164*H164*1E-27*ARC_BR2_spectra_Lee!D$5</f>
        <v>6.7503717972080437E-5</v>
      </c>
      <c r="L164" s="2"/>
      <c r="N164">
        <v>19.8</v>
      </c>
      <c r="O164" s="2">
        <v>3.21638E-16</v>
      </c>
      <c r="P164">
        <f t="shared" si="13"/>
        <v>73.18607200000001</v>
      </c>
      <c r="Q164" s="2">
        <f t="shared" si="15"/>
        <v>1.4689056691835574E+18</v>
      </c>
      <c r="R164" s="2">
        <f>Q164*O164*1E-27*ARC_BR2_spectra_Lee!D$5</f>
        <v>4.535576463598666E-15</v>
      </c>
    </row>
    <row r="165" spans="7:18" x14ac:dyDescent="0.6">
      <c r="G165">
        <v>19.899999999999999</v>
      </c>
      <c r="H165" s="2">
        <v>8.9080500000000004E-7</v>
      </c>
      <c r="I165" s="5">
        <f t="shared" si="12"/>
        <v>73.79467799999999</v>
      </c>
      <c r="J165" s="2">
        <f t="shared" si="14"/>
        <v>3.828201106393387E+18</v>
      </c>
      <c r="K165" s="2">
        <f>J165*H165*1E-27*ARC_BR2_spectra_Lee!D$5</f>
        <v>3.2737734591175305E-5</v>
      </c>
      <c r="L165" s="2"/>
      <c r="N165">
        <v>19.899999999999999</v>
      </c>
      <c r="O165" s="2">
        <v>7.61012E-17</v>
      </c>
      <c r="P165">
        <f t="shared" si="13"/>
        <v>73.79467799999999</v>
      </c>
      <c r="Q165" s="2">
        <f t="shared" si="15"/>
        <v>1.474760064829643E+18</v>
      </c>
      <c r="R165" s="2">
        <f>Q165*O165*1E-27*ARC_BR2_spectra_Lee!D$5</f>
        <v>1.0774177021978908E-15</v>
      </c>
    </row>
    <row r="166" spans="7:18" x14ac:dyDescent="0.6">
      <c r="G166">
        <v>20</v>
      </c>
      <c r="H166" s="2">
        <v>4.2114999999999998E-7</v>
      </c>
      <c r="I166" s="5">
        <f t="shared" si="12"/>
        <v>74.40570000000001</v>
      </c>
      <c r="J166" s="2">
        <f t="shared" si="14"/>
        <v>3.843398021759318E+18</v>
      </c>
      <c r="K166" s="2">
        <f>J166*H166*1E-27*ARC_BR2_spectra_Lee!D$5</f>
        <v>1.5539011937893794E-5</v>
      </c>
      <c r="L166" s="2"/>
      <c r="N166">
        <v>20</v>
      </c>
      <c r="O166" s="2">
        <v>1.74794E-17</v>
      </c>
      <c r="P166">
        <f t="shared" si="13"/>
        <v>74.40570000000001</v>
      </c>
      <c r="Q166" s="2">
        <f t="shared" si="15"/>
        <v>1.4806144604759012E+18</v>
      </c>
      <c r="R166" s="2">
        <f>Q166*O166*1E-27*ARC_BR2_spectra_Lee!D$5</f>
        <v>2.4845042304424766E-16</v>
      </c>
    </row>
    <row r="167" spans="7:18" x14ac:dyDescent="0.6">
      <c r="G167">
        <v>20.100000000000001</v>
      </c>
      <c r="H167" s="2">
        <v>1.94852E-7</v>
      </c>
      <c r="I167" s="5">
        <f t="shared" si="12"/>
        <v>75.019138000000012</v>
      </c>
      <c r="J167" s="2">
        <f t="shared" si="14"/>
        <v>3.8585949371248896E+18</v>
      </c>
      <c r="K167" s="2">
        <f>J167*H167*1E-27*ARC_BR2_spectra_Lee!D$5</f>
        <v>7.2178074306111273E-6</v>
      </c>
      <c r="L167" s="2"/>
      <c r="N167">
        <v>20.100000000000001</v>
      </c>
      <c r="O167" s="2">
        <v>3.8973500000000003E-18</v>
      </c>
      <c r="P167">
        <f t="shared" si="13"/>
        <v>75.019138000000012</v>
      </c>
      <c r="Q167" s="2">
        <f t="shared" si="15"/>
        <v>1.4864688561220211E+18</v>
      </c>
      <c r="R167" s="2">
        <f>Q167*O167*1E-27*ARC_BR2_spectra_Lee!D$5</f>
        <v>5.5615578205508728E-17</v>
      </c>
    </row>
    <row r="168" spans="7:18" x14ac:dyDescent="0.6">
      <c r="G168">
        <v>20.2</v>
      </c>
      <c r="H168" s="2">
        <v>8.8214899999999994E-8</v>
      </c>
      <c r="I168" s="5">
        <f t="shared" si="12"/>
        <v>75.634991999999997</v>
      </c>
      <c r="J168" s="2">
        <f t="shared" si="14"/>
        <v>3.8737918524904617E+18</v>
      </c>
      <c r="K168" s="2">
        <f>J168*H168*1E-27*ARC_BR2_spectra_Lee!D$5</f>
        <v>3.2805711445273038E-6</v>
      </c>
      <c r="L168" s="2"/>
      <c r="N168">
        <v>20.2</v>
      </c>
      <c r="O168" s="2">
        <v>8.4355599999999999E-19</v>
      </c>
      <c r="P168">
        <f t="shared" si="13"/>
        <v>75.634991999999997</v>
      </c>
      <c r="Q168" s="2">
        <f t="shared" si="15"/>
        <v>1.4923232517681413E+18</v>
      </c>
      <c r="R168" s="2">
        <f>Q168*O168*1E-27*ARC_BR2_spectra_Lee!D$5</f>
        <v>1.2085039036497853E-17</v>
      </c>
    </row>
    <row r="169" spans="7:18" x14ac:dyDescent="0.6">
      <c r="G169">
        <v>20.3</v>
      </c>
      <c r="H169" s="2">
        <v>3.9075399999999999E-8</v>
      </c>
      <c r="I169" s="5">
        <f t="shared" si="12"/>
        <v>76.253262000000007</v>
      </c>
      <c r="J169" s="2">
        <f t="shared" si="14"/>
        <v>3.8889887678563021E+18</v>
      </c>
      <c r="K169" s="2">
        <f>J169*H169*1E-27*ARC_BR2_spectra_Lee!D$5</f>
        <v>1.4588524003151249E-6</v>
      </c>
      <c r="L169" s="2"/>
      <c r="N169">
        <v>20.3</v>
      </c>
      <c r="O169" s="2">
        <v>1.7723499999999999E-19</v>
      </c>
      <c r="P169">
        <f t="shared" si="13"/>
        <v>76.253262000000007</v>
      </c>
      <c r="Q169" s="2">
        <f t="shared" si="15"/>
        <v>1.4981776474143649E+18</v>
      </c>
      <c r="R169" s="2">
        <f>Q169*O169*1E-27*ARC_BR2_spectra_Lee!D$5</f>
        <v>2.5490833472590553E-18</v>
      </c>
    </row>
    <row r="170" spans="7:18" x14ac:dyDescent="0.6">
      <c r="G170">
        <v>20.399999999999999</v>
      </c>
      <c r="H170" s="2">
        <v>1.6933899999999999E-8</v>
      </c>
      <c r="I170" s="5">
        <f t="shared" si="12"/>
        <v>76.873947999999999</v>
      </c>
      <c r="J170" s="2">
        <f t="shared" si="14"/>
        <v>3.9041856832218742E+18</v>
      </c>
      <c r="K170" s="2">
        <f>J170*H170*1E-27*ARC_BR2_spectra_Lee!D$5</f>
        <v>6.3468566343466461E-7</v>
      </c>
      <c r="L170" s="2"/>
      <c r="N170">
        <v>20.399999999999999</v>
      </c>
      <c r="O170" s="2">
        <v>3.6147299999999999E-20</v>
      </c>
      <c r="P170">
        <f t="shared" si="13"/>
        <v>76.873947999999999</v>
      </c>
      <c r="Q170" s="2">
        <f t="shared" si="15"/>
        <v>1.5040320430604851E+18</v>
      </c>
      <c r="R170" s="2">
        <f>Q170*O170*1E-27*ARC_BR2_spectra_Lee!D$5</f>
        <v>5.2192029571315462E-19</v>
      </c>
    </row>
    <row r="171" spans="7:18" x14ac:dyDescent="0.6">
      <c r="G171">
        <v>20.5</v>
      </c>
      <c r="H171" s="2">
        <v>7.1788999999999997E-9</v>
      </c>
      <c r="I171" s="5">
        <f t="shared" si="12"/>
        <v>77.497050000000016</v>
      </c>
      <c r="J171" s="2">
        <f t="shared" si="14"/>
        <v>3.9193825985877146E+18</v>
      </c>
      <c r="K171" s="2">
        <f>J171*H171*1E-27*ARC_BR2_spectra_Lee!D$5</f>
        <v>2.7011381507521287E-7</v>
      </c>
      <c r="L171" s="2"/>
      <c r="N171">
        <v>20.5</v>
      </c>
      <c r="O171" s="2">
        <v>7.1558399999999997E-21</v>
      </c>
      <c r="P171">
        <f t="shared" si="13"/>
        <v>77.497050000000016</v>
      </c>
      <c r="Q171" s="2">
        <f t="shared" si="15"/>
        <v>1.5098864387067087E+18</v>
      </c>
      <c r="R171" s="2">
        <f>Q171*O171*1E-27*ARC_BR2_spectra_Lee!D$5</f>
        <v>1.0372325542612813E-19</v>
      </c>
    </row>
    <row r="172" spans="7:18" x14ac:dyDescent="0.6">
      <c r="G172">
        <v>20.6</v>
      </c>
      <c r="H172" s="2">
        <v>2.977E-9</v>
      </c>
      <c r="I172" s="5">
        <f t="shared" si="12"/>
        <v>78.122568000000015</v>
      </c>
      <c r="J172" s="2">
        <f t="shared" si="14"/>
        <v>3.9345795139532872E+18</v>
      </c>
      <c r="K172" s="2">
        <f>J172*H172*1E-27*ARC_BR2_spectra_Lee!D$5</f>
        <v>1.124471348451738E-7</v>
      </c>
      <c r="L172" s="2"/>
      <c r="N172">
        <v>20.6</v>
      </c>
      <c r="O172" s="2">
        <v>1.3750100000000001E-21</v>
      </c>
      <c r="P172">
        <f t="shared" si="13"/>
        <v>78.122568000000015</v>
      </c>
      <c r="Q172" s="2">
        <f t="shared" si="15"/>
        <v>1.5157408343528289E+18</v>
      </c>
      <c r="R172" s="2">
        <f>Q172*O172*1E-27*ARC_BR2_spectra_Lee!D$5</f>
        <v>2.000792452457744E-20</v>
      </c>
    </row>
    <row r="173" spans="7:18" x14ac:dyDescent="0.6">
      <c r="G173">
        <v>20.7</v>
      </c>
      <c r="H173" s="2">
        <v>1.2075099999999999E-9</v>
      </c>
      <c r="I173" s="5">
        <f t="shared" si="12"/>
        <v>78.750501999999997</v>
      </c>
      <c r="J173" s="2">
        <f t="shared" si="14"/>
        <v>3.9497764293188593E+18</v>
      </c>
      <c r="K173" s="2">
        <f>J173*H173*1E-27*ARC_BR2_spectra_Lee!D$5</f>
        <v>4.578618754720143E-8</v>
      </c>
      <c r="L173" s="2"/>
      <c r="N173">
        <v>20.7</v>
      </c>
      <c r="O173" s="2">
        <v>2.56452E-22</v>
      </c>
      <c r="P173">
        <f t="shared" si="13"/>
        <v>78.750501999999997</v>
      </c>
      <c r="Q173" s="2">
        <f t="shared" si="15"/>
        <v>1.5215952299989491E+18</v>
      </c>
      <c r="R173" s="2">
        <f>Q173*O173*1E-27*ARC_BR2_spectra_Lee!D$5</f>
        <v>3.7460749432674289E-21</v>
      </c>
    </row>
    <row r="174" spans="7:18" x14ac:dyDescent="0.6">
      <c r="G174">
        <v>20.8</v>
      </c>
      <c r="H174" s="2">
        <v>4.7904399999999996E-10</v>
      </c>
      <c r="I174" s="5">
        <f t="shared" si="12"/>
        <v>79.380852000000019</v>
      </c>
      <c r="J174" s="2">
        <f t="shared" si="14"/>
        <v>3.9649733446847898E+18</v>
      </c>
      <c r="K174" s="2">
        <f>J174*H174*1E-27*ARC_BR2_spectra_Lee!D$5</f>
        <v>1.8234208232939331E-8</v>
      </c>
      <c r="L174" s="2"/>
      <c r="N174">
        <v>20.8</v>
      </c>
      <c r="O174" s="2">
        <v>4.6424600000000001E-23</v>
      </c>
      <c r="P174">
        <f t="shared" si="13"/>
        <v>79.380852000000019</v>
      </c>
      <c r="Q174" s="2">
        <f t="shared" si="15"/>
        <v>1.527449625645207E+18</v>
      </c>
      <c r="R174" s="2">
        <f>Q174*O174*1E-27*ARC_BR2_spectra_Lee!D$5</f>
        <v>6.8074788375099341E-22</v>
      </c>
    </row>
    <row r="175" spans="7:18" x14ac:dyDescent="0.6">
      <c r="G175">
        <v>20.9</v>
      </c>
      <c r="H175" s="2">
        <v>1.8587199999999999E-10</v>
      </c>
      <c r="I175" s="5">
        <f t="shared" si="12"/>
        <v>80.013617999999994</v>
      </c>
      <c r="J175" s="2">
        <f t="shared" si="14"/>
        <v>3.9801702600501827E+18</v>
      </c>
      <c r="K175" s="2">
        <f>J175*H175*1E-27*ARC_BR2_spectra_Lee!D$5</f>
        <v>7.1021011831300572E-9</v>
      </c>
      <c r="L175" s="2"/>
      <c r="N175">
        <v>20.9</v>
      </c>
      <c r="O175" s="2">
        <v>8.1571499999999994E-24</v>
      </c>
      <c r="P175">
        <f t="shared" si="13"/>
        <v>80.013617999999994</v>
      </c>
      <c r="Q175" s="2">
        <f t="shared" si="15"/>
        <v>1.5333040212912584E+18</v>
      </c>
      <c r="R175" s="2">
        <f>Q175*O175*1E-27*ARC_BR2_spectra_Lee!D$5</f>
        <v>1.2007095261384948E-22</v>
      </c>
    </row>
    <row r="176" spans="7:18" x14ac:dyDescent="0.6">
      <c r="G176">
        <v>21</v>
      </c>
      <c r="H176" s="2">
        <v>7.0530000000000001E-11</v>
      </c>
      <c r="I176" s="5">
        <f t="shared" si="12"/>
        <v>80.648800000000008</v>
      </c>
      <c r="J176" s="2">
        <f t="shared" si="14"/>
        <v>3.9953671754161126E+18</v>
      </c>
      <c r="K176" s="2">
        <f>J176*H176*1E-27*ARC_BR2_spectra_Lee!D$5</f>
        <v>2.7052151700681453E-9</v>
      </c>
      <c r="L176" s="2"/>
      <c r="N176">
        <v>21</v>
      </c>
      <c r="O176" s="2">
        <v>1.3910600000000001E-24</v>
      </c>
      <c r="P176">
        <f t="shared" si="13"/>
        <v>80.648800000000008</v>
      </c>
      <c r="Q176" s="2">
        <f t="shared" si="15"/>
        <v>1.5391584169375163E+18</v>
      </c>
      <c r="R176" s="2">
        <f>Q176*O176*1E-27*ARC_BR2_spectra_Lee!D$5</f>
        <v>2.0554192391664973E-23</v>
      </c>
    </row>
    <row r="177" spans="7:18" x14ac:dyDescent="0.6">
      <c r="G177">
        <v>21.1</v>
      </c>
      <c r="H177" s="2">
        <v>2.61726E-11</v>
      </c>
      <c r="I177" s="5">
        <f t="shared" si="12"/>
        <v>81.28639800000002</v>
      </c>
      <c r="J177" s="2">
        <f t="shared" si="14"/>
        <v>4.0105640907817748E+18</v>
      </c>
      <c r="K177" s="2">
        <f>J177*H177*1E-27*ARC_BR2_spectra_Lee!D$5</f>
        <v>1.0076821413349928E-9</v>
      </c>
      <c r="L177" s="2"/>
      <c r="N177">
        <v>21.1</v>
      </c>
      <c r="O177" s="2">
        <v>2.3023299999999999E-25</v>
      </c>
      <c r="P177">
        <f t="shared" si="13"/>
        <v>81.28639800000002</v>
      </c>
      <c r="Q177" s="2">
        <f t="shared" si="15"/>
        <v>1.545012812583671E+18</v>
      </c>
      <c r="R177" s="2">
        <f>Q177*O177*1E-27*ARC_BR2_spectra_Lee!D$5</f>
        <v>3.4148441748439329E-24</v>
      </c>
    </row>
    <row r="178" spans="7:18" x14ac:dyDescent="0.6">
      <c r="G178">
        <v>21.2</v>
      </c>
      <c r="H178" s="2">
        <v>9.4976400000000007E-12</v>
      </c>
      <c r="I178" s="5">
        <f t="shared" si="12"/>
        <v>81.926412000000013</v>
      </c>
      <c r="J178" s="2">
        <f t="shared" si="14"/>
        <v>4.0257610061473464E+18</v>
      </c>
      <c r="K178" s="2">
        <f>J178*H178*1E-27*ARC_BR2_spectra_Lee!D$5</f>
        <v>3.6705819611928279E-10</v>
      </c>
      <c r="L178" s="2"/>
      <c r="N178">
        <v>21.2</v>
      </c>
      <c r="O178" s="2">
        <v>3.6982999999999998E-26</v>
      </c>
      <c r="P178">
        <f t="shared" si="13"/>
        <v>81.926412000000013</v>
      </c>
      <c r="Q178" s="2">
        <f t="shared" si="15"/>
        <v>1.550867208229791E+18</v>
      </c>
      <c r="R178" s="2">
        <f>Q178*O178*1E-27*ARC_BR2_spectra_Lee!D$5</f>
        <v>5.5061493083483865E-25</v>
      </c>
    </row>
    <row r="179" spans="7:18" x14ac:dyDescent="0.6">
      <c r="G179">
        <v>21.3</v>
      </c>
      <c r="H179" s="2">
        <v>3.3703299999999998E-12</v>
      </c>
      <c r="I179" s="5">
        <f t="shared" si="12"/>
        <v>82.568842000000004</v>
      </c>
      <c r="J179" s="2">
        <f t="shared" si="14"/>
        <v>4.0409579215130081E+18</v>
      </c>
      <c r="K179" s="2">
        <f>J179*H179*1E-27*ARC_BR2_spectra_Lee!D$5</f>
        <v>1.3074587243148417E-10</v>
      </c>
      <c r="L179" s="2"/>
      <c r="N179">
        <v>21.3</v>
      </c>
      <c r="O179" s="2">
        <v>5.7655700000000001E-27</v>
      </c>
      <c r="P179">
        <f t="shared" si="13"/>
        <v>82.568842000000004</v>
      </c>
      <c r="Q179" s="2">
        <f t="shared" si="15"/>
        <v>1.5567216038759455E+18</v>
      </c>
      <c r="R179" s="2">
        <f>Q179*O179*1E-27*ARC_BR2_spectra_Lee!D$5</f>
        <v>8.6163718825526734E-26</v>
      </c>
    </row>
    <row r="180" spans="7:18" x14ac:dyDescent="0.6">
      <c r="G180">
        <v>21.4</v>
      </c>
      <c r="H180" s="2">
        <v>1.16953E-12</v>
      </c>
      <c r="I180" s="5">
        <f t="shared" si="12"/>
        <v>83.213687999999991</v>
      </c>
      <c r="J180" s="2">
        <f t="shared" si="14"/>
        <v>4.0561548368786703E+18</v>
      </c>
      <c r="K180" s="2">
        <f>J180*H180*1E-27*ARC_BR2_spectra_Lee!D$5</f>
        <v>4.554042975719723E-11</v>
      </c>
      <c r="L180" s="2"/>
      <c r="N180">
        <v>21.4</v>
      </c>
      <c r="O180" s="2">
        <v>8.7235799999999994E-28</v>
      </c>
      <c r="P180">
        <f t="shared" si="13"/>
        <v>83.213687999999991</v>
      </c>
      <c r="Q180" s="2">
        <f t="shared" si="15"/>
        <v>1.5625759995221005E+18</v>
      </c>
      <c r="R180" s="2">
        <f>Q180*O180*1E-27*ARC_BR2_spectra_Lee!D$5</f>
        <v>1.3086006468394566E-26</v>
      </c>
    </row>
    <row r="181" spans="7:18" x14ac:dyDescent="0.6">
      <c r="G181">
        <v>21.5</v>
      </c>
      <c r="H181" s="2">
        <v>3.9682999999999999E-13</v>
      </c>
      <c r="I181" s="5">
        <f t="shared" si="12"/>
        <v>83.860950000000017</v>
      </c>
      <c r="J181" s="2">
        <f t="shared" si="14"/>
        <v>4.0713517522445993E+18</v>
      </c>
      <c r="K181" s="2">
        <f>J181*H181*1E-27*ARC_BR2_spectra_Lee!D$5</f>
        <v>1.5510091352094954E-11</v>
      </c>
      <c r="L181" s="2"/>
      <c r="N181">
        <v>21.5</v>
      </c>
      <c r="O181" s="2">
        <v>1.28091E-28</v>
      </c>
      <c r="P181">
        <f t="shared" si="13"/>
        <v>83.860950000000017</v>
      </c>
      <c r="Q181" s="2">
        <f t="shared" si="15"/>
        <v>1.5684303951683584E+18</v>
      </c>
      <c r="R181" s="2">
        <f>Q181*O181*1E-27*ARC_BR2_spectra_Lee!D$5</f>
        <v>1.9286574503760983E-27</v>
      </c>
    </row>
    <row r="182" spans="7:18" x14ac:dyDescent="0.6">
      <c r="G182">
        <v>21.6</v>
      </c>
      <c r="H182" s="2">
        <v>1.3166099999999999E-13</v>
      </c>
      <c r="I182" s="5">
        <f t="shared" si="12"/>
        <v>84.510628000000011</v>
      </c>
      <c r="J182" s="2">
        <f t="shared" si="14"/>
        <v>4.0865486676100828E+18</v>
      </c>
      <c r="K182" s="2">
        <f>J182*H182*1E-27*ARC_BR2_spectra_Lee!D$5</f>
        <v>5.1651752076116272E-12</v>
      </c>
      <c r="L182" s="2"/>
      <c r="N182">
        <v>21.6</v>
      </c>
      <c r="O182" s="2">
        <v>1.8252900000000001E-29</v>
      </c>
      <c r="P182">
        <f t="shared" si="13"/>
        <v>84.510628000000011</v>
      </c>
      <c r="Q182" s="2">
        <f t="shared" si="15"/>
        <v>1.574284790814444E+18</v>
      </c>
      <c r="R182" s="2">
        <f>Q182*O182*1E-27*ARC_BR2_spectra_Lee!D$5</f>
        <v>2.7585852343926691E-28</v>
      </c>
    </row>
    <row r="183" spans="7:18" x14ac:dyDescent="0.6">
      <c r="G183">
        <v>21.7</v>
      </c>
      <c r="H183" s="2">
        <v>4.2712899999999997E-14</v>
      </c>
      <c r="I183" s="5">
        <f t="shared" si="12"/>
        <v>85.162722000000016</v>
      </c>
      <c r="J183" s="2">
        <f t="shared" si="14"/>
        <v>4.1017455829758336E+18</v>
      </c>
      <c r="K183" s="2">
        <f>J183*H183*1E-27*ARC_BR2_spectra_Lee!D$5</f>
        <v>1.6818955095464492E-12</v>
      </c>
      <c r="L183" s="2"/>
      <c r="N183">
        <v>21.7</v>
      </c>
      <c r="O183" s="2">
        <v>2.5241800000000001E-30</v>
      </c>
      <c r="P183">
        <f t="shared" si="13"/>
        <v>85.162722000000016</v>
      </c>
      <c r="Q183" s="2">
        <f t="shared" si="15"/>
        <v>1.5801391864606333E+18</v>
      </c>
      <c r="R183" s="2">
        <f>Q183*O183*1E-27*ARC_BR2_spectra_Lee!D$5</f>
        <v>3.8290135024129945E-29</v>
      </c>
    </row>
    <row r="184" spans="7:18" x14ac:dyDescent="0.6">
      <c r="G184">
        <v>21.8</v>
      </c>
      <c r="H184" s="2">
        <v>1.3548900000000001E-14</v>
      </c>
      <c r="I184" s="5">
        <f t="shared" si="12"/>
        <v>85.817232000000004</v>
      </c>
      <c r="J184" s="2">
        <f t="shared" si="14"/>
        <v>4.1169424983414062E+18</v>
      </c>
      <c r="K184" s="2">
        <f>J184*H184*1E-27*ARC_BR2_spectra_Lee!D$5</f>
        <v>5.3548840527146771E-13</v>
      </c>
      <c r="L184" s="2"/>
      <c r="N184">
        <v>21.8</v>
      </c>
      <c r="O184" s="2">
        <v>3.3875199999999999E-31</v>
      </c>
      <c r="P184">
        <f t="shared" si="13"/>
        <v>85.817232000000004</v>
      </c>
      <c r="Q184" s="2">
        <f t="shared" si="15"/>
        <v>1.5859935821067535E+18</v>
      </c>
      <c r="R184" s="2">
        <f>Q184*O184*1E-27*ARC_BR2_spectra_Lee!D$5</f>
        <v>5.1576815800879387E-30</v>
      </c>
    </row>
    <row r="185" spans="7:18" x14ac:dyDescent="0.6">
      <c r="G185">
        <v>21.9</v>
      </c>
      <c r="H185" s="2">
        <v>4.2024299999999999E-15</v>
      </c>
      <c r="I185" s="5">
        <f t="shared" si="12"/>
        <v>86.474158000000003</v>
      </c>
      <c r="J185" s="2">
        <f t="shared" si="14"/>
        <v>4.1321394137071565E+18</v>
      </c>
      <c r="K185" s="2">
        <f>J185*H185*1E-27*ARC_BR2_spectra_Lee!D$5</f>
        <v>1.6670425570891553E-13</v>
      </c>
      <c r="L185" s="2"/>
      <c r="N185">
        <v>21.9</v>
      </c>
      <c r="O185" s="2">
        <v>4.4118999999999999E-32</v>
      </c>
      <c r="P185">
        <f t="shared" si="13"/>
        <v>86.474158000000003</v>
      </c>
      <c r="Q185" s="2">
        <f t="shared" si="15"/>
        <v>1.5918479777529423E+18</v>
      </c>
      <c r="R185" s="2">
        <f>Q185*O185*1E-27*ARC_BR2_spectra_Lee!D$5</f>
        <v>6.7421511293262784E-31</v>
      </c>
    </row>
    <row r="186" spans="7:18" x14ac:dyDescent="0.6">
      <c r="G186">
        <v>22</v>
      </c>
      <c r="H186" s="2">
        <v>1.2744400000000001E-15</v>
      </c>
      <c r="I186" s="5">
        <f t="shared" si="12"/>
        <v>87.133500000000012</v>
      </c>
      <c r="J186" s="2">
        <f t="shared" si="14"/>
        <v>4.1473363290729083E+18</v>
      </c>
      <c r="K186" s="2">
        <f>J186*H186*1E-27*ARC_BR2_spectra_Lee!D$5</f>
        <v>5.0741100587747309E-14</v>
      </c>
      <c r="L186" s="2"/>
      <c r="N186">
        <v>22</v>
      </c>
      <c r="O186" s="2">
        <v>5.57588E-33</v>
      </c>
      <c r="P186">
        <f t="shared" si="13"/>
        <v>87.133500000000012</v>
      </c>
      <c r="Q186" s="2">
        <f t="shared" si="15"/>
        <v>1.5977023733991316E+18</v>
      </c>
      <c r="R186" s="2">
        <f>Q186*O186*1E-27*ARC_BR2_spectra_Lee!D$5</f>
        <v>8.5522528413972004E-32</v>
      </c>
    </row>
    <row r="187" spans="7:18" x14ac:dyDescent="0.6">
      <c r="G187">
        <v>22.1</v>
      </c>
      <c r="H187" s="2">
        <v>3.7789300000000002E-16</v>
      </c>
      <c r="I187" s="5">
        <f t="shared" si="12"/>
        <v>87.795258000000018</v>
      </c>
      <c r="J187" s="2">
        <f t="shared" si="14"/>
        <v>4.162533244438569E+18</v>
      </c>
      <c r="K187" s="2">
        <f>J187*H187*1E-27*ARC_BR2_spectra_Lee!D$5</f>
        <v>1.5100724883269995E-14</v>
      </c>
      <c r="L187" s="2"/>
      <c r="N187">
        <v>22.1</v>
      </c>
      <c r="O187" s="2">
        <v>6.8384499999999996E-34</v>
      </c>
      <c r="P187">
        <f t="shared" si="13"/>
        <v>87.795258000000018</v>
      </c>
      <c r="Q187" s="2">
        <f t="shared" si="15"/>
        <v>1.6035567690452859E+18</v>
      </c>
      <c r="R187" s="2">
        <f>Q187*O187*1E-27*ARC_BR2_spectra_Lee!D$5</f>
        <v>1.0527209075786627E-32</v>
      </c>
    </row>
    <row r="188" spans="7:18" x14ac:dyDescent="0.6">
      <c r="G188">
        <v>22.2</v>
      </c>
      <c r="H188" s="2">
        <v>1.0955899999999999E-16</v>
      </c>
      <c r="I188" s="5">
        <f t="shared" si="12"/>
        <v>88.459432000000007</v>
      </c>
      <c r="J188" s="2">
        <f t="shared" si="14"/>
        <v>4.1777301598041416E+18</v>
      </c>
      <c r="K188" s="2">
        <f>J188*H188*1E-27*ARC_BR2_spectra_Lee!D$5</f>
        <v>4.3939962103486267E-15</v>
      </c>
      <c r="L188" s="2"/>
      <c r="N188">
        <v>22.2</v>
      </c>
      <c r="O188" s="2">
        <v>8.1387000000000005E-35</v>
      </c>
      <c r="P188">
        <f t="shared" si="13"/>
        <v>88.459432000000007</v>
      </c>
      <c r="Q188" s="2">
        <f t="shared" si="15"/>
        <v>1.6094111646914061E+18</v>
      </c>
      <c r="R188" s="2">
        <f>Q188*O188*1E-27*ARC_BR2_spectra_Lee!D$5</f>
        <v>1.2574574060230991E-33</v>
      </c>
    </row>
    <row r="189" spans="7:18" x14ac:dyDescent="0.6">
      <c r="G189">
        <v>22.3</v>
      </c>
      <c r="H189" s="2">
        <v>3.10563E-17</v>
      </c>
      <c r="I189" s="5">
        <f t="shared" si="12"/>
        <v>89.12602200000002</v>
      </c>
      <c r="J189" s="2">
        <f t="shared" si="14"/>
        <v>4.192927075169982E+18</v>
      </c>
      <c r="K189" s="2">
        <f>J189*H189*1E-27*ARC_BR2_spectra_Lee!D$5</f>
        <v>1.2500812907961748E-15</v>
      </c>
      <c r="L189" s="2"/>
      <c r="N189">
        <v>22.3</v>
      </c>
      <c r="O189" s="2">
        <v>9.3993199999999994E-36</v>
      </c>
      <c r="P189">
        <f t="shared" si="13"/>
        <v>89.12602200000002</v>
      </c>
      <c r="Q189" s="2">
        <f t="shared" si="15"/>
        <v>1.6152655603376294E+18</v>
      </c>
      <c r="R189" s="2">
        <f>Q189*O189*1E-27*ARC_BR2_spectra_Lee!D$5</f>
        <v>1.457510197112898E-34</v>
      </c>
    </row>
    <row r="190" spans="7:18" x14ac:dyDescent="0.6">
      <c r="G190">
        <v>22.4</v>
      </c>
      <c r="H190" s="2">
        <v>8.6076600000000003E-18</v>
      </c>
      <c r="I190" s="5">
        <f t="shared" si="12"/>
        <v>89.795028000000002</v>
      </c>
      <c r="J190" s="2">
        <f t="shared" si="14"/>
        <v>4.2081239905354655E+18</v>
      </c>
      <c r="K190" s="2">
        <f>J190*H190*1E-27*ARC_BR2_spectra_Lee!D$5</f>
        <v>3.4773216526437612E-16</v>
      </c>
      <c r="L190" s="2"/>
      <c r="N190">
        <v>22.4</v>
      </c>
      <c r="O190" s="2">
        <v>1.0534200000000001E-36</v>
      </c>
      <c r="P190">
        <f t="shared" si="13"/>
        <v>89.795028000000002</v>
      </c>
      <c r="Q190" s="2">
        <f t="shared" si="15"/>
        <v>1.6211199559837156E+18</v>
      </c>
      <c r="R190" s="2">
        <f>Q190*O190*1E-27*ARC_BR2_spectra_Lee!D$5</f>
        <v>1.6394113766710711E-35</v>
      </c>
    </row>
    <row r="191" spans="7:18" x14ac:dyDescent="0.6">
      <c r="G191">
        <v>22.5</v>
      </c>
      <c r="H191" s="2">
        <v>2.33255E-18</v>
      </c>
      <c r="I191" s="5">
        <f t="shared" si="12"/>
        <v>90.466450000000009</v>
      </c>
      <c r="J191" s="2">
        <f t="shared" si="14"/>
        <v>4.2233209059013053E+18</v>
      </c>
      <c r="K191" s="2">
        <f>J191*H191*1E-27*ARC_BR2_spectra_Lee!D$5</f>
        <v>9.4570628918976877E-17</v>
      </c>
      <c r="L191" s="2"/>
      <c r="N191">
        <v>22.5</v>
      </c>
      <c r="O191" s="2">
        <v>1.14558E-37</v>
      </c>
      <c r="P191">
        <f t="shared" si="13"/>
        <v>90.466450000000009</v>
      </c>
      <c r="Q191" s="2">
        <f t="shared" si="15"/>
        <v>1.6269743516299389E+18</v>
      </c>
      <c r="R191" s="2">
        <f>Q191*O191*1E-27*ARC_BR2_spectra_Lee!D$5</f>
        <v>1.7892761066306166E-36</v>
      </c>
    </row>
    <row r="192" spans="7:18" x14ac:dyDescent="0.6">
      <c r="G192">
        <v>22.6</v>
      </c>
      <c r="H192" s="2">
        <v>6.1801200000000002E-19</v>
      </c>
      <c r="I192" s="5">
        <f t="shared" si="12"/>
        <v>91.140288000000012</v>
      </c>
      <c r="J192" s="2">
        <f t="shared" si="14"/>
        <v>4.238517821266967E+18</v>
      </c>
      <c r="K192" s="2">
        <f>J192*H192*1E-27*ARC_BR2_spectra_Lee!D$5</f>
        <v>2.5146766807265675E-17</v>
      </c>
      <c r="L192" s="2"/>
      <c r="N192">
        <v>22.6</v>
      </c>
      <c r="O192" s="2">
        <v>1.2088799999999999E-38</v>
      </c>
      <c r="P192">
        <f t="shared" si="13"/>
        <v>91.140288000000012</v>
      </c>
      <c r="Q192" s="2">
        <f t="shared" si="15"/>
        <v>1.6328287472760937E+18</v>
      </c>
      <c r="R192" s="2">
        <f>Q192*O192*1E-27*ARC_BR2_spectra_Lee!D$5</f>
        <v>1.8949382553668388E-37</v>
      </c>
    </row>
    <row r="193" spans="7:18" x14ac:dyDescent="0.6">
      <c r="G193">
        <v>22.7</v>
      </c>
      <c r="H193" s="2">
        <v>1.60095E-19</v>
      </c>
      <c r="I193" s="5">
        <f t="shared" si="12"/>
        <v>91.816541999999998</v>
      </c>
      <c r="J193" s="2">
        <f t="shared" si="14"/>
        <v>4.2537147366325396E+18</v>
      </c>
      <c r="K193" s="2">
        <f>J193*H193*1E-27*ARC_BR2_spectra_Lee!D$5</f>
        <v>6.5375852233073903E-18</v>
      </c>
      <c r="L193" s="2"/>
      <c r="N193">
        <v>22.7</v>
      </c>
      <c r="O193" s="2">
        <v>1.2378699999999999E-39</v>
      </c>
      <c r="P193">
        <f t="shared" si="13"/>
        <v>91.816541999999998</v>
      </c>
      <c r="Q193" s="2">
        <f t="shared" si="15"/>
        <v>1.6386831429222139E+18</v>
      </c>
      <c r="R193" s="2">
        <f>Q193*O193*1E-27*ARC_BR2_spectra_Lee!D$5</f>
        <v>1.9473376340439561E-38</v>
      </c>
    </row>
    <row r="194" spans="7:18" x14ac:dyDescent="0.6">
      <c r="G194">
        <v>22.8</v>
      </c>
      <c r="H194" s="2">
        <v>4.0548900000000001E-20</v>
      </c>
      <c r="I194" s="5">
        <f t="shared" si="12"/>
        <v>92.495212000000009</v>
      </c>
      <c r="J194" s="2">
        <f t="shared" si="14"/>
        <v>4.26891165199838E+18</v>
      </c>
      <c r="K194" s="2">
        <f>J194*H194*1E-27*ARC_BR2_spectra_Lee!D$5</f>
        <v>1.6617568481828842E-18</v>
      </c>
      <c r="L194" s="2"/>
      <c r="N194">
        <v>22.8</v>
      </c>
      <c r="O194" s="2">
        <v>1.2299600000000001E-40</v>
      </c>
      <c r="P194">
        <f t="shared" si="13"/>
        <v>92.495212000000009</v>
      </c>
      <c r="Q194" s="2">
        <f t="shared" si="15"/>
        <v>1.6445375385684372E+18</v>
      </c>
      <c r="R194" s="2">
        <f>Q194*O194*1E-27*ARC_BR2_spectra_Lee!D$5</f>
        <v>1.9418067753001298E-39</v>
      </c>
    </row>
    <row r="195" spans="7:18" x14ac:dyDescent="0.6">
      <c r="G195">
        <v>22.9</v>
      </c>
      <c r="H195" s="2">
        <v>1.00417E-20</v>
      </c>
      <c r="I195" s="5">
        <f t="shared" si="12"/>
        <v>93.176298000000003</v>
      </c>
      <c r="J195" s="2">
        <f t="shared" si="14"/>
        <v>4.2841085673639521E+18</v>
      </c>
      <c r="K195" s="2">
        <f>J195*H195*1E-27*ARC_BR2_spectra_Lee!D$5</f>
        <v>4.1298943680862658E-19</v>
      </c>
      <c r="L195" s="2"/>
      <c r="N195">
        <v>22.9</v>
      </c>
      <c r="O195" s="2">
        <v>1.1859200000000001E-41</v>
      </c>
      <c r="P195">
        <f t="shared" si="13"/>
        <v>93.176298000000003</v>
      </c>
      <c r="Q195" s="2">
        <f t="shared" si="15"/>
        <v>1.6503919342145574E+18</v>
      </c>
      <c r="R195" s="2">
        <f>Q195*O195*1E-27*ARC_BR2_spectra_Lee!D$5</f>
        <v>1.8789434905187791E-40</v>
      </c>
    </row>
    <row r="196" spans="7:18" x14ac:dyDescent="0.6">
      <c r="G196">
        <v>23</v>
      </c>
      <c r="H196" s="2">
        <v>2.4312899999999999E-21</v>
      </c>
      <c r="I196" s="5">
        <f t="shared" ref="I196:I216" si="16">0.1208*(G196^2) + 1.2903*G196 + 0.2797</f>
        <v>93.859800000000007</v>
      </c>
      <c r="J196" s="2">
        <f t="shared" si="14"/>
        <v>4.2993054827297024E+18</v>
      </c>
      <c r="K196" s="2">
        <f>J196*H196*1E-27*ARC_BR2_spectra_Lee!D$5</f>
        <v>1.0034744090021663E-19</v>
      </c>
      <c r="L196" s="2"/>
      <c r="N196">
        <v>23</v>
      </c>
      <c r="O196" s="2">
        <v>1.1084300000000001E-42</v>
      </c>
      <c r="P196">
        <f t="shared" ref="P196:P201" si="17">0.1208*(N196^2) + 1.2903*N196 + 0.2797</f>
        <v>93.859800000000007</v>
      </c>
      <c r="Q196" s="2">
        <f t="shared" si="15"/>
        <v>1.6562463298607465E+18</v>
      </c>
      <c r="R196" s="2">
        <f>Q196*O196*1E-27*ARC_BR2_spectra_Lee!D$5</f>
        <v>1.7623997946312456E-41</v>
      </c>
    </row>
    <row r="197" spans="7:18" x14ac:dyDescent="0.6">
      <c r="G197">
        <v>23.1</v>
      </c>
      <c r="H197" s="2">
        <v>5.7554799999999999E-22</v>
      </c>
      <c r="I197" s="5">
        <f t="shared" si="16"/>
        <v>94.545718000000008</v>
      </c>
      <c r="J197" s="2">
        <f t="shared" ref="J197:J216" si="18">(I197-I196)*0.0001*(8.9/58)*0.6807*6.022E+23</f>
        <v>4.3145023980953646E+18</v>
      </c>
      <c r="K197" s="2">
        <f>J197*H197*1E-27*ARC_BR2_spectra_Lee!D$5</f>
        <v>2.3838750971702312E-20</v>
      </c>
      <c r="L197" s="2"/>
      <c r="N197">
        <v>23.1</v>
      </c>
      <c r="O197" s="2">
        <v>9.9492200000000005E-44</v>
      </c>
      <c r="P197">
        <f t="shared" si="17"/>
        <v>94.545718000000008</v>
      </c>
      <c r="Q197" s="2">
        <f t="shared" ref="Q197:Q201" si="19">(P197-P196)*0.0001*(8.9/58)*0.26223*6.022E+23</f>
        <v>1.662100725506901E+18</v>
      </c>
      <c r="R197" s="2">
        <f>Q197*O197*1E-27*ARC_BR2_spectra_Lee!D$5</f>
        <v>1.5875141549018662E-42</v>
      </c>
    </row>
    <row r="198" spans="7:18" x14ac:dyDescent="0.6">
      <c r="G198">
        <v>23.2</v>
      </c>
      <c r="H198" s="2">
        <v>1.3321000000000001E-22</v>
      </c>
      <c r="I198" s="5">
        <f t="shared" si="16"/>
        <v>95.23405200000002</v>
      </c>
      <c r="J198" s="2">
        <f t="shared" si="18"/>
        <v>4.3296993134611154E+18</v>
      </c>
      <c r="K198" s="2">
        <f>J198*H198*1E-27*ARC_BR2_spectra_Lee!D$5</f>
        <v>5.5368887572430899E-21</v>
      </c>
      <c r="L198" s="2"/>
      <c r="N198">
        <v>23.2</v>
      </c>
      <c r="O198" s="2">
        <v>8.4077900000000001E-45</v>
      </c>
      <c r="P198">
        <f t="shared" si="17"/>
        <v>95.23405200000002</v>
      </c>
      <c r="Q198" s="2">
        <f t="shared" si="19"/>
        <v>1.66795512115309E+18</v>
      </c>
      <c r="R198" s="2">
        <f>Q198*O198*1E-27*ARC_BR2_spectra_Lee!D$5</f>
        <v>1.3462863732556552E-43</v>
      </c>
    </row>
    <row r="199" spans="7:18" x14ac:dyDescent="0.6">
      <c r="G199">
        <v>23.3</v>
      </c>
      <c r="H199" s="2">
        <v>3.0145499999999999E-23</v>
      </c>
      <c r="I199" s="5">
        <f t="shared" si="16"/>
        <v>95.924802000000014</v>
      </c>
      <c r="J199" s="2">
        <f t="shared" si="18"/>
        <v>4.344896228826688E+18</v>
      </c>
      <c r="K199" s="2">
        <f>J199*H199*1E-27*ARC_BR2_spectra_Lee!D$5</f>
        <v>1.2573990649545113E-21</v>
      </c>
      <c r="L199" s="2"/>
      <c r="N199">
        <v>23.3</v>
      </c>
      <c r="O199" s="2">
        <v>0</v>
      </c>
      <c r="P199">
        <f t="shared" si="17"/>
        <v>95.924802000000014</v>
      </c>
      <c r="Q199" s="2">
        <f t="shared" si="19"/>
        <v>1.6738095167992105E+18</v>
      </c>
      <c r="R199" s="2">
        <f>Q199*O199*1E-27*ARC_BR2_spectra_Lee!D$5</f>
        <v>0</v>
      </c>
    </row>
    <row r="200" spans="7:18" x14ac:dyDescent="0.6">
      <c r="G200">
        <v>23.4</v>
      </c>
      <c r="H200" s="2">
        <v>6.6697000000000007E-24</v>
      </c>
      <c r="I200" s="5">
        <f t="shared" si="16"/>
        <v>96.617968000000005</v>
      </c>
      <c r="J200" s="2">
        <f t="shared" si="18"/>
        <v>4.3600931441923502E+18</v>
      </c>
      <c r="K200" s="2">
        <f>J200*H200*1E-27*ARC_BR2_spectra_Lee!D$5</f>
        <v>2.7917292714066929E-22</v>
      </c>
      <c r="L200" s="2"/>
      <c r="N200">
        <v>23.4</v>
      </c>
      <c r="O200" s="2">
        <v>0</v>
      </c>
      <c r="P200">
        <f t="shared" si="17"/>
        <v>96.617968000000005</v>
      </c>
      <c r="Q200" s="2">
        <f t="shared" si="19"/>
        <v>1.6796639124453652E+18</v>
      </c>
      <c r="R200" s="2">
        <f>Q200*O200*1E-27*ARC_BR2_spectra_Lee!D$5</f>
        <v>0</v>
      </c>
    </row>
    <row r="201" spans="7:18" x14ac:dyDescent="0.6">
      <c r="G201">
        <v>23.5</v>
      </c>
      <c r="H201" s="2">
        <v>1.44279E-24</v>
      </c>
      <c r="I201" s="5">
        <f t="shared" si="16"/>
        <v>97.313550000000006</v>
      </c>
      <c r="J201" s="2">
        <f t="shared" si="18"/>
        <v>4.375290059558101E+18</v>
      </c>
      <c r="K201" s="2">
        <f>J201*H201*1E-27*ARC_BR2_spectra_Lee!D$5</f>
        <v>6.0601197552286392E-23</v>
      </c>
      <c r="L201" s="2"/>
      <c r="N201">
        <v>23.5</v>
      </c>
      <c r="O201" s="2">
        <v>0</v>
      </c>
      <c r="P201">
        <f t="shared" si="17"/>
        <v>97.313550000000006</v>
      </c>
      <c r="Q201" s="2">
        <f t="shared" si="19"/>
        <v>1.6855183080915543E+18</v>
      </c>
      <c r="R201" s="2">
        <f>Q201*O201*1E-27*ARC_BR2_spectra_Lee!D$5</f>
        <v>0</v>
      </c>
    </row>
    <row r="202" spans="7:18" x14ac:dyDescent="0.6">
      <c r="G202">
        <v>23.6</v>
      </c>
      <c r="H202" s="2">
        <v>3.05148E-25</v>
      </c>
      <c r="I202" s="5">
        <f t="shared" si="16"/>
        <v>98.011548000000019</v>
      </c>
      <c r="J202" s="2">
        <f t="shared" si="18"/>
        <v>4.3904869749238518E+18</v>
      </c>
      <c r="K202" s="2">
        <f>J202*H202*1E-27*ARC_BR2_spectra_Lee!D$5</f>
        <v>1.2861583866471011E-23</v>
      </c>
      <c r="L202" s="2"/>
    </row>
    <row r="203" spans="7:18" x14ac:dyDescent="0.6">
      <c r="G203">
        <v>23.7</v>
      </c>
      <c r="H203" s="2">
        <v>6.3100100000000003E-26</v>
      </c>
      <c r="I203" s="5">
        <f t="shared" si="16"/>
        <v>98.711961999999986</v>
      </c>
      <c r="J203" s="2">
        <f t="shared" si="18"/>
        <v>4.4056838902892447E+18</v>
      </c>
      <c r="K203" s="2">
        <f>J203*H203*1E-27*ARC_BR2_spectra_Lee!D$5</f>
        <v>2.6687913028381478E-24</v>
      </c>
      <c r="L203" s="2"/>
    </row>
    <row r="204" spans="7:18" x14ac:dyDescent="0.6">
      <c r="G204">
        <v>23.8</v>
      </c>
      <c r="H204" s="2">
        <v>1.2757899999999999E-26</v>
      </c>
      <c r="I204" s="5">
        <f t="shared" si="16"/>
        <v>99.41479200000002</v>
      </c>
      <c r="J204" s="2">
        <f t="shared" si="18"/>
        <v>4.4208808056553539E+18</v>
      </c>
      <c r="K204" s="2">
        <f>J204*H204*1E-27*ARC_BR2_spectra_Lee!D$5</f>
        <v>5.4145109021251621E-25</v>
      </c>
      <c r="L204" s="2"/>
    </row>
    <row r="205" spans="7:18" x14ac:dyDescent="0.6">
      <c r="G205">
        <v>23.9</v>
      </c>
      <c r="H205" s="2">
        <v>2.5218600000000001E-27</v>
      </c>
      <c r="I205" s="5">
        <f t="shared" si="16"/>
        <v>100.12003800000001</v>
      </c>
      <c r="J205" s="2">
        <f t="shared" si="18"/>
        <v>4.4360777210207468E+18</v>
      </c>
      <c r="K205" s="2">
        <f>J205*H205*1E-27*ARC_BR2_spectra_Lee!D$5</f>
        <v>1.0739680283072047E-25</v>
      </c>
      <c r="L205" s="2"/>
    </row>
    <row r="206" spans="7:18" x14ac:dyDescent="0.6">
      <c r="G206">
        <v>24</v>
      </c>
      <c r="H206" s="2">
        <v>4.8738999999999998E-28</v>
      </c>
      <c r="I206" s="5">
        <f t="shared" si="16"/>
        <v>100.82770000000001</v>
      </c>
      <c r="J206" s="2">
        <f t="shared" si="18"/>
        <v>4.451274636386498E+18</v>
      </c>
      <c r="K206" s="2">
        <f>J206*H206*1E-27*ARC_BR2_spectra_Lee!D$5</f>
        <v>2.0827264752272784E-26</v>
      </c>
      <c r="L206" s="2"/>
    </row>
    <row r="207" spans="7:18" x14ac:dyDescent="0.6">
      <c r="G207">
        <v>24.1</v>
      </c>
      <c r="H207" s="2">
        <v>9.20967E-29</v>
      </c>
      <c r="I207" s="5">
        <f t="shared" si="16"/>
        <v>101.53777800000002</v>
      </c>
      <c r="J207" s="2">
        <f t="shared" si="18"/>
        <v>4.4664715517522493E+18</v>
      </c>
      <c r="K207" s="2">
        <f>J207*H207*1E-27*ARC_BR2_spectra_Lee!D$5</f>
        <v>3.9489339893785092E-27</v>
      </c>
      <c r="L207" s="2"/>
    </row>
    <row r="208" spans="7:18" x14ac:dyDescent="0.6">
      <c r="G208">
        <v>24.2</v>
      </c>
      <c r="H208" s="2">
        <v>1.7014599999999999E-29</v>
      </c>
      <c r="I208" s="5">
        <f t="shared" si="16"/>
        <v>102.25027200000001</v>
      </c>
      <c r="J208" s="2">
        <f t="shared" si="18"/>
        <v>4.481668467117822E+18</v>
      </c>
      <c r="K208" s="2">
        <f>J208*H208*1E-27*ARC_BR2_spectra_Lee!D$5</f>
        <v>7.3203644448597966E-28</v>
      </c>
      <c r="L208" s="2"/>
    </row>
    <row r="209" spans="7:12" x14ac:dyDescent="0.6">
      <c r="G209">
        <v>24.3</v>
      </c>
      <c r="H209" s="2">
        <v>3.07346E-30</v>
      </c>
      <c r="I209" s="5">
        <f t="shared" si="16"/>
        <v>102.96518200000001</v>
      </c>
      <c r="J209" s="2">
        <f t="shared" si="18"/>
        <v>4.4968653824835727E+18</v>
      </c>
      <c r="K209" s="2">
        <f>J209*H209*1E-27*ARC_BR2_spectra_Lee!D$5</f>
        <v>1.3268098443310044E-28</v>
      </c>
      <c r="L209" s="2"/>
    </row>
    <row r="210" spans="7:12" x14ac:dyDescent="0.6">
      <c r="G210">
        <v>24.4</v>
      </c>
      <c r="H210" s="2">
        <v>5.4278299999999998E-31</v>
      </c>
      <c r="I210" s="5">
        <f t="shared" si="16"/>
        <v>103.682508</v>
      </c>
      <c r="J210" s="2">
        <f t="shared" si="18"/>
        <v>4.5120622978491448E+18</v>
      </c>
      <c r="K210" s="2">
        <f>J210*H210*1E-27*ARC_BR2_spectra_Lee!D$5</f>
        <v>2.3511078818049145E-29</v>
      </c>
      <c r="L210" s="2"/>
    </row>
    <row r="211" spans="7:12" x14ac:dyDescent="0.6">
      <c r="G211">
        <v>24.5</v>
      </c>
      <c r="H211" s="2">
        <v>9.3721800000000005E-32</v>
      </c>
      <c r="I211" s="5">
        <f t="shared" si="16"/>
        <v>104.40225</v>
      </c>
      <c r="J211" s="2">
        <f t="shared" si="18"/>
        <v>4.5272592132148956E+18</v>
      </c>
      <c r="K211" s="2">
        <f>J211*H211*1E-27*ARC_BR2_spectra_Lee!D$5</f>
        <v>4.0733076722792046E-30</v>
      </c>
      <c r="L211" s="2"/>
    </row>
    <row r="212" spans="7:12" x14ac:dyDescent="0.6">
      <c r="G212">
        <v>24.6</v>
      </c>
      <c r="H212" s="2">
        <v>1.5822100000000001E-32</v>
      </c>
      <c r="I212" s="5">
        <f t="shared" si="16"/>
        <v>105.12440800000003</v>
      </c>
      <c r="J212" s="2">
        <f t="shared" si="18"/>
        <v>4.5424561285808261E+18</v>
      </c>
      <c r="K212" s="2">
        <f>J212*H212*1E-27*ARC_BR2_spectra_Lee!D$5</f>
        <v>6.8996347307537954E-31</v>
      </c>
      <c r="L212" s="2"/>
    </row>
    <row r="213" spans="7:12" x14ac:dyDescent="0.6">
      <c r="G213">
        <v>24.7</v>
      </c>
      <c r="H213" s="2">
        <v>2.61155E-33</v>
      </c>
      <c r="I213" s="5">
        <f t="shared" si="16"/>
        <v>105.84898199999999</v>
      </c>
      <c r="J213" s="2">
        <f t="shared" si="18"/>
        <v>4.5576530439460403E+18</v>
      </c>
      <c r="K213" s="2">
        <f>J213*H213*1E-27*ARC_BR2_spectra_Lee!D$5</f>
        <v>1.1426437254640591E-31</v>
      </c>
      <c r="L213" s="2"/>
    </row>
    <row r="214" spans="7:12" x14ac:dyDescent="0.6">
      <c r="G214">
        <v>24.8</v>
      </c>
      <c r="H214" s="2">
        <v>4.2146300000000003E-34</v>
      </c>
      <c r="I214" s="5">
        <f t="shared" si="16"/>
        <v>106.57597200000002</v>
      </c>
      <c r="J214" s="2">
        <f t="shared" si="18"/>
        <v>4.5728499593121495E+18</v>
      </c>
      <c r="K214" s="2">
        <f>J214*H214*1E-27*ARC_BR2_spectra_Lee!D$5</f>
        <v>1.8501955799055134E-32</v>
      </c>
      <c r="L214" s="2"/>
    </row>
    <row r="215" spans="7:12" x14ac:dyDescent="0.6">
      <c r="G215">
        <v>24.9</v>
      </c>
      <c r="H215" s="2">
        <v>6.6499199999999995E-35</v>
      </c>
      <c r="I215" s="5">
        <f t="shared" si="16"/>
        <v>107.305378</v>
      </c>
      <c r="J215" s="2">
        <f t="shared" si="18"/>
        <v>4.5880468746775424E+18</v>
      </c>
      <c r="K215" s="2">
        <f>J215*H215*1E-27*ARC_BR2_spectra_Lee!D$5</f>
        <v>2.9289738885941456E-33</v>
      </c>
      <c r="L215" s="2"/>
    </row>
    <row r="216" spans="7:12" x14ac:dyDescent="0.6">
      <c r="G216">
        <v>25</v>
      </c>
      <c r="H216" s="2">
        <v>1.0258500000000001E-35</v>
      </c>
      <c r="I216" s="5">
        <f t="shared" si="16"/>
        <v>108.0372</v>
      </c>
      <c r="J216" s="2">
        <f t="shared" si="18"/>
        <v>4.6032437900432932E+18</v>
      </c>
      <c r="K216" s="2">
        <f>J216*H216*1E-27*ARC_BR2_spectra_Lee!D$5</f>
        <v>4.5333481363352764E-34</v>
      </c>
      <c r="L21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72D7-564C-124B-926D-4FB9A7F305B7}">
  <dimension ref="A1:AG216"/>
  <sheetViews>
    <sheetView topLeftCell="J13" workbookViewId="0">
      <selection activeCell="R36" sqref="R36"/>
    </sheetView>
  </sheetViews>
  <sheetFormatPr defaultColWidth="10.796875" defaultRowHeight="15.6" x14ac:dyDescent="0.6"/>
  <cols>
    <col min="2" max="4" width="12.1484375" bestFit="1" customWidth="1"/>
    <col min="10" max="10" width="14.34765625" customWidth="1"/>
    <col min="13" max="16" width="10.84765625" customWidth="1"/>
    <col min="17" max="17" width="16" customWidth="1"/>
    <col min="18" max="21" width="10.84765625" customWidth="1"/>
  </cols>
  <sheetData>
    <row r="1" spans="1:33" x14ac:dyDescent="0.6">
      <c r="E1" t="s">
        <v>28</v>
      </c>
      <c r="G1" t="s">
        <v>25</v>
      </c>
      <c r="N1" t="s">
        <v>26</v>
      </c>
    </row>
    <row r="2" spans="1:33" x14ac:dyDescent="0.6">
      <c r="A2" t="s">
        <v>32</v>
      </c>
      <c r="B2" t="s">
        <v>33</v>
      </c>
      <c r="C2" t="s">
        <v>34</v>
      </c>
      <c r="D2" t="s">
        <v>35</v>
      </c>
      <c r="G2" t="s">
        <v>23</v>
      </c>
      <c r="H2" t="s">
        <v>24</v>
      </c>
      <c r="I2" t="s">
        <v>27</v>
      </c>
      <c r="J2" t="s">
        <v>29</v>
      </c>
      <c r="K2" t="s">
        <v>39</v>
      </c>
      <c r="N2" t="s">
        <v>23</v>
      </c>
      <c r="O2" t="s">
        <v>24</v>
      </c>
      <c r="P2" t="s">
        <v>27</v>
      </c>
      <c r="Q2" t="str">
        <f>J2</f>
        <v># of atoms/cm^2</v>
      </c>
      <c r="R2" t="str">
        <f>K2</f>
        <v># of protons/cm^2•s</v>
      </c>
    </row>
    <row r="3" spans="1:33" x14ac:dyDescent="0.6">
      <c r="A3">
        <v>2</v>
      </c>
      <c r="B3">
        <f>VLOOKUP(A3,I$4:K$216,3,TRUE)</f>
        <v>130.71549556117188</v>
      </c>
      <c r="C3">
        <f>VLOOKUP(A3,P$4:R$201,3,TRUE)</f>
        <v>50.356286765103725</v>
      </c>
      <c r="D3">
        <f>B3+C3</f>
        <v>181.07178232627561</v>
      </c>
      <c r="G3">
        <v>0.2</v>
      </c>
      <c r="H3" s="2">
        <v>3.1399199999999998E-10</v>
      </c>
      <c r="I3" s="5">
        <f>(1.4538390774*(G3^2))+(9.1516999036*G3)-7.7296549083</f>
        <v>-5.8411613644839999</v>
      </c>
      <c r="J3" s="2"/>
      <c r="K3" s="2"/>
      <c r="L3" s="2"/>
      <c r="N3">
        <v>0.2</v>
      </c>
      <c r="O3" s="2">
        <v>3.1399199999999998E-10</v>
      </c>
      <c r="P3" s="5">
        <f>(1.4538390774*(N3^2))+(9.1516999036*N3)-7.7296549083</f>
        <v>-5.8411613644839999</v>
      </c>
    </row>
    <row r="4" spans="1:33" x14ac:dyDescent="0.6">
      <c r="A4">
        <f>A3+2</f>
        <v>4</v>
      </c>
      <c r="B4">
        <f>VLOOKUP(A4,I$4:K$216,3,TRUE)</f>
        <v>338.37560499666938</v>
      </c>
      <c r="C4">
        <f t="shared" ref="C4:C27" si="0">VLOOKUP(A4,P$4:R$201,3,TRUE)</f>
        <v>130.3543923876548</v>
      </c>
      <c r="D4">
        <f t="shared" ref="D4:D27" si="1">B4+C4</f>
        <v>468.72999738432418</v>
      </c>
      <c r="G4">
        <v>0.3</v>
      </c>
      <c r="H4" s="2">
        <v>6.8607E-8</v>
      </c>
      <c r="I4" s="5">
        <f t="shared" ref="I4:I67" si="2">(1.4538390774*(G4^2))+(9.1516999036*G4)-7.7296549083</f>
        <v>-4.8532994202539994</v>
      </c>
      <c r="J4" s="2">
        <f>(I4-I3)*0.0001*(8.9/58)*0.6807*6.022E+23</f>
        <v>6.2137642216234025E+18</v>
      </c>
      <c r="K4" s="2">
        <f>J4*H4*1E-27*ARC_BR2_spectra_Lee!D$5</f>
        <v>4.0925541307480011E-6</v>
      </c>
      <c r="L4" s="2"/>
      <c r="N4">
        <v>0.3</v>
      </c>
      <c r="O4" s="2">
        <v>6.8607E-8</v>
      </c>
      <c r="P4" s="5">
        <f>(1.4538390774*(N4^2))+(9.1516999036*N4)-7.7296549083</f>
        <v>-4.8532994202539994</v>
      </c>
      <c r="Q4" s="2">
        <f>(P4-P3)*0.0001*(8.9/58)*0.26223*6.022E+23</f>
        <v>2.3937643482243354E+18</v>
      </c>
      <c r="R4" s="2">
        <f>Q4*O4*1E-27*ARC_BR2_spectra_Lee!D$5</f>
        <v>1.5765983101308192E-6</v>
      </c>
    </row>
    <row r="5" spans="1:33" x14ac:dyDescent="0.6">
      <c r="A5">
        <f t="shared" ref="A5:A27" si="3">A4+2</f>
        <v>6</v>
      </c>
      <c r="B5">
        <f>VLOOKUP(A5,I$4:K$216,3,TRUE)</f>
        <v>1315.3810155049259</v>
      </c>
      <c r="C5">
        <f t="shared" si="0"/>
        <v>506.73184030535742</v>
      </c>
      <c r="D5">
        <f t="shared" si="1"/>
        <v>1822.1128558102832</v>
      </c>
      <c r="G5">
        <v>0.4</v>
      </c>
      <c r="H5" s="2">
        <v>5.9359799999999997E-7</v>
      </c>
      <c r="I5" s="5">
        <f t="shared" si="2"/>
        <v>-3.8363606944759989</v>
      </c>
      <c r="J5" s="2">
        <f t="shared" ref="J5:J67" si="4">(I5-I4)*0.0001*(8.9/58)*0.6807*6.022E+23</f>
        <v>6.3966604916115661E+18</v>
      </c>
      <c r="K5" s="2">
        <f>J5*H5*1E-27*ARC_BR2_spectra_Lee!D$5</f>
        <v>3.6451630795196561E-5</v>
      </c>
      <c r="L5" s="2"/>
      <c r="N5">
        <v>0.4</v>
      </c>
      <c r="O5" s="2">
        <v>5.9359799999999997E-7</v>
      </c>
      <c r="P5" s="5">
        <f t="shared" ref="P5:P68" si="5">(1.4538390774*(N5^2))+(9.1516999036*N5)-7.7296549083</f>
        <v>-3.8363606944759989</v>
      </c>
      <c r="Q5" s="2">
        <f t="shared" ref="Q5:Q68" si="6">(P5-P4)*0.0001*(8.9/58)*0.26223*6.022E+23</f>
        <v>2.464222536675924E+18</v>
      </c>
      <c r="R5" s="2">
        <f>Q5*O5*1E-27*ARC_BR2_spectra_Lee!D$5</f>
        <v>1.4042472665527251E-5</v>
      </c>
    </row>
    <row r="6" spans="1:33" x14ac:dyDescent="0.6">
      <c r="A6">
        <f t="shared" si="3"/>
        <v>8</v>
      </c>
      <c r="B6">
        <f t="shared" ref="B5:B27" si="7">VLOOKUP(A6,I$4:K$216,3,TRUE)</f>
        <v>3076.980582887084</v>
      </c>
      <c r="C6">
        <f t="shared" si="0"/>
        <v>1185.3630354788897</v>
      </c>
      <c r="D6">
        <f t="shared" si="1"/>
        <v>4262.3436183659742</v>
      </c>
      <c r="G6">
        <v>0.5</v>
      </c>
      <c r="H6" s="2">
        <v>8.4346300000000003E-3</v>
      </c>
      <c r="I6" s="5">
        <f t="shared" si="2"/>
        <v>-2.7903451871499989</v>
      </c>
      <c r="J6" s="2">
        <f t="shared" si="4"/>
        <v>6.5795567615997256E+18</v>
      </c>
      <c r="K6" s="2">
        <f>J6*H6*1E-27*ARC_BR2_spectra_Lee!D$5</f>
        <v>0.53276281774168222</v>
      </c>
      <c r="L6" s="2"/>
      <c r="N6">
        <v>0.5</v>
      </c>
      <c r="O6" s="2">
        <v>8.4346300000000003E-3</v>
      </c>
      <c r="P6" s="5">
        <f t="shared" si="5"/>
        <v>-2.7903451871499989</v>
      </c>
      <c r="Q6" s="2">
        <f t="shared" si="6"/>
        <v>2.5346807251275105E+18</v>
      </c>
      <c r="R6" s="2">
        <f>Q6*O6*1E-27*ARC_BR2_spectra_Lee!D$5</f>
        <v>0.20523930321198966</v>
      </c>
    </row>
    <row r="7" spans="1:33" x14ac:dyDescent="0.6">
      <c r="A7">
        <f t="shared" si="3"/>
        <v>10</v>
      </c>
      <c r="B7">
        <f t="shared" si="7"/>
        <v>4250.2038810782142</v>
      </c>
      <c r="C7">
        <f t="shared" si="0"/>
        <v>1637.3306357207878</v>
      </c>
      <c r="D7">
        <f t="shared" si="1"/>
        <v>5887.5345167990017</v>
      </c>
      <c r="G7">
        <v>0.6</v>
      </c>
      <c r="H7" s="2">
        <v>2.8182599999999999E-2</v>
      </c>
      <c r="I7" s="5">
        <f t="shared" si="2"/>
        <v>-1.7152528982759998</v>
      </c>
      <c r="J7" s="2">
        <f t="shared" si="4"/>
        <v>6.762453031587882E+18</v>
      </c>
      <c r="K7" s="2">
        <f>J7*H7*1E-27*ARC_BR2_spectra_Lee!D$5</f>
        <v>1.8296016845570751</v>
      </c>
      <c r="L7" s="2"/>
      <c r="N7">
        <v>0.6</v>
      </c>
      <c r="O7" s="2">
        <v>2.8182599999999999E-2</v>
      </c>
      <c r="P7" s="5">
        <f t="shared" si="5"/>
        <v>-1.7152528982759998</v>
      </c>
      <c r="Q7" s="2">
        <f t="shared" si="6"/>
        <v>2.6051389135790961E+18</v>
      </c>
      <c r="R7" s="2">
        <f>Q7*O7*1E-27*ARC_BR2_spectra_Lee!D$5</f>
        <v>0.70482804428000856</v>
      </c>
    </row>
    <row r="8" spans="1:33" x14ac:dyDescent="0.6">
      <c r="A8">
        <f t="shared" si="3"/>
        <v>12</v>
      </c>
      <c r="B8">
        <f t="shared" si="7"/>
        <v>5595.6591718584777</v>
      </c>
      <c r="C8">
        <f t="shared" si="0"/>
        <v>2155.6481631209763</v>
      </c>
      <c r="D8">
        <f t="shared" si="1"/>
        <v>7751.307334979454</v>
      </c>
      <c r="G8">
        <v>0.7</v>
      </c>
      <c r="H8" s="2">
        <v>5.22204E-2</v>
      </c>
      <c r="I8" s="5">
        <f t="shared" si="2"/>
        <v>-0.6110838278539994</v>
      </c>
      <c r="J8" s="2">
        <f t="shared" si="4"/>
        <v>6.9453493015760548E+18</v>
      </c>
      <c r="K8" s="2">
        <f>J8*H8*1E-27*ARC_BR2_spectra_Lee!D$5</f>
        <v>3.4818136192130136</v>
      </c>
      <c r="L8" s="2"/>
      <c r="N8">
        <v>0.7</v>
      </c>
      <c r="O8" s="2">
        <v>5.22204E-2</v>
      </c>
      <c r="P8" s="5">
        <f t="shared" si="5"/>
        <v>-0.6110838278539994</v>
      </c>
      <c r="Q8" s="2">
        <f t="shared" si="6"/>
        <v>2.6755971020306872E+18</v>
      </c>
      <c r="R8" s="2">
        <f>Q8*O8*1E-27*ARC_BR2_spectra_Lee!D$5</f>
        <v>1.3413192087060797</v>
      </c>
    </row>
    <row r="9" spans="1:33" x14ac:dyDescent="0.6">
      <c r="A9">
        <f t="shared" si="3"/>
        <v>14</v>
      </c>
      <c r="B9">
        <f t="shared" si="7"/>
        <v>8502.4228610147638</v>
      </c>
      <c r="C9">
        <f t="shared" si="0"/>
        <v>3275.4375596355244</v>
      </c>
      <c r="D9">
        <f t="shared" si="1"/>
        <v>11777.860420650288</v>
      </c>
      <c r="G9">
        <v>0.8</v>
      </c>
      <c r="H9" s="2">
        <v>0.391073</v>
      </c>
      <c r="I9" s="5">
        <f t="shared" si="2"/>
        <v>0.52216202411600232</v>
      </c>
      <c r="J9" s="2">
        <f>(I9-I8)*0.0001*(8.9/58)*0.6807*6.022E+23</f>
        <v>7.1282455715642255E+18</v>
      </c>
      <c r="K9" s="2">
        <f>J9*H9*1E-27*ARC_BR2_spectra_Lee!D$5</f>
        <v>26.761578051920029</v>
      </c>
      <c r="L9" s="2"/>
      <c r="N9">
        <v>0.8</v>
      </c>
      <c r="O9" s="2">
        <v>0.391073</v>
      </c>
      <c r="P9" s="5">
        <f>(1.4538390774*(N9^2))+(9.1516999036*N9)-7.7296549083</f>
        <v>0.52216202411600232</v>
      </c>
      <c r="Q9" s="2">
        <f t="shared" si="6"/>
        <v>2.7460552904822784E+18</v>
      </c>
      <c r="R9" s="2">
        <f>Q9*O9*1E-27*ARC_BR2_spectra_Lee!D$5</f>
        <v>10.30951757390185</v>
      </c>
      <c r="S9">
        <v>0.52216202411600232</v>
      </c>
      <c r="T9" s="2">
        <v>0.391073</v>
      </c>
      <c r="V9">
        <v>0.52216202411600232</v>
      </c>
      <c r="W9" s="2">
        <f t="shared" ref="W9:W72" si="8">(V9-V8)*0.0001*(8.9/58)*0.26223*6.022E+23</f>
        <v>1.2652910101722921E+18</v>
      </c>
      <c r="AB9">
        <v>0.8</v>
      </c>
      <c r="AC9">
        <v>0.52216202411600232</v>
      </c>
      <c r="AF9">
        <v>0.8</v>
      </c>
      <c r="AG9" s="2">
        <v>0.391073</v>
      </c>
    </row>
    <row r="10" spans="1:33" x14ac:dyDescent="0.6">
      <c r="A10">
        <f t="shared" si="3"/>
        <v>16</v>
      </c>
      <c r="B10">
        <f t="shared" si="7"/>
        <v>9953.8809531341849</v>
      </c>
      <c r="C10">
        <f t="shared" si="0"/>
        <v>3834.5911596009664</v>
      </c>
      <c r="D10">
        <f t="shared" si="1"/>
        <v>13788.472112735151</v>
      </c>
      <c r="G10">
        <v>0.9</v>
      </c>
      <c r="H10" s="2">
        <v>1.86239</v>
      </c>
      <c r="I10" s="5">
        <f t="shared" si="2"/>
        <v>1.6844846576340027</v>
      </c>
      <c r="J10" s="2">
        <f t="shared" si="4"/>
        <v>7.3111418415523799E+18</v>
      </c>
      <c r="K10" s="2">
        <f>J10*H10*1E-27*ARC_BR2_spectra_Lee!D$5</f>
        <v>130.71549556117188</v>
      </c>
      <c r="L10" s="2"/>
      <c r="N10">
        <v>0.9</v>
      </c>
      <c r="O10" s="2">
        <v>1.86239</v>
      </c>
      <c r="P10" s="5">
        <f t="shared" si="5"/>
        <v>1.6844846576340027</v>
      </c>
      <c r="Q10" s="2">
        <f t="shared" si="6"/>
        <v>2.8165134789338634E+18</v>
      </c>
      <c r="R10" s="2">
        <f>Q10*O10*1E-27*ARC_BR2_spectra_Lee!D$5</f>
        <v>50.356286765103725</v>
      </c>
      <c r="S10">
        <v>1.6844846576340027</v>
      </c>
      <c r="T10" s="2">
        <v>1.86239</v>
      </c>
      <c r="V10">
        <v>1.6844846576340027</v>
      </c>
      <c r="W10" s="2">
        <f t="shared" si="8"/>
        <v>2.8165134789338634E+18</v>
      </c>
      <c r="AB10">
        <v>0.9</v>
      </c>
      <c r="AC10">
        <v>1.6844846576340027</v>
      </c>
      <c r="AF10">
        <v>0.9</v>
      </c>
      <c r="AG10" s="2">
        <v>1.86239</v>
      </c>
    </row>
    <row r="11" spans="1:33" x14ac:dyDescent="0.6">
      <c r="A11">
        <f t="shared" si="3"/>
        <v>18</v>
      </c>
      <c r="B11">
        <f t="shared" si="7"/>
        <v>11324.44770881699</v>
      </c>
      <c r="C11">
        <f t="shared" si="0"/>
        <v>4362.5825219378276</v>
      </c>
      <c r="D11">
        <f t="shared" si="1"/>
        <v>15687.030230754817</v>
      </c>
      <c r="G11">
        <v>1</v>
      </c>
      <c r="H11" s="2">
        <v>4.7034000000000002</v>
      </c>
      <c r="I11" s="5">
        <f t="shared" si="2"/>
        <v>2.8758840727000008</v>
      </c>
      <c r="J11" s="2">
        <f t="shared" si="4"/>
        <v>7.4940381115405281E+18</v>
      </c>
      <c r="K11" s="2">
        <f>J11*H11*1E-27*ARC_BR2_spectra_Lee!D$5</f>
        <v>338.37560499666938</v>
      </c>
      <c r="L11" s="2"/>
      <c r="N11">
        <v>1</v>
      </c>
      <c r="O11" s="2">
        <v>4.7034000000000002</v>
      </c>
      <c r="P11" s="5">
        <f t="shared" si="5"/>
        <v>2.8758840727000008</v>
      </c>
      <c r="Q11" s="2">
        <f t="shared" si="6"/>
        <v>2.8869716673854459E+18</v>
      </c>
      <c r="R11" s="2">
        <f>Q11*O11*1E-27*ARC_BR2_spectra_Lee!D$5</f>
        <v>130.3543923876548</v>
      </c>
      <c r="S11">
        <v>2.8758840727000008</v>
      </c>
      <c r="T11" s="2">
        <v>4.7034000000000002</v>
      </c>
      <c r="V11">
        <v>2.8758840727000008</v>
      </c>
      <c r="W11" s="2">
        <f t="shared" si="8"/>
        <v>2.8869716673854459E+18</v>
      </c>
      <c r="AB11">
        <v>1</v>
      </c>
      <c r="AC11">
        <v>2.8758840727000008</v>
      </c>
      <c r="AF11">
        <v>1</v>
      </c>
      <c r="AG11" s="2">
        <v>4.7034000000000002</v>
      </c>
    </row>
    <row r="12" spans="1:33" x14ac:dyDescent="0.6">
      <c r="A12">
        <f t="shared" si="3"/>
        <v>20</v>
      </c>
      <c r="B12">
        <f t="shared" si="7"/>
        <v>28145.067091361198</v>
      </c>
      <c r="C12">
        <f t="shared" si="0"/>
        <v>10842.487062388203</v>
      </c>
      <c r="D12">
        <f t="shared" si="1"/>
        <v>38987.554153749399</v>
      </c>
      <c r="G12">
        <v>1.1000000000000001</v>
      </c>
      <c r="H12" s="2">
        <v>9.7202999999999999</v>
      </c>
      <c r="I12" s="5">
        <f t="shared" si="2"/>
        <v>4.096360269314002</v>
      </c>
      <c r="J12" s="2">
        <f>(I12-I11)*0.0001*(8.9/58)*0.6807*6.022E+23</f>
        <v>7.6769343815287112E+18</v>
      </c>
      <c r="K12" s="2">
        <f>J12*H12*1E-27*ARC_BR2_spectra_Lee!D$5</f>
        <v>716.3722105802259</v>
      </c>
      <c r="L12" s="2"/>
      <c r="N12">
        <v>1.1000000000000001</v>
      </c>
      <c r="O12" s="2">
        <v>9.7202999999999999</v>
      </c>
      <c r="P12" s="5">
        <f t="shared" si="5"/>
        <v>4.096360269314002</v>
      </c>
      <c r="Q12" s="2">
        <f t="shared" si="6"/>
        <v>2.9574298558370417E+18</v>
      </c>
      <c r="R12" s="2">
        <f>Q12*O12*1E-27*ARC_BR2_spectra_Lee!D$5</f>
        <v>275.97221210585087</v>
      </c>
      <c r="S12">
        <v>4.096360269314002</v>
      </c>
      <c r="T12" s="2">
        <v>9.7202999999999999</v>
      </c>
      <c r="V12">
        <v>4.096360269314002</v>
      </c>
      <c r="W12" s="2">
        <f t="shared" si="8"/>
        <v>2.9574298558370417E+18</v>
      </c>
      <c r="AB12">
        <v>1.1000000000000001</v>
      </c>
      <c r="AC12">
        <v>4.096360269314002</v>
      </c>
      <c r="AF12">
        <v>1.1000000000000001</v>
      </c>
      <c r="AG12" s="2">
        <v>9.7202999999999999</v>
      </c>
    </row>
    <row r="13" spans="1:33" x14ac:dyDescent="0.6">
      <c r="A13">
        <f t="shared" si="3"/>
        <v>22</v>
      </c>
      <c r="B13">
        <f t="shared" si="7"/>
        <v>28145.067091361198</v>
      </c>
      <c r="C13">
        <f t="shared" si="0"/>
        <v>10842.487062388203</v>
      </c>
      <c r="D13">
        <f t="shared" si="1"/>
        <v>38987.554153749399</v>
      </c>
      <c r="G13">
        <v>1.2</v>
      </c>
      <c r="H13" s="2">
        <v>17.4328</v>
      </c>
      <c r="I13" s="5">
        <f t="shared" si="2"/>
        <v>5.3459132474760009</v>
      </c>
      <c r="J13" s="2">
        <f t="shared" si="4"/>
        <v>7.8598306515168604E+18</v>
      </c>
      <c r="K13" s="2">
        <f>J13*H13*1E-27*ARC_BR2_spectra_Lee!D$5</f>
        <v>1315.3810155049259</v>
      </c>
      <c r="L13" s="2"/>
      <c r="N13">
        <v>1.2</v>
      </c>
      <c r="O13" s="2">
        <v>17.4328</v>
      </c>
      <c r="P13" s="5">
        <f t="shared" si="5"/>
        <v>5.3459132474760009</v>
      </c>
      <c r="Q13" s="2">
        <f t="shared" si="6"/>
        <v>3.0278880442886241E+18</v>
      </c>
      <c r="R13" s="2">
        <f>Q13*O13*1E-27*ARC_BR2_spectra_Lee!D$5</f>
        <v>506.73184030535742</v>
      </c>
      <c r="S13">
        <v>5.3459132474760009</v>
      </c>
      <c r="T13" s="2">
        <v>17.4328</v>
      </c>
      <c r="V13">
        <v>5.3459132474760009</v>
      </c>
      <c r="W13" s="2">
        <f t="shared" si="8"/>
        <v>3.0278880442886241E+18</v>
      </c>
      <c r="AB13">
        <v>1.2</v>
      </c>
      <c r="AC13">
        <v>5.3459132474760009</v>
      </c>
      <c r="AF13">
        <v>1.2</v>
      </c>
      <c r="AG13" s="2">
        <v>17.4328</v>
      </c>
    </row>
    <row r="14" spans="1:33" x14ac:dyDescent="0.6">
      <c r="A14">
        <f t="shared" si="3"/>
        <v>24</v>
      </c>
      <c r="B14">
        <f t="shared" si="7"/>
        <v>33950.738921092023</v>
      </c>
      <c r="C14">
        <f t="shared" si="0"/>
        <v>13079.039616979524</v>
      </c>
      <c r="D14">
        <f t="shared" si="1"/>
        <v>47029.77853807155</v>
      </c>
      <c r="G14">
        <v>1.3</v>
      </c>
      <c r="H14" s="2">
        <v>26.189</v>
      </c>
      <c r="I14" s="5">
        <f t="shared" si="2"/>
        <v>6.6245430071860012</v>
      </c>
      <c r="J14" s="2">
        <f t="shared" si="4"/>
        <v>8.0427269215050312E+18</v>
      </c>
      <c r="K14" s="2">
        <f>J14*H14*1E-27*ARC_BR2_spectra_Lee!D$5</f>
        <v>2022.0573633340343</v>
      </c>
      <c r="L14" s="2"/>
      <c r="N14">
        <v>1.3</v>
      </c>
      <c r="O14" s="2">
        <v>26.189</v>
      </c>
      <c r="P14" s="5">
        <f t="shared" si="5"/>
        <v>6.6245430071860012</v>
      </c>
      <c r="Q14" s="2">
        <f t="shared" si="6"/>
        <v>3.0983462327402153E+18</v>
      </c>
      <c r="R14" s="2">
        <f>Q14*O14*1E-27*ARC_BR2_spectra_Lee!D$5</f>
        <v>778.96885909664161</v>
      </c>
      <c r="S14">
        <v>6.6245430071860012</v>
      </c>
      <c r="T14" s="2">
        <v>26.189</v>
      </c>
      <c r="V14">
        <v>6.6245430071860012</v>
      </c>
      <c r="W14" s="2">
        <f t="shared" si="8"/>
        <v>3.0983462327402153E+18</v>
      </c>
      <c r="AB14">
        <v>1.3</v>
      </c>
      <c r="AC14">
        <v>6.6245430071860012</v>
      </c>
      <c r="AF14">
        <v>1.3</v>
      </c>
      <c r="AG14" s="2">
        <v>26.189</v>
      </c>
    </row>
    <row r="15" spans="1:33" x14ac:dyDescent="0.6">
      <c r="A15">
        <f t="shared" si="3"/>
        <v>26</v>
      </c>
      <c r="B15">
        <f t="shared" si="7"/>
        <v>38469.629889560398</v>
      </c>
      <c r="C15">
        <f t="shared" si="0"/>
        <v>14819.878134184548</v>
      </c>
      <c r="D15">
        <f t="shared" si="1"/>
        <v>53289.508023744944</v>
      </c>
      <c r="G15">
        <v>1.4</v>
      </c>
      <c r="H15" s="2">
        <v>38.965899999999998</v>
      </c>
      <c r="I15" s="5">
        <f t="shared" si="2"/>
        <v>7.932249548444001</v>
      </c>
      <c r="J15" s="2">
        <f t="shared" si="4"/>
        <v>8.2256231914931927E+18</v>
      </c>
      <c r="K15" s="2">
        <f>J15*H15*1E-27*ARC_BR2_spectra_Lee!D$5</f>
        <v>3076.980582887084</v>
      </c>
      <c r="L15" s="2"/>
      <c r="N15">
        <v>1.4</v>
      </c>
      <c r="O15" s="2">
        <v>38.965899999999998</v>
      </c>
      <c r="P15" s="5">
        <f t="shared" si="5"/>
        <v>7.932249548444001</v>
      </c>
      <c r="Q15" s="2">
        <f t="shared" si="6"/>
        <v>3.1688044211918029E+18</v>
      </c>
      <c r="R15" s="2">
        <f>Q15*O15*1E-27*ARC_BR2_spectra_Lee!D$5</f>
        <v>1185.3630354788897</v>
      </c>
      <c r="S15">
        <v>7.932249548444001</v>
      </c>
      <c r="T15" s="2">
        <v>38.965899999999998</v>
      </c>
      <c r="V15">
        <v>7.932249548444001</v>
      </c>
      <c r="W15" s="2">
        <f t="shared" si="8"/>
        <v>3.1688044211918029E+18</v>
      </c>
      <c r="AB15">
        <v>1.4</v>
      </c>
      <c r="AC15">
        <v>7.932249548444001</v>
      </c>
      <c r="AF15">
        <v>1.4</v>
      </c>
      <c r="AG15" s="2">
        <v>38.965899999999998</v>
      </c>
    </row>
    <row r="16" spans="1:33" x14ac:dyDescent="0.6">
      <c r="A16">
        <f t="shared" si="3"/>
        <v>28</v>
      </c>
      <c r="B16">
        <f t="shared" si="7"/>
        <v>38469.629889560398</v>
      </c>
      <c r="C16">
        <f t="shared" si="0"/>
        <v>14819.878134184548</v>
      </c>
      <c r="D16">
        <f t="shared" si="1"/>
        <v>53289.508023744944</v>
      </c>
      <c r="G16">
        <v>1.5</v>
      </c>
      <c r="H16" s="2">
        <v>52.652500000000003</v>
      </c>
      <c r="I16" s="5">
        <f t="shared" si="2"/>
        <v>9.2690328712500012</v>
      </c>
      <c r="J16" s="2">
        <f t="shared" si="4"/>
        <v>8.4085194614813594E+18</v>
      </c>
      <c r="K16" s="2">
        <f>J16*H16*1E-27*ARC_BR2_spectra_Lee!D$5</f>
        <v>4250.2038810782142</v>
      </c>
      <c r="L16" s="2"/>
      <c r="N16">
        <v>1.5</v>
      </c>
      <c r="O16" s="2">
        <v>52.652500000000003</v>
      </c>
      <c r="P16" s="5">
        <f t="shared" si="5"/>
        <v>9.2690328712500012</v>
      </c>
      <c r="Q16" s="2">
        <f t="shared" si="6"/>
        <v>3.2392626096433925E+18</v>
      </c>
      <c r="R16" s="2">
        <f>Q16*O16*1E-27*ARC_BR2_spectra_Lee!D$5</f>
        <v>1637.3306357207878</v>
      </c>
      <c r="S16">
        <v>9.2690328712500012</v>
      </c>
      <c r="T16" s="2">
        <v>52.652500000000003</v>
      </c>
      <c r="V16">
        <v>9.2690328712500012</v>
      </c>
      <c r="W16" s="2">
        <f t="shared" si="8"/>
        <v>3.2392626096433925E+18</v>
      </c>
      <c r="AB16">
        <v>1.5</v>
      </c>
      <c r="AC16">
        <v>9.2690328712500012</v>
      </c>
      <c r="AF16">
        <v>1.5</v>
      </c>
      <c r="AG16" s="2">
        <v>52.652500000000003</v>
      </c>
    </row>
    <row r="17" spans="1:33" x14ac:dyDescent="0.6">
      <c r="A17">
        <f t="shared" si="3"/>
        <v>30</v>
      </c>
      <c r="B17">
        <f t="shared" si="7"/>
        <v>42460.342608819716</v>
      </c>
      <c r="C17">
        <f t="shared" si="0"/>
        <v>16357.243488042888</v>
      </c>
      <c r="D17">
        <f t="shared" si="1"/>
        <v>58817.586096862608</v>
      </c>
      <c r="G17">
        <v>1.6</v>
      </c>
      <c r="H17" s="2">
        <v>67.8446</v>
      </c>
      <c r="I17" s="5">
        <f t="shared" si="2"/>
        <v>10.634892975604004</v>
      </c>
      <c r="J17" s="2">
        <f t="shared" si="4"/>
        <v>8.5914157314695352E+18</v>
      </c>
      <c r="K17" s="2">
        <f>J17*H17*1E-27*ARC_BR2_spectra_Lee!D$5</f>
        <v>5595.6591718584777</v>
      </c>
      <c r="L17" s="2"/>
      <c r="N17">
        <v>1.6</v>
      </c>
      <c r="O17" s="2">
        <v>67.8446</v>
      </c>
      <c r="P17" s="5">
        <f t="shared" si="5"/>
        <v>10.634892975604004</v>
      </c>
      <c r="Q17" s="2">
        <f t="shared" si="6"/>
        <v>3.3097207980949852E+18</v>
      </c>
      <c r="R17" s="2">
        <f>Q17*O17*1E-27*ARC_BR2_spectra_Lee!D$5</f>
        <v>2155.6481631209763</v>
      </c>
      <c r="S17">
        <v>10.634892975604004</v>
      </c>
      <c r="T17" s="2">
        <v>67.8446</v>
      </c>
      <c r="V17">
        <v>10.634892975604004</v>
      </c>
      <c r="W17" s="2">
        <f t="shared" si="8"/>
        <v>3.3097207980949852E+18</v>
      </c>
      <c r="AB17">
        <v>1.6</v>
      </c>
      <c r="AC17">
        <v>10.634892975604004</v>
      </c>
      <c r="AF17">
        <v>1.6</v>
      </c>
      <c r="AG17" s="2">
        <v>67.8446</v>
      </c>
    </row>
    <row r="18" spans="1:33" x14ac:dyDescent="0.6">
      <c r="A18">
        <f t="shared" si="3"/>
        <v>32</v>
      </c>
      <c r="B18">
        <f t="shared" si="7"/>
        <v>42460.342608819716</v>
      </c>
      <c r="C18">
        <f t="shared" si="0"/>
        <v>16357.243488042888</v>
      </c>
      <c r="D18">
        <f t="shared" si="1"/>
        <v>58817.586096862608</v>
      </c>
      <c r="G18">
        <v>1.7</v>
      </c>
      <c r="H18" s="2">
        <v>83.291499999999999</v>
      </c>
      <c r="I18" s="5">
        <f t="shared" si="2"/>
        <v>12.029829861506002</v>
      </c>
      <c r="J18" s="2">
        <f t="shared" si="4"/>
        <v>8.7743120014576722E+18</v>
      </c>
      <c r="K18" s="2">
        <f>J18*H18*1E-27*ARC_BR2_spectra_Lee!D$5</f>
        <v>7015.9258374663523</v>
      </c>
      <c r="L18" s="2"/>
      <c r="N18">
        <v>1.7</v>
      </c>
      <c r="O18" s="2">
        <v>83.291499999999999</v>
      </c>
      <c r="P18" s="5">
        <f t="shared" si="5"/>
        <v>12.029829861506002</v>
      </c>
      <c r="Q18" s="2">
        <f t="shared" si="6"/>
        <v>3.3801789865465636E+18</v>
      </c>
      <c r="R18" s="2">
        <f>Q18*O18*1E-27*ARC_BR2_spectra_Lee!D$5</f>
        <v>2702.7857093562538</v>
      </c>
      <c r="S18">
        <v>12.029829861506002</v>
      </c>
      <c r="T18" s="2">
        <v>83.291499999999999</v>
      </c>
      <c r="V18">
        <v>12.029829861506002</v>
      </c>
      <c r="W18" s="2">
        <f t="shared" si="8"/>
        <v>3.3801789865465636E+18</v>
      </c>
      <c r="AB18">
        <v>1.7</v>
      </c>
      <c r="AC18">
        <v>12.029829861506002</v>
      </c>
      <c r="AF18">
        <v>1.7</v>
      </c>
      <c r="AG18" s="2">
        <v>83.291499999999999</v>
      </c>
    </row>
    <row r="19" spans="1:33" x14ac:dyDescent="0.6">
      <c r="A19">
        <f t="shared" si="3"/>
        <v>34</v>
      </c>
      <c r="B19">
        <f t="shared" si="7"/>
        <v>45600.045037905293</v>
      </c>
      <c r="C19">
        <f t="shared" si="0"/>
        <v>17566.769223284715</v>
      </c>
      <c r="D19">
        <f t="shared" si="1"/>
        <v>63166.814261190011</v>
      </c>
      <c r="G19">
        <v>1.8</v>
      </c>
      <c r="H19" s="2">
        <v>98.877799999999993</v>
      </c>
      <c r="I19" s="5">
        <f t="shared" si="2"/>
        <v>13.453843528956007</v>
      </c>
      <c r="J19" s="2">
        <f t="shared" si="4"/>
        <v>8.9572082714458778E+18</v>
      </c>
      <c r="K19" s="2">
        <f>J19*H19*1E-27*ARC_BR2_spectra_Lee!D$5</f>
        <v>8502.4228610147638</v>
      </c>
      <c r="L19" s="2"/>
      <c r="N19">
        <v>1.8</v>
      </c>
      <c r="O19" s="2">
        <v>98.877799999999993</v>
      </c>
      <c r="P19" s="5">
        <f t="shared" si="5"/>
        <v>13.453843528956007</v>
      </c>
      <c r="Q19" s="2">
        <f t="shared" si="6"/>
        <v>3.4506371749981676E+18</v>
      </c>
      <c r="R19" s="2">
        <f>Q19*O19*1E-27*ARC_BR2_spectra_Lee!D$5</f>
        <v>3275.4375596355244</v>
      </c>
      <c r="S19">
        <v>13.453843528956007</v>
      </c>
      <c r="T19" s="2">
        <v>98.877799999999993</v>
      </c>
      <c r="V19">
        <v>13.453843528956007</v>
      </c>
      <c r="W19" s="2">
        <f t="shared" si="8"/>
        <v>3.4506371749981676E+18</v>
      </c>
      <c r="AB19">
        <v>1.8</v>
      </c>
      <c r="AC19">
        <v>13.453843528956007</v>
      </c>
      <c r="AF19">
        <v>1.8</v>
      </c>
      <c r="AG19" s="2">
        <v>98.877799999999993</v>
      </c>
    </row>
    <row r="20" spans="1:33" x14ac:dyDescent="0.6">
      <c r="A20">
        <f t="shared" si="3"/>
        <v>36</v>
      </c>
      <c r="B20">
        <f t="shared" si="7"/>
        <v>45600.045037905293</v>
      </c>
      <c r="C20">
        <f t="shared" si="0"/>
        <v>17566.769223284715</v>
      </c>
      <c r="D20">
        <f t="shared" si="1"/>
        <v>63166.814261190011</v>
      </c>
      <c r="G20">
        <v>1.9</v>
      </c>
      <c r="H20" s="2">
        <v>113.441</v>
      </c>
      <c r="I20" s="5">
        <f t="shared" si="2"/>
        <v>14.906933977954001</v>
      </c>
      <c r="J20" s="2">
        <f t="shared" si="4"/>
        <v>9.1401045414339697E+18</v>
      </c>
      <c r="K20" s="2">
        <f>J20*H20*1E-27*ARC_BR2_spectra_Lee!D$5</f>
        <v>9953.8809531341849</v>
      </c>
      <c r="L20" s="2"/>
      <c r="N20">
        <v>1.9</v>
      </c>
      <c r="O20" s="2">
        <v>113.441</v>
      </c>
      <c r="P20" s="5">
        <f t="shared" si="5"/>
        <v>14.906933977954001</v>
      </c>
      <c r="Q20" s="2">
        <f>(P20-P19)*0.0001*(8.9/58)*0.26223*6.022E+23</f>
        <v>3.5210953634497285E+18</v>
      </c>
      <c r="R20" s="2">
        <f>Q20*O20*1E-27*ARC_BR2_spectra_Lee!D$5</f>
        <v>3834.5911596009664</v>
      </c>
      <c r="S20">
        <v>14.906933977954001</v>
      </c>
      <c r="T20" s="2">
        <v>113.441</v>
      </c>
      <c r="V20">
        <v>14.906933977954001</v>
      </c>
      <c r="W20" s="2">
        <f t="shared" si="8"/>
        <v>3.5210953634497285E+18</v>
      </c>
      <c r="AB20">
        <v>1.9</v>
      </c>
      <c r="AC20">
        <v>14.906933977954001</v>
      </c>
      <c r="AF20">
        <v>1.9</v>
      </c>
      <c r="AG20" s="2">
        <v>113.441</v>
      </c>
    </row>
    <row r="21" spans="1:33" x14ac:dyDescent="0.6">
      <c r="A21">
        <f t="shared" si="3"/>
        <v>38</v>
      </c>
      <c r="B21">
        <f t="shared" si="7"/>
        <v>47524.958040752972</v>
      </c>
      <c r="C21">
        <f t="shared" si="0"/>
        <v>18308.314598246881</v>
      </c>
      <c r="D21">
        <f t="shared" si="1"/>
        <v>65833.272638999857</v>
      </c>
      <c r="G21">
        <v>2</v>
      </c>
      <c r="H21" s="2">
        <v>126.529</v>
      </c>
      <c r="I21" s="5">
        <f t="shared" si="2"/>
        <v>16.389101208500001</v>
      </c>
      <c r="J21" s="2">
        <f t="shared" si="4"/>
        <v>9.3230008114221752E+18</v>
      </c>
      <c r="K21" s="2">
        <f>J21*H21*1E-27*ARC_BR2_spectra_Lee!D$5</f>
        <v>11324.44770881699</v>
      </c>
      <c r="L21" s="2"/>
      <c r="N21">
        <v>2</v>
      </c>
      <c r="O21" s="2">
        <v>126.529</v>
      </c>
      <c r="P21" s="5">
        <f t="shared" si="5"/>
        <v>16.389101208500001</v>
      </c>
      <c r="Q21" s="2">
        <f t="shared" si="6"/>
        <v>3.591553551901333E+18</v>
      </c>
      <c r="R21" s="2">
        <f>Q21*O21*1E-27*ARC_BR2_spectra_Lee!D$5</f>
        <v>4362.5825219378276</v>
      </c>
      <c r="S21">
        <v>16.389101208500001</v>
      </c>
      <c r="T21" s="2">
        <v>126.529</v>
      </c>
      <c r="V21">
        <v>16.389101208500001</v>
      </c>
      <c r="W21" s="2">
        <f t="shared" si="8"/>
        <v>3.591553551901333E+18</v>
      </c>
      <c r="AB21">
        <v>2</v>
      </c>
      <c r="AC21">
        <v>16.389101208500001</v>
      </c>
      <c r="AF21">
        <v>2</v>
      </c>
      <c r="AG21" s="2">
        <v>126.529</v>
      </c>
    </row>
    <row r="22" spans="1:33" x14ac:dyDescent="0.6">
      <c r="A22">
        <f t="shared" si="3"/>
        <v>40</v>
      </c>
      <c r="B22">
        <f t="shared" si="7"/>
        <v>47524.958040752972</v>
      </c>
      <c r="C22">
        <f t="shared" si="0"/>
        <v>18308.314598246881</v>
      </c>
      <c r="D22">
        <f t="shared" si="1"/>
        <v>65833.272638999857</v>
      </c>
      <c r="G22">
        <v>2.2000000000000002</v>
      </c>
      <c r="H22" s="2">
        <v>152.739</v>
      </c>
      <c r="I22" s="5">
        <f t="shared" si="2"/>
        <v>19.440666014236005</v>
      </c>
      <c r="J22" s="2">
        <f t="shared" si="4"/>
        <v>1.9194690432808854E+19</v>
      </c>
      <c r="K22" s="2">
        <f>J22*H22*1E-27*ARC_BR2_spectra_Lee!D$5</f>
        <v>28145.067091361198</v>
      </c>
      <c r="L22" s="2"/>
      <c r="N22">
        <v>2.2000000000000002</v>
      </c>
      <c r="O22" s="2">
        <v>152.739</v>
      </c>
      <c r="P22" s="5">
        <f t="shared" si="5"/>
        <v>19.440666014236005</v>
      </c>
      <c r="Q22" s="2">
        <f t="shared" si="6"/>
        <v>7.3944816691574364E+18</v>
      </c>
      <c r="R22" s="2">
        <f>Q22*O22*1E-27*ARC_BR2_spectra_Lee!D$5</f>
        <v>10842.487062388203</v>
      </c>
      <c r="S22">
        <v>19.440666014236005</v>
      </c>
      <c r="T22" s="2">
        <v>152.739</v>
      </c>
      <c r="V22">
        <v>19.440666014236005</v>
      </c>
      <c r="W22" s="2">
        <f t="shared" si="8"/>
        <v>7.3944816691574364E+18</v>
      </c>
      <c r="AB22">
        <v>2.2000000000000002</v>
      </c>
      <c r="AC22">
        <v>19.440666014236005</v>
      </c>
      <c r="AF22">
        <v>2.2000000000000002</v>
      </c>
      <c r="AG22" s="2">
        <v>152.739</v>
      </c>
    </row>
    <row r="23" spans="1:33" x14ac:dyDescent="0.6">
      <c r="A23">
        <f t="shared" si="3"/>
        <v>42</v>
      </c>
      <c r="B23">
        <f t="shared" si="7"/>
        <v>49277.99916299442</v>
      </c>
      <c r="C23">
        <f t="shared" si="0"/>
        <v>18983.64877407379</v>
      </c>
      <c r="D23">
        <f t="shared" si="1"/>
        <v>68261.647937068206</v>
      </c>
      <c r="G23">
        <v>2.4</v>
      </c>
      <c r="H23" s="2">
        <v>177.48099999999999</v>
      </c>
      <c r="I23" s="5">
        <f t="shared" si="2"/>
        <v>22.608537946164002</v>
      </c>
      <c r="J23" s="2">
        <f t="shared" si="4"/>
        <v>1.9926275512761471E+19</v>
      </c>
      <c r="K23" s="2">
        <f>J23*H23*1E-27*ARC_BR2_spectra_Lee!D$5</f>
        <v>33950.738921092023</v>
      </c>
      <c r="L23" s="2"/>
      <c r="N23">
        <v>2.4</v>
      </c>
      <c r="O23" s="2">
        <v>177.48099999999999</v>
      </c>
      <c r="P23" s="5">
        <f t="shared" si="5"/>
        <v>22.608537946164002</v>
      </c>
      <c r="Q23" s="2">
        <f t="shared" si="6"/>
        <v>7.6763144229637755E+18</v>
      </c>
      <c r="R23" s="2">
        <f>Q23*O23*1E-27*ARC_BR2_spectra_Lee!D$5</f>
        <v>13079.039616979524</v>
      </c>
      <c r="S23">
        <v>22.608537946164002</v>
      </c>
      <c r="T23" s="2">
        <v>177.48099999999999</v>
      </c>
      <c r="V23">
        <v>22.608537946164002</v>
      </c>
      <c r="W23" s="2">
        <f t="shared" si="8"/>
        <v>7.6763144229637755E+18</v>
      </c>
      <c r="AB23">
        <v>2.4</v>
      </c>
      <c r="AC23">
        <v>22.608537946164002</v>
      </c>
      <c r="AF23">
        <v>2.4</v>
      </c>
      <c r="AG23" s="2">
        <v>177.48099999999999</v>
      </c>
    </row>
    <row r="24" spans="1:33" x14ac:dyDescent="0.6">
      <c r="A24">
        <f t="shared" si="3"/>
        <v>44</v>
      </c>
      <c r="B24">
        <f t="shared" si="7"/>
        <v>49277.99916299442</v>
      </c>
      <c r="C24">
        <f t="shared" si="0"/>
        <v>18983.64877407379</v>
      </c>
      <c r="D24">
        <f t="shared" si="1"/>
        <v>68261.647937068206</v>
      </c>
      <c r="G24">
        <v>2.6</v>
      </c>
      <c r="H24" s="2">
        <v>193.982</v>
      </c>
      <c r="I24" s="5">
        <f t="shared" si="2"/>
        <v>25.892717004284002</v>
      </c>
      <c r="J24" s="2">
        <f t="shared" si="4"/>
        <v>2.0657860592714138E+19</v>
      </c>
      <c r="K24" s="2">
        <f>J24*H24*1E-27*ARC_BR2_spectra_Lee!D$5</f>
        <v>38469.629889560398</v>
      </c>
      <c r="L24" s="2"/>
      <c r="N24">
        <v>2.6</v>
      </c>
      <c r="O24" s="2">
        <v>193.982</v>
      </c>
      <c r="P24" s="5">
        <f t="shared" si="5"/>
        <v>25.892717004284002</v>
      </c>
      <c r="Q24" s="2">
        <f t="shared" si="6"/>
        <v>7.958147176770132E+18</v>
      </c>
      <c r="R24" s="2">
        <f>Q24*O24*1E-27*ARC_BR2_spectra_Lee!D$5</f>
        <v>14819.878134184548</v>
      </c>
      <c r="S24">
        <v>25.892717004284002</v>
      </c>
      <c r="T24" s="2">
        <v>193.982</v>
      </c>
      <c r="V24">
        <v>25.892717004284002</v>
      </c>
      <c r="W24" s="2">
        <f t="shared" si="8"/>
        <v>7.958147176770132E+18</v>
      </c>
      <c r="AB24">
        <v>2.6</v>
      </c>
      <c r="AC24">
        <v>25.892717004284002</v>
      </c>
      <c r="AF24">
        <v>2.6</v>
      </c>
      <c r="AG24" s="2">
        <v>193.982</v>
      </c>
    </row>
    <row r="25" spans="1:33" x14ac:dyDescent="0.6">
      <c r="A25">
        <f t="shared" si="3"/>
        <v>46</v>
      </c>
      <c r="B25">
        <f t="shared" si="7"/>
        <v>49990.76606404801</v>
      </c>
      <c r="C25">
        <f t="shared" si="0"/>
        <v>19258.232091927886</v>
      </c>
      <c r="D25">
        <f t="shared" si="1"/>
        <v>69248.998155975889</v>
      </c>
      <c r="G25">
        <v>2.8</v>
      </c>
      <c r="H25" s="2">
        <v>206.78200000000001</v>
      </c>
      <c r="I25" s="5">
        <f t="shared" si="2"/>
        <v>29.293203188596003</v>
      </c>
      <c r="J25" s="2">
        <f t="shared" si="4"/>
        <v>2.13894456726668E+19</v>
      </c>
      <c r="K25" s="2">
        <f>J25*H25*1E-27*ARC_BR2_spectra_Lee!D$5</f>
        <v>42460.342608819716</v>
      </c>
      <c r="L25" s="2"/>
      <c r="N25">
        <v>2.8</v>
      </c>
      <c r="O25" s="2">
        <v>206.78200000000001</v>
      </c>
      <c r="P25" s="5">
        <f t="shared" si="5"/>
        <v>29.293203188596003</v>
      </c>
      <c r="Q25" s="2">
        <f t="shared" si="6"/>
        <v>8.2399799305764884E+18</v>
      </c>
      <c r="R25" s="2">
        <f>Q25*O25*1E-27*ARC_BR2_spectra_Lee!D$5</f>
        <v>16357.243488042888</v>
      </c>
      <c r="S25">
        <v>29.293203188596003</v>
      </c>
      <c r="T25" s="2">
        <v>206.78200000000001</v>
      </c>
      <c r="V25">
        <v>29.293203188596003</v>
      </c>
      <c r="W25" s="2">
        <f t="shared" si="8"/>
        <v>8.2399799305764884E+18</v>
      </c>
      <c r="AB25">
        <v>2.8</v>
      </c>
      <c r="AC25">
        <v>29.293203188596003</v>
      </c>
      <c r="AF25">
        <v>2.8</v>
      </c>
      <c r="AG25" s="2">
        <v>206.78200000000001</v>
      </c>
    </row>
    <row r="26" spans="1:33" x14ac:dyDescent="0.6">
      <c r="A26">
        <f t="shared" si="3"/>
        <v>48</v>
      </c>
      <c r="B26">
        <f t="shared" si="7"/>
        <v>49990.76606404801</v>
      </c>
      <c r="C26">
        <f t="shared" si="0"/>
        <v>19258.232091927886</v>
      </c>
      <c r="D26">
        <f t="shared" si="1"/>
        <v>69248.998155975889</v>
      </c>
      <c r="G26">
        <v>3</v>
      </c>
      <c r="H26" s="2">
        <v>214.72800000000001</v>
      </c>
      <c r="I26" s="5">
        <f t="shared" si="2"/>
        <v>32.809996499100002</v>
      </c>
      <c r="J26" s="2">
        <f t="shared" si="4"/>
        <v>2.2121030752619442E+19</v>
      </c>
      <c r="K26" s="2">
        <f>J26*H26*1E-27*ARC_BR2_spectra_Lee!D$5</f>
        <v>45600.045037905293</v>
      </c>
      <c r="L26" s="2"/>
      <c r="N26">
        <v>3</v>
      </c>
      <c r="O26" s="2">
        <v>214.72800000000001</v>
      </c>
      <c r="P26" s="5">
        <f>(1.4538390774*(N26^2))+(9.1516999036*N26)-7.7296549083</f>
        <v>32.809996499100002</v>
      </c>
      <c r="Q26" s="2">
        <f t="shared" si="6"/>
        <v>8.5218126843828357E+18</v>
      </c>
      <c r="R26" s="2">
        <f>Q26*O26*1E-27*ARC_BR2_spectra_Lee!D$5</f>
        <v>17566.769223284715</v>
      </c>
      <c r="S26">
        <v>32.809996499100002</v>
      </c>
      <c r="T26" s="2">
        <v>214.72800000000001</v>
      </c>
      <c r="V26">
        <v>32.809996499100002</v>
      </c>
      <c r="W26" s="2">
        <f t="shared" si="8"/>
        <v>8.5218126843828357E+18</v>
      </c>
      <c r="AB26">
        <v>3</v>
      </c>
      <c r="AC26">
        <v>32.809996499100002</v>
      </c>
      <c r="AF26">
        <v>3</v>
      </c>
      <c r="AG26" s="2">
        <v>214.72800000000001</v>
      </c>
    </row>
    <row r="27" spans="1:33" x14ac:dyDescent="0.6">
      <c r="A27">
        <f t="shared" si="3"/>
        <v>50</v>
      </c>
      <c r="B27">
        <f t="shared" si="7"/>
        <v>48880.605898443377</v>
      </c>
      <c r="C27">
        <f t="shared" si="0"/>
        <v>18830.558667179092</v>
      </c>
      <c r="D27">
        <f t="shared" si="1"/>
        <v>67711.164565622472</v>
      </c>
      <c r="G27">
        <v>3.2</v>
      </c>
      <c r="H27" s="2">
        <v>216.62799999999999</v>
      </c>
      <c r="I27" s="5">
        <f t="shared" si="2"/>
        <v>36.443096935796007</v>
      </c>
      <c r="J27" s="2">
        <f t="shared" si="4"/>
        <v>2.2852615832572125E+19</v>
      </c>
      <c r="K27" s="2">
        <f>J27*H27*1E-27*ARC_BR2_spectra_Lee!D$5</f>
        <v>47524.958040752972</v>
      </c>
      <c r="L27" s="2"/>
      <c r="N27">
        <v>3.2</v>
      </c>
      <c r="O27" s="2">
        <v>216.62799999999999</v>
      </c>
      <c r="P27" s="5">
        <f t="shared" si="5"/>
        <v>36.443096935796007</v>
      </c>
      <c r="Q27" s="2">
        <f t="shared" si="6"/>
        <v>8.8036454381892004E+18</v>
      </c>
      <c r="R27" s="2">
        <f>Q27*O27*1E-27*ARC_BR2_spectra_Lee!D$5</f>
        <v>18308.314598246881</v>
      </c>
      <c r="S27">
        <v>36.443096935796007</v>
      </c>
      <c r="T27" s="2">
        <v>216.62799999999999</v>
      </c>
      <c r="V27">
        <v>36.443096935796007</v>
      </c>
      <c r="W27" s="2">
        <f t="shared" si="8"/>
        <v>8.8036454381892004E+18</v>
      </c>
      <c r="AB27">
        <v>3.2</v>
      </c>
      <c r="AC27">
        <v>36.443096935796007</v>
      </c>
      <c r="AF27">
        <v>3.2</v>
      </c>
      <c r="AG27" s="2">
        <v>216.62799999999999</v>
      </c>
    </row>
    <row r="28" spans="1:33" x14ac:dyDescent="0.6">
      <c r="A28" t="s">
        <v>35</v>
      </c>
      <c r="D28">
        <f>SUM(D3:D27)</f>
        <v>1011578.1685086816</v>
      </c>
      <c r="E28" t="s">
        <v>39</v>
      </c>
      <c r="G28">
        <v>3.4</v>
      </c>
      <c r="H28" s="2">
        <v>217.65100000000001</v>
      </c>
      <c r="I28" s="5">
        <f t="shared" si="2"/>
        <v>40.192504498684002</v>
      </c>
      <c r="J28" s="2">
        <f t="shared" si="4"/>
        <v>2.3584200912524722E+19</v>
      </c>
      <c r="K28" s="2">
        <f>J28*H28*1E-27*ARC_BR2_spectra_Lee!D$5</f>
        <v>49277.99916299442</v>
      </c>
      <c r="L28" s="2"/>
      <c r="N28">
        <v>3.4</v>
      </c>
      <c r="O28" s="2">
        <v>217.65100000000001</v>
      </c>
      <c r="P28" s="5">
        <f t="shared" si="5"/>
        <v>40.192504498684002</v>
      </c>
      <c r="Q28" s="2">
        <f t="shared" si="6"/>
        <v>9.0854781919955323E+18</v>
      </c>
      <c r="R28" s="2">
        <f>Q28*O28*1E-27*ARC_BR2_spectra_Lee!D$5</f>
        <v>18983.64877407379</v>
      </c>
      <c r="S28">
        <v>40.192504498684002</v>
      </c>
      <c r="T28" s="2">
        <v>217.65100000000001</v>
      </c>
      <c r="V28">
        <v>40.192504498684002</v>
      </c>
      <c r="W28" s="2">
        <f t="shared" si="8"/>
        <v>9.0854781919955323E+18</v>
      </c>
      <c r="AB28">
        <v>3.4</v>
      </c>
      <c r="AC28">
        <v>40.192504498684002</v>
      </c>
      <c r="AF28">
        <v>3.4</v>
      </c>
      <c r="AG28" s="2">
        <v>217.65100000000001</v>
      </c>
    </row>
    <row r="29" spans="1:33" x14ac:dyDescent="0.6">
      <c r="A29" t="s">
        <v>36</v>
      </c>
      <c r="D29">
        <f>D28*10*365.25*24*3600</f>
        <v>319229792105295.75</v>
      </c>
      <c r="G29">
        <v>3.6</v>
      </c>
      <c r="H29" s="2">
        <v>214.15600000000001</v>
      </c>
      <c r="I29" s="5">
        <f t="shared" si="2"/>
        <v>44.05821918776401</v>
      </c>
      <c r="J29" s="2">
        <f t="shared" si="4"/>
        <v>2.431578599247745E+19</v>
      </c>
      <c r="K29" s="2">
        <f>J29*H29*1E-27*ARC_BR2_spectra_Lee!D$5</f>
        <v>49990.76606404801</v>
      </c>
      <c r="L29" s="2"/>
      <c r="N29">
        <v>3.6</v>
      </c>
      <c r="O29" s="2">
        <v>214.15600000000001</v>
      </c>
      <c r="P29" s="5">
        <f>(1.4538390774*(N29^2))+(9.1516999036*N29)-7.7296549083</f>
        <v>44.05821918776401</v>
      </c>
      <c r="Q29" s="2">
        <f t="shared" si="6"/>
        <v>9.3673109458019144E+18</v>
      </c>
      <c r="R29" s="2">
        <f>Q29*O29*1E-27*ARC_BR2_spectra_Lee!D$5</f>
        <v>19258.232091927886</v>
      </c>
      <c r="S29">
        <v>44.05821918776401</v>
      </c>
      <c r="T29" s="2">
        <v>214.15600000000001</v>
      </c>
      <c r="V29">
        <v>44.05821918776401</v>
      </c>
      <c r="W29" s="2">
        <f t="shared" si="8"/>
        <v>9.3673109458019144E+18</v>
      </c>
      <c r="AB29">
        <v>3.6</v>
      </c>
      <c r="AC29">
        <v>44.05821918776401</v>
      </c>
      <c r="AF29">
        <v>3.6</v>
      </c>
      <c r="AG29" s="2">
        <v>214.15600000000001</v>
      </c>
    </row>
    <row r="30" spans="1:33" x14ac:dyDescent="0.6">
      <c r="A30" t="s">
        <v>37</v>
      </c>
      <c r="D30">
        <f>0.0002*6.022E+23*(6.4/666.19)</f>
        <v>1.1570512916735468E+18</v>
      </c>
      <c r="G30">
        <v>3.8</v>
      </c>
      <c r="H30" s="2">
        <v>203.28399999999999</v>
      </c>
      <c r="I30" s="5">
        <f t="shared" si="2"/>
        <v>48.040241003035995</v>
      </c>
      <c r="J30" s="2">
        <f t="shared" si="4"/>
        <v>2.5047371072429961E+19</v>
      </c>
      <c r="K30" s="2">
        <f>J30*H30*1E-27*ARC_BR2_spectra_Lee!D$5</f>
        <v>48880.605898443377</v>
      </c>
      <c r="L30" s="2"/>
      <c r="N30">
        <v>3.8</v>
      </c>
      <c r="O30" s="2">
        <v>203.28399999999999</v>
      </c>
      <c r="P30" s="5">
        <f t="shared" si="5"/>
        <v>48.040241003035995</v>
      </c>
      <c r="Q30" s="2">
        <f t="shared" si="6"/>
        <v>9.6491436996082115E+18</v>
      </c>
      <c r="R30" s="2">
        <f>Q30*O30*1E-27*ARC_BR2_spectra_Lee!D$5</f>
        <v>18830.558667179092</v>
      </c>
      <c r="S30">
        <v>48.040241003035995</v>
      </c>
      <c r="T30" s="2">
        <v>203.28399999999999</v>
      </c>
      <c r="V30">
        <v>48.040241003035995</v>
      </c>
      <c r="W30" s="2">
        <f t="shared" si="8"/>
        <v>9.6491436996082115E+18</v>
      </c>
      <c r="AB30">
        <v>3.8</v>
      </c>
      <c r="AC30">
        <v>48.040241003035995</v>
      </c>
      <c r="AF30">
        <v>3.8</v>
      </c>
      <c r="AG30" s="2">
        <v>203.28399999999999</v>
      </c>
    </row>
    <row r="31" spans="1:33" ht="21.3" x14ac:dyDescent="0.85">
      <c r="A31" s="6" t="s">
        <v>40</v>
      </c>
      <c r="B31" s="6"/>
      <c r="C31" s="6"/>
      <c r="D31" s="6">
        <f>(D29/D30)*1000000</f>
        <v>275.89943021762258</v>
      </c>
      <c r="G31">
        <v>4</v>
      </c>
      <c r="H31" s="2">
        <v>193.59</v>
      </c>
      <c r="I31" s="5">
        <f t="shared" si="2"/>
        <v>52.138569944500006</v>
      </c>
      <c r="J31" s="2">
        <f t="shared" si="4"/>
        <v>2.5778956152382775E+19</v>
      </c>
      <c r="K31" s="2">
        <f>J31*H31*1E-27*ARC_BR2_spectra_Lee!D$5</f>
        <v>47909.261966781902</v>
      </c>
      <c r="L31" s="2"/>
      <c r="N31">
        <v>4</v>
      </c>
      <c r="O31" s="2">
        <v>193.59</v>
      </c>
      <c r="P31" s="5">
        <f t="shared" si="5"/>
        <v>52.138569944500006</v>
      </c>
      <c r="Q31" s="2">
        <f t="shared" si="6"/>
        <v>9.9309764534146273E+18</v>
      </c>
      <c r="R31" s="2">
        <f>Q31*O31*1E-27*ARC_BR2_spectra_Lee!D$5</f>
        <v>18456.362223518765</v>
      </c>
      <c r="S31">
        <v>52.138569944500006</v>
      </c>
      <c r="T31" s="2">
        <v>193.59</v>
      </c>
      <c r="V31">
        <v>52.138569944500006</v>
      </c>
      <c r="W31" s="2">
        <f t="shared" si="8"/>
        <v>9.9309764534146273E+18</v>
      </c>
      <c r="AB31">
        <v>4</v>
      </c>
      <c r="AC31">
        <v>52.138569944500006</v>
      </c>
      <c r="AF31">
        <v>4</v>
      </c>
      <c r="AG31" s="2">
        <v>193.59</v>
      </c>
    </row>
    <row r="32" spans="1:33" x14ac:dyDescent="0.6">
      <c r="G32">
        <v>4.5</v>
      </c>
      <c r="H32" s="2">
        <v>168.64099999999999</v>
      </c>
      <c r="I32" s="5">
        <f t="shared" si="2"/>
        <v>62.893235975250015</v>
      </c>
      <c r="J32" s="2">
        <f t="shared" si="4"/>
        <v>6.7648075105749672E+19</v>
      </c>
      <c r="K32" s="2">
        <f>J32*H32*1E-27*ARC_BR2_spectra_Lee!D$5</f>
        <v>109519.09472552381</v>
      </c>
      <c r="L32" s="2"/>
      <c r="N32">
        <v>4.5</v>
      </c>
      <c r="O32" s="2">
        <v>168.64099999999999</v>
      </c>
      <c r="P32" s="5">
        <f t="shared" si="5"/>
        <v>62.893235975250015</v>
      </c>
      <c r="Q32" s="2">
        <f>(P32-P31)*0.0001*(8.9/58)*0.26223*6.022E+23</f>
        <v>2.6060459431439311E+19</v>
      </c>
      <c r="R32" s="2">
        <f>Q32*O32*1E-27*ARC_BR2_spectra_Lee!D$5</f>
        <v>42190.674614182622</v>
      </c>
      <c r="S32">
        <v>62.893235975250015</v>
      </c>
      <c r="T32" s="2">
        <v>168.64099999999999</v>
      </c>
      <c r="V32">
        <v>62.893235975250015</v>
      </c>
      <c r="W32" s="2">
        <f>(V32-V31)*0.0001*(8.9/58)*0.26223*6.022E+23</f>
        <v>2.6060459431439311E+19</v>
      </c>
      <c r="AB32">
        <v>4.5</v>
      </c>
      <c r="AC32">
        <v>62.893235975250015</v>
      </c>
      <c r="AF32">
        <v>4.5</v>
      </c>
      <c r="AG32" s="2">
        <v>168.64099999999999</v>
      </c>
    </row>
    <row r="33" spans="7:33" x14ac:dyDescent="0.6">
      <c r="G33">
        <v>5</v>
      </c>
      <c r="H33" s="2">
        <v>146.93700000000001</v>
      </c>
      <c r="I33" s="5">
        <f t="shared" si="2"/>
        <v>74.374821544700012</v>
      </c>
      <c r="J33" s="2">
        <f t="shared" si="4"/>
        <v>7.2220481855453676E+19</v>
      </c>
      <c r="K33" s="2">
        <f>J33*H33*1E-27*ARC_BR2_spectra_Lee!D$5</f>
        <v>101873.86504699006</v>
      </c>
      <c r="L33" s="2"/>
      <c r="N33">
        <v>5</v>
      </c>
      <c r="O33" s="2">
        <v>146.93700000000001</v>
      </c>
      <c r="P33" s="5">
        <f t="shared" si="5"/>
        <v>74.374821544700012</v>
      </c>
      <c r="Q33" s="2">
        <f t="shared" si="6"/>
        <v>2.7821914142728983E+19</v>
      </c>
      <c r="R33" s="2">
        <f>Q33*O33*1E-27*ARC_BR2_spectra_Lee!D$5</f>
        <v>39245.458544545625</v>
      </c>
      <c r="S33">
        <v>74.374821544700012</v>
      </c>
      <c r="T33" s="2">
        <v>146.93700000000001</v>
      </c>
      <c r="V33">
        <v>74.374821544700012</v>
      </c>
      <c r="W33" s="2">
        <f t="shared" si="8"/>
        <v>2.7821914142728983E+19</v>
      </c>
      <c r="AB33">
        <v>5</v>
      </c>
      <c r="AC33">
        <v>74.374821544700012</v>
      </c>
      <c r="AF33">
        <v>5</v>
      </c>
      <c r="AG33" s="2">
        <v>146.93700000000001</v>
      </c>
    </row>
    <row r="34" spans="7:33" x14ac:dyDescent="0.6">
      <c r="G34">
        <v>5.5</v>
      </c>
      <c r="H34" s="2">
        <v>121.721</v>
      </c>
      <c r="I34" s="5">
        <f t="shared" si="2"/>
        <v>86.583326652849991</v>
      </c>
      <c r="J34" s="2">
        <f t="shared" si="4"/>
        <v>7.6792888605157638E+19</v>
      </c>
      <c r="K34" s="2">
        <f>J34*H34*1E-27*ARC_BR2_spectra_Lee!D$5</f>
        <v>89734.149061520569</v>
      </c>
      <c r="L34" s="2"/>
      <c r="N34">
        <v>5.5</v>
      </c>
      <c r="O34" s="2">
        <v>121.721</v>
      </c>
      <c r="P34" s="5">
        <f t="shared" si="5"/>
        <v>86.583326652849991</v>
      </c>
      <c r="Q34" s="2">
        <f t="shared" si="6"/>
        <v>2.9583368854018642E+19</v>
      </c>
      <c r="R34" s="2">
        <f>Q34*O34*1E-27*ARC_BR2_spectra_Lee!D$5</f>
        <v>34568.805506688033</v>
      </c>
      <c r="S34">
        <v>86.583326652849991</v>
      </c>
      <c r="T34" s="2">
        <v>121.721</v>
      </c>
      <c r="V34">
        <v>86.583326652849991</v>
      </c>
      <c r="W34" s="2">
        <f t="shared" si="8"/>
        <v>2.9583368854018642E+19</v>
      </c>
      <c r="AB34">
        <v>5.5</v>
      </c>
      <c r="AC34">
        <v>86.583326652849991</v>
      </c>
      <c r="AF34">
        <v>5.5</v>
      </c>
      <c r="AG34" s="2">
        <v>121.721</v>
      </c>
    </row>
    <row r="35" spans="7:33" x14ac:dyDescent="0.6">
      <c r="G35">
        <v>6</v>
      </c>
      <c r="H35" s="2">
        <v>108.877</v>
      </c>
      <c r="I35" s="5">
        <f t="shared" si="2"/>
        <v>99.5187512997</v>
      </c>
      <c r="J35" s="2">
        <f t="shared" si="4"/>
        <v>8.1365295354861912E+19</v>
      </c>
      <c r="K35" s="2">
        <f>J35*H35*1E-27*ARC_BR2_spectra_Lee!D$5</f>
        <v>85044.568918572477</v>
      </c>
      <c r="L35" s="2"/>
      <c r="N35">
        <v>6</v>
      </c>
      <c r="O35" s="2">
        <v>108.877</v>
      </c>
      <c r="P35" s="5">
        <f t="shared" si="5"/>
        <v>99.5187512997</v>
      </c>
      <c r="Q35" s="2">
        <f t="shared" si="6"/>
        <v>3.134482356530842E+19</v>
      </c>
      <c r="R35" s="2">
        <f>Q35*O35*1E-27*ARC_BR2_spectra_Lee!D$5</f>
        <v>32762.211411072814</v>
      </c>
      <c r="S35">
        <v>99.5187512997</v>
      </c>
      <c r="T35" s="2">
        <v>108.877</v>
      </c>
      <c r="V35">
        <v>99.5187512997</v>
      </c>
      <c r="W35" s="2">
        <f t="shared" si="8"/>
        <v>3.134482356530842E+19</v>
      </c>
      <c r="AB35">
        <v>6</v>
      </c>
      <c r="AC35">
        <v>99.5187512997</v>
      </c>
      <c r="AF35">
        <v>6</v>
      </c>
      <c r="AG35" s="2">
        <v>108.877</v>
      </c>
    </row>
    <row r="36" spans="7:33" x14ac:dyDescent="0.6">
      <c r="G36">
        <v>6.5</v>
      </c>
      <c r="H36" s="2">
        <v>98.311099999999996</v>
      </c>
      <c r="I36" s="5">
        <f t="shared" si="2"/>
        <v>113.18109548525001</v>
      </c>
      <c r="J36" s="2">
        <f t="shared" si="4"/>
        <v>8.5937702104566006E+19</v>
      </c>
      <c r="K36" s="2">
        <f>J36*H36*1E-27*ARC_BR2_spectra_Lee!D$5</f>
        <v>81106.848243573113</v>
      </c>
      <c r="L36" s="2"/>
      <c r="N36">
        <v>6.5</v>
      </c>
      <c r="O36" s="2">
        <v>98.311099999999996</v>
      </c>
      <c r="P36" s="5">
        <f t="shared" si="5"/>
        <v>113.18109548525001</v>
      </c>
      <c r="Q36" s="2">
        <f t="shared" si="6"/>
        <v>3.3106278276598129E+19</v>
      </c>
      <c r="R36" s="2">
        <f>Q36*O36*1E-27*ARC_BR2_spectra_Lee!D$5</f>
        <v>31245.260489073276</v>
      </c>
      <c r="S36">
        <v>113.18109548525001</v>
      </c>
      <c r="T36" s="2">
        <v>98.311099999999996</v>
      </c>
      <c r="V36">
        <v>113.18109548525001</v>
      </c>
      <c r="W36" s="2">
        <f t="shared" si="8"/>
        <v>3.3106278276598129E+19</v>
      </c>
      <c r="AB36">
        <v>6.5</v>
      </c>
      <c r="AC36">
        <v>113.18109548525001</v>
      </c>
      <c r="AF36">
        <v>6.5</v>
      </c>
      <c r="AG36" s="2">
        <v>98.311099999999996</v>
      </c>
    </row>
    <row r="37" spans="7:33" x14ac:dyDescent="0.6">
      <c r="G37">
        <v>7</v>
      </c>
      <c r="H37" s="2">
        <v>86.197599999999994</v>
      </c>
      <c r="I37" s="5">
        <f t="shared" si="2"/>
        <v>127.5703592095</v>
      </c>
      <c r="J37" s="2">
        <f t="shared" si="4"/>
        <v>9.0510108854269919E+19</v>
      </c>
      <c r="K37" s="2">
        <f>J37*H37*1E-27*ARC_BR2_spectra_Lee!D$5</f>
        <v>74896.839926177432</v>
      </c>
      <c r="L37" s="2"/>
      <c r="N37">
        <v>7</v>
      </c>
      <c r="O37" s="2">
        <v>86.197599999999994</v>
      </c>
      <c r="P37" s="5">
        <f>(1.4538390774*(N37^2))+(9.1516999036*N37)-7.7296549083</f>
        <v>127.5703592095</v>
      </c>
      <c r="Q37" s="2">
        <f>(P37-P36)*0.0001*(8.9/58)*0.26223*6.022E+23</f>
        <v>3.4867732987887768E+19</v>
      </c>
      <c r="R37" s="2">
        <f>Q37*O37*1E-27*ARC_BR2_spectra_Lee!D$5</f>
        <v>28852.943049568843</v>
      </c>
      <c r="S37">
        <v>127.5703592095</v>
      </c>
      <c r="T37" s="2">
        <v>86.197599999999994</v>
      </c>
      <c r="V37">
        <v>127.5703592095</v>
      </c>
      <c r="W37" s="2">
        <f>(V37-V36)*0.0001*(8.9/58)*0.26223*6.022E+23</f>
        <v>3.4867732987887768E+19</v>
      </c>
      <c r="AB37">
        <v>7</v>
      </c>
      <c r="AC37">
        <v>127.5703592095</v>
      </c>
      <c r="AF37">
        <v>7</v>
      </c>
      <c r="AG37" s="2">
        <v>86.197599999999994</v>
      </c>
    </row>
    <row r="38" spans="7:33" x14ac:dyDescent="0.6">
      <c r="G38">
        <v>7.1</v>
      </c>
      <c r="H38" s="2">
        <v>83.685299999999998</v>
      </c>
      <c r="I38" s="5">
        <f t="shared" si="2"/>
        <v>130.53544229899398</v>
      </c>
      <c r="J38" s="2">
        <f t="shared" si="4"/>
        <v>1.8650710580818412E+19</v>
      </c>
      <c r="K38" s="2">
        <f>J38*H38*1E-27*ARC_BR2_spectra_Lee!D$5</f>
        <v>14983.586977622046</v>
      </c>
      <c r="L38" s="2"/>
      <c r="N38">
        <v>7.1</v>
      </c>
      <c r="O38" s="2">
        <v>83.685299999999998</v>
      </c>
      <c r="P38" s="5">
        <f t="shared" si="5"/>
        <v>130.53544229899398</v>
      </c>
      <c r="Q38" s="2">
        <f t="shared" si="6"/>
        <v>7.1849211629322947E+18</v>
      </c>
      <c r="R38" s="2">
        <f>Q38*O38*1E-27*ARC_BR2_spectra_Lee!D$5</f>
        <v>5772.2139167648447</v>
      </c>
      <c r="S38">
        <v>130.53544229899398</v>
      </c>
      <c r="T38" s="2">
        <v>83.685299999999998</v>
      </c>
      <c r="V38">
        <v>130.53544229899398</v>
      </c>
      <c r="W38" s="2">
        <f t="shared" si="8"/>
        <v>7.1849211629322947E+18</v>
      </c>
      <c r="AB38">
        <v>7.1</v>
      </c>
      <c r="AC38">
        <v>130.53544229899398</v>
      </c>
      <c r="AF38">
        <v>7.1</v>
      </c>
      <c r="AG38" s="2">
        <v>83.685299999999998</v>
      </c>
    </row>
    <row r="39" spans="7:33" x14ac:dyDescent="0.6">
      <c r="G39">
        <v>7.2</v>
      </c>
      <c r="H39" s="2">
        <v>81.173000000000002</v>
      </c>
      <c r="I39" s="5">
        <f t="shared" si="2"/>
        <v>133.52960217003601</v>
      </c>
      <c r="J39" s="2">
        <f t="shared" si="4"/>
        <v>1.8833606850806837E+19</v>
      </c>
      <c r="K39" s="2">
        <f>J39*H39*1E-27*ARC_BR2_spectra_Lee!D$5</f>
        <v>14676.291541445218</v>
      </c>
      <c r="L39" s="2"/>
      <c r="N39">
        <v>7.2</v>
      </c>
      <c r="O39" s="2">
        <v>81.173000000000002</v>
      </c>
      <c r="P39" s="5">
        <f t="shared" si="5"/>
        <v>133.52960217003601</v>
      </c>
      <c r="Q39" s="2">
        <f t="shared" si="6"/>
        <v>7.2553793513839841E+18</v>
      </c>
      <c r="R39" s="2">
        <f>Q39*O39*1E-27*ARC_BR2_spectra_Lee!D$5</f>
        <v>5653.8327176629646</v>
      </c>
      <c r="S39">
        <v>133.52960217003601</v>
      </c>
      <c r="T39" s="2">
        <v>81.173000000000002</v>
      </c>
      <c r="V39">
        <v>133.52960217003601</v>
      </c>
      <c r="W39" s="2">
        <f t="shared" si="8"/>
        <v>7.2553793513839841E+18</v>
      </c>
      <c r="AB39">
        <v>7.2</v>
      </c>
      <c r="AC39">
        <v>133.52960217003601</v>
      </c>
      <c r="AF39">
        <v>7.2</v>
      </c>
      <c r="AG39" s="2">
        <v>81.173000000000002</v>
      </c>
    </row>
    <row r="40" spans="7:33" x14ac:dyDescent="0.6">
      <c r="G40">
        <v>7.3</v>
      </c>
      <c r="H40" s="2">
        <v>78.660700000000006</v>
      </c>
      <c r="I40" s="5">
        <f t="shared" si="2"/>
        <v>136.552838822626</v>
      </c>
      <c r="J40" s="2">
        <f t="shared" si="4"/>
        <v>1.9016503120794735E+19</v>
      </c>
      <c r="K40" s="2">
        <f>J40*H40*1E-27*ARC_BR2_spectra_Lee!D$5</f>
        <v>14360.173891525426</v>
      </c>
      <c r="L40" s="2"/>
      <c r="N40">
        <v>7.3</v>
      </c>
      <c r="O40" s="2">
        <v>78.660700000000006</v>
      </c>
      <c r="P40" s="5">
        <f t="shared" si="5"/>
        <v>136.552838822626</v>
      </c>
      <c r="Q40" s="2">
        <f t="shared" si="6"/>
        <v>7.3258375398354688E+18</v>
      </c>
      <c r="R40" s="2">
        <f>Q40*O40*1E-27*ARC_BR2_spectra_Lee!D$5</f>
        <v>5532.0528861094645</v>
      </c>
      <c r="S40">
        <v>136.552838822626</v>
      </c>
      <c r="T40" s="2">
        <v>78.660700000000006</v>
      </c>
      <c r="V40">
        <v>136.552838822626</v>
      </c>
      <c r="W40" s="2">
        <f t="shared" si="8"/>
        <v>7.3258375398354688E+18</v>
      </c>
      <c r="AB40">
        <v>7.3</v>
      </c>
      <c r="AC40">
        <v>136.552838822626</v>
      </c>
      <c r="AF40">
        <v>7.3</v>
      </c>
      <c r="AG40" s="2">
        <v>78.660700000000006</v>
      </c>
    </row>
    <row r="41" spans="7:33" x14ac:dyDescent="0.6">
      <c r="G41">
        <v>7.4</v>
      </c>
      <c r="H41" s="2">
        <v>76.148399999999995</v>
      </c>
      <c r="I41" s="5">
        <f t="shared" si="2"/>
        <v>139.60515225676403</v>
      </c>
      <c r="J41" s="2">
        <f t="shared" si="4"/>
        <v>1.919939939078316E+19</v>
      </c>
      <c r="K41" s="2">
        <f>J41*H41*1E-27*ARC_BR2_spectra_Lee!D$5</f>
        <v>14035.234027863478</v>
      </c>
      <c r="L41" s="2"/>
      <c r="N41">
        <v>7.4</v>
      </c>
      <c r="O41" s="2">
        <v>76.148399999999995</v>
      </c>
      <c r="P41" s="5">
        <f t="shared" si="5"/>
        <v>139.60515225676403</v>
      </c>
      <c r="Q41" s="2">
        <f t="shared" si="6"/>
        <v>7.3962957282871583E+18</v>
      </c>
      <c r="R41" s="2">
        <f>Q41*O41*1E-27*ARC_BR2_spectra_Lee!D$5</f>
        <v>5406.8744221046572</v>
      </c>
      <c r="S41">
        <v>139.60515225676403</v>
      </c>
      <c r="T41" s="2">
        <v>76.148399999999995</v>
      </c>
      <c r="V41">
        <v>139.60515225676403</v>
      </c>
      <c r="W41" s="2">
        <f t="shared" si="8"/>
        <v>7.3962957282871583E+18</v>
      </c>
      <c r="AB41">
        <v>7.4</v>
      </c>
      <c r="AC41">
        <v>139.60515225676403</v>
      </c>
      <c r="AF41">
        <v>7.4</v>
      </c>
      <c r="AG41" s="2">
        <v>76.148399999999995</v>
      </c>
    </row>
    <row r="42" spans="7:33" x14ac:dyDescent="0.6">
      <c r="G42">
        <v>7.5</v>
      </c>
      <c r="H42" s="2">
        <v>73.636099999999999</v>
      </c>
      <c r="I42" s="5">
        <f t="shared" si="2"/>
        <v>142.68654247245001</v>
      </c>
      <c r="J42" s="2">
        <f t="shared" si="4"/>
        <v>1.9382295660771054E+19</v>
      </c>
      <c r="K42" s="2">
        <f>J42*H42*1E-27*ARC_BR2_spectra_Lee!D$5</f>
        <v>13701.471950458594</v>
      </c>
      <c r="L42" s="2"/>
      <c r="N42">
        <v>7.5</v>
      </c>
      <c r="O42" s="2">
        <v>73.636099999999999</v>
      </c>
      <c r="P42" s="5">
        <f t="shared" si="5"/>
        <v>142.68654247245001</v>
      </c>
      <c r="Q42" s="2">
        <f t="shared" si="6"/>
        <v>7.4667539167386419E+18</v>
      </c>
      <c r="R42" s="2">
        <f>Q42*O42*1E-27*ARC_BR2_spectra_Lee!D$5</f>
        <v>5278.2973256482401</v>
      </c>
      <c r="S42">
        <v>142.68654247245001</v>
      </c>
      <c r="T42" s="2">
        <v>73.636099999999999</v>
      </c>
      <c r="V42">
        <v>142.68654247245001</v>
      </c>
      <c r="W42" s="2">
        <f t="shared" si="8"/>
        <v>7.4667539167386419E+18</v>
      </c>
      <c r="AB42">
        <v>7.5</v>
      </c>
      <c r="AC42">
        <v>142.68654247245001</v>
      </c>
      <c r="AF42">
        <v>7.5</v>
      </c>
      <c r="AG42" s="2">
        <v>73.636099999999999</v>
      </c>
    </row>
    <row r="43" spans="7:33" x14ac:dyDescent="0.6">
      <c r="G43">
        <v>7.6</v>
      </c>
      <c r="H43" s="2">
        <v>71.1922</v>
      </c>
      <c r="I43" s="5">
        <f t="shared" si="2"/>
        <v>145.79700946968399</v>
      </c>
      <c r="J43" s="2">
        <f t="shared" si="4"/>
        <v>1.9565191930759127E+19</v>
      </c>
      <c r="K43" s="2">
        <f>J43*H43*1E-27*ARC_BR2_spectra_Lee!D$5</f>
        <v>13371.734946940702</v>
      </c>
      <c r="L43" s="2"/>
      <c r="N43">
        <v>7.6</v>
      </c>
      <c r="O43" s="2">
        <v>71.1922</v>
      </c>
      <c r="P43" s="5">
        <f t="shared" si="5"/>
        <v>145.79700946968399</v>
      </c>
      <c r="Q43" s="2">
        <f t="shared" si="6"/>
        <v>7.5372121051901962E+18</v>
      </c>
      <c r="R43" s="2">
        <f>Q43*O43*1E-27*ARC_BR2_spectra_Lee!D$5</f>
        <v>5151.2708316971657</v>
      </c>
      <c r="S43">
        <v>145.79700946968399</v>
      </c>
      <c r="T43" s="2">
        <v>71.1922</v>
      </c>
      <c r="V43">
        <v>145.79700946968399</v>
      </c>
      <c r="W43" s="2">
        <f t="shared" si="8"/>
        <v>7.5372121051901962E+18</v>
      </c>
      <c r="AB43">
        <v>7.6</v>
      </c>
      <c r="AC43">
        <v>145.79700946968399</v>
      </c>
      <c r="AF43">
        <v>7.6</v>
      </c>
      <c r="AG43" s="2">
        <v>71.1922</v>
      </c>
    </row>
    <row r="44" spans="7:33" x14ac:dyDescent="0.6">
      <c r="G44">
        <v>7.7</v>
      </c>
      <c r="H44" s="2">
        <v>68.7483</v>
      </c>
      <c r="I44" s="5">
        <f t="shared" si="2"/>
        <v>148.936553248466</v>
      </c>
      <c r="J44" s="2">
        <f t="shared" si="4"/>
        <v>1.9748088200747553E+19</v>
      </c>
      <c r="K44" s="2">
        <f>J44*H44*1E-27*ARC_BR2_spectra_Lee!D$5</f>
        <v>13033.415923693949</v>
      </c>
      <c r="L44" s="2"/>
      <c r="N44">
        <v>7.7</v>
      </c>
      <c r="O44" s="2">
        <v>68.7483</v>
      </c>
      <c r="P44" s="5">
        <f t="shared" si="5"/>
        <v>148.936553248466</v>
      </c>
      <c r="Q44" s="2">
        <f t="shared" si="6"/>
        <v>7.6076702936418857E+18</v>
      </c>
      <c r="R44" s="2">
        <f>Q44*O44*1E-27*ARC_BR2_spectra_Lee!D$5</f>
        <v>5020.9382366244527</v>
      </c>
      <c r="S44">
        <v>148.936553248466</v>
      </c>
      <c r="T44" s="2">
        <v>68.7483</v>
      </c>
      <c r="V44">
        <v>148.936553248466</v>
      </c>
      <c r="W44" s="2">
        <f t="shared" si="8"/>
        <v>7.6076702936418847E+18</v>
      </c>
      <c r="AB44">
        <v>7.7</v>
      </c>
      <c r="AC44">
        <v>148.936553248466</v>
      </c>
      <c r="AF44">
        <v>7.7</v>
      </c>
      <c r="AG44" s="2">
        <v>68.7483</v>
      </c>
    </row>
    <row r="45" spans="7:33" x14ac:dyDescent="0.6">
      <c r="G45">
        <v>7.8</v>
      </c>
      <c r="H45" s="2">
        <v>66.304400000000001</v>
      </c>
      <c r="I45" s="5">
        <f t="shared" si="2"/>
        <v>152.105173808796</v>
      </c>
      <c r="J45" s="2">
        <f t="shared" si="4"/>
        <v>1.9930984470735622E+19</v>
      </c>
      <c r="K45" s="2">
        <f>J45*H45*1E-27*ARC_BR2_spectra_Lee!D$5</f>
        <v>12686.514880717856</v>
      </c>
      <c r="L45" s="2"/>
      <c r="N45">
        <v>7.8</v>
      </c>
      <c r="O45" s="2">
        <v>66.304400000000001</v>
      </c>
      <c r="P45" s="5">
        <f t="shared" si="5"/>
        <v>152.105173808796</v>
      </c>
      <c r="Q45" s="2">
        <f t="shared" si="6"/>
        <v>7.678128482093438E+18</v>
      </c>
      <c r="R45" s="2">
        <f>Q45*O45*1E-27*ARC_BR2_spectra_Lee!D$5</f>
        <v>4887.2995404299154</v>
      </c>
      <c r="S45">
        <v>152.105173808796</v>
      </c>
      <c r="T45" s="2">
        <v>66.304400000000001</v>
      </c>
      <c r="V45">
        <v>152.105173808796</v>
      </c>
      <c r="W45" s="2">
        <f t="shared" si="8"/>
        <v>7.678128482093438E+18</v>
      </c>
      <c r="AB45">
        <v>7.8</v>
      </c>
      <c r="AC45">
        <v>152.105173808796</v>
      </c>
      <c r="AF45">
        <v>7.8</v>
      </c>
      <c r="AG45" s="2">
        <v>66.304400000000001</v>
      </c>
    </row>
    <row r="46" spans="7:33" x14ac:dyDescent="0.6">
      <c r="G46">
        <v>7.9</v>
      </c>
      <c r="H46" s="2">
        <v>63.860500000000002</v>
      </c>
      <c r="I46" s="5">
        <f t="shared" si="2"/>
        <v>155.30287115067401</v>
      </c>
      <c r="J46" s="2">
        <f t="shared" si="4"/>
        <v>2.0113880740723872E+19</v>
      </c>
      <c r="K46" s="2">
        <f>J46*H46*1E-27*ARC_BR2_spectra_Lee!D$5</f>
        <v>12331.031818012771</v>
      </c>
      <c r="L46" s="2"/>
      <c r="N46">
        <v>7.9</v>
      </c>
      <c r="O46" s="2">
        <v>63.860500000000002</v>
      </c>
      <c r="P46" s="5">
        <f t="shared" si="5"/>
        <v>155.30287115067401</v>
      </c>
      <c r="Q46" s="2">
        <f t="shared" si="6"/>
        <v>7.7485866705450598E+18</v>
      </c>
      <c r="R46" s="2">
        <f>Q46*O46*1E-27*ARC_BR2_spectra_Lee!D$5</f>
        <v>4750.3547431136913</v>
      </c>
      <c r="S46">
        <v>155.30287115067401</v>
      </c>
      <c r="T46" s="2">
        <v>63.860500000000002</v>
      </c>
      <c r="V46">
        <v>155.30287115067401</v>
      </c>
      <c r="W46" s="2">
        <f t="shared" si="8"/>
        <v>7.7485866705450598E+18</v>
      </c>
      <c r="AB46">
        <v>7.9</v>
      </c>
      <c r="AC46">
        <v>155.30287115067401</v>
      </c>
      <c r="AF46">
        <v>7.9</v>
      </c>
      <c r="AG46" s="2">
        <v>63.860500000000002</v>
      </c>
    </row>
    <row r="47" spans="7:33" x14ac:dyDescent="0.6">
      <c r="G47">
        <v>8</v>
      </c>
      <c r="H47" s="2">
        <v>61.416600000000003</v>
      </c>
      <c r="I47" s="5">
        <f t="shared" si="2"/>
        <v>158.52964527410001</v>
      </c>
      <c r="J47" s="2">
        <f t="shared" si="4"/>
        <v>2.0296777010711941E+19</v>
      </c>
      <c r="K47" s="2">
        <f>J47*H47*1E-27*ARC_BR2_spectra_Lee!D$5</f>
        <v>11966.966735578475</v>
      </c>
      <c r="L47" s="2"/>
      <c r="N47">
        <v>8</v>
      </c>
      <c r="O47" s="2">
        <v>61.416600000000003</v>
      </c>
      <c r="P47" s="5">
        <f t="shared" si="5"/>
        <v>158.52964527410001</v>
      </c>
      <c r="Q47" s="2">
        <f t="shared" si="6"/>
        <v>7.8190448589966111E+18</v>
      </c>
      <c r="R47" s="2">
        <f>Q47*O47*1E-27*ARC_BR2_spectra_Lee!D$5</f>
        <v>4610.1038446756929</v>
      </c>
      <c r="S47">
        <v>158.52964527410001</v>
      </c>
      <c r="T47" s="2">
        <v>61.416600000000003</v>
      </c>
      <c r="V47">
        <v>158.52964527410001</v>
      </c>
      <c r="W47" s="2">
        <f t="shared" si="8"/>
        <v>7.8190448589966111E+18</v>
      </c>
      <c r="AB47">
        <v>8</v>
      </c>
      <c r="AC47">
        <v>158.52964527410001</v>
      </c>
      <c r="AF47">
        <v>8</v>
      </c>
      <c r="AG47" s="2">
        <v>61.416600000000003</v>
      </c>
    </row>
    <row r="48" spans="7:33" x14ac:dyDescent="0.6">
      <c r="G48">
        <v>8.1</v>
      </c>
      <c r="H48" s="2">
        <v>59.143799999999999</v>
      </c>
      <c r="I48" s="5">
        <f t="shared" si="2"/>
        <v>161.78549617907402</v>
      </c>
      <c r="J48" s="2">
        <f t="shared" si="4"/>
        <v>2.0479673280700195E+19</v>
      </c>
      <c r="K48" s="2">
        <f>J48*H48*1E-27*ARC_BR2_spectra_Lee!D$5</f>
        <v>11627.95872555913</v>
      </c>
      <c r="L48" s="2"/>
      <c r="N48">
        <v>8.1</v>
      </c>
      <c r="O48" s="2">
        <v>59.143799999999999</v>
      </c>
      <c r="P48" s="5">
        <f t="shared" si="5"/>
        <v>161.78549617907402</v>
      </c>
      <c r="Q48" s="2">
        <f t="shared" si="6"/>
        <v>7.889503047448234E+18</v>
      </c>
      <c r="R48" s="2">
        <f>Q48*O48*1E-27*ARC_BR2_spectra_Lee!D$5</f>
        <v>4479.5058272416209</v>
      </c>
      <c r="S48">
        <v>161.78549617907402</v>
      </c>
      <c r="T48" s="2">
        <v>59.143799999999999</v>
      </c>
      <c r="V48">
        <v>161.78549617907402</v>
      </c>
      <c r="W48" s="2">
        <f t="shared" si="8"/>
        <v>7.889503047448234E+18</v>
      </c>
      <c r="AB48">
        <v>8.1</v>
      </c>
      <c r="AC48">
        <v>161.78549617907402</v>
      </c>
      <c r="AF48">
        <v>8.1</v>
      </c>
      <c r="AG48" s="2">
        <v>59.143799999999999</v>
      </c>
    </row>
    <row r="49" spans="7:33" x14ac:dyDescent="0.6">
      <c r="G49">
        <v>8.1999999999999993</v>
      </c>
      <c r="H49" s="2">
        <v>56.870899999999999</v>
      </c>
      <c r="I49" s="5">
        <f t="shared" si="2"/>
        <v>165.07042386559601</v>
      </c>
      <c r="J49" s="2">
        <f t="shared" si="4"/>
        <v>2.0662569550688264E+19</v>
      </c>
      <c r="K49" s="2">
        <f>J49*H49*1E-27*ARC_BR2_spectra_Lee!D$5</f>
        <v>11280.949695938276</v>
      </c>
      <c r="L49" s="2"/>
      <c r="N49">
        <v>8.1999999999999993</v>
      </c>
      <c r="O49" s="2">
        <v>56.870899999999999</v>
      </c>
      <c r="P49" s="5">
        <f t="shared" si="5"/>
        <v>165.07042386559601</v>
      </c>
      <c r="Q49" s="2">
        <f t="shared" si="6"/>
        <v>7.9599612358997852E+18</v>
      </c>
      <c r="R49" s="2">
        <f>Q49*O49*1E-27*ARC_BR2_spectra_Lee!D$5</f>
        <v>4345.8255307270374</v>
      </c>
      <c r="S49">
        <v>165.07042386559601</v>
      </c>
      <c r="T49" s="2">
        <v>56.870899999999999</v>
      </c>
      <c r="V49">
        <v>165.07042386559601</v>
      </c>
      <c r="W49" s="2">
        <f t="shared" si="8"/>
        <v>7.9599612358997852E+18</v>
      </c>
      <c r="AB49">
        <v>8.1999999999999993</v>
      </c>
      <c r="AC49">
        <v>165.07042386559601</v>
      </c>
      <c r="AF49">
        <v>8.1999999999999993</v>
      </c>
      <c r="AG49" s="2">
        <v>56.870899999999999</v>
      </c>
    </row>
    <row r="50" spans="7:33" x14ac:dyDescent="0.6">
      <c r="G50">
        <v>8.3000000000000007</v>
      </c>
      <c r="H50" s="2">
        <v>54.597999999999999</v>
      </c>
      <c r="I50" s="5">
        <f t="shared" si="2"/>
        <v>168.38442833366605</v>
      </c>
      <c r="J50" s="2">
        <f t="shared" si="4"/>
        <v>2.0845465820676694E+19</v>
      </c>
      <c r="K50" s="2">
        <f>J50*H50*1E-27*ARC_BR2_spectra_Lee!D$5</f>
        <v>10925.959131622139</v>
      </c>
      <c r="L50" s="2"/>
      <c r="N50">
        <v>8.3000000000000007</v>
      </c>
      <c r="O50" s="2">
        <v>54.597999999999999</v>
      </c>
      <c r="P50" s="5">
        <f t="shared" si="5"/>
        <v>168.38442833366605</v>
      </c>
      <c r="Q50" s="2">
        <f t="shared" si="6"/>
        <v>8.0304194243514757E+18</v>
      </c>
      <c r="R50" s="2">
        <f>Q50*O50*1E-27*ARC_BR2_spectra_Lee!D$5</f>
        <v>4209.0704614151218</v>
      </c>
      <c r="S50">
        <v>168.38442833366605</v>
      </c>
      <c r="T50" s="2">
        <v>54.597999999999999</v>
      </c>
      <c r="V50">
        <v>168.38442833366605</v>
      </c>
      <c r="W50" s="2">
        <f t="shared" si="8"/>
        <v>8.0304194243514757E+18</v>
      </c>
      <c r="AB50">
        <v>8.3000000000000007</v>
      </c>
      <c r="AC50">
        <v>168.38442833366605</v>
      </c>
      <c r="AF50">
        <v>8.3000000000000007</v>
      </c>
      <c r="AG50" s="2">
        <v>54.597999999999999</v>
      </c>
    </row>
    <row r="51" spans="7:33" x14ac:dyDescent="0.6">
      <c r="G51">
        <v>8.4</v>
      </c>
      <c r="H51" s="2">
        <v>52.325200000000002</v>
      </c>
      <c r="I51" s="5">
        <f t="shared" si="2"/>
        <v>171.72750958328402</v>
      </c>
      <c r="J51" s="2">
        <f t="shared" si="4"/>
        <v>2.1028362090664411E+19</v>
      </c>
      <c r="K51" s="2">
        <f>J51*H51*1E-27*ARC_BR2_spectra_Lee!D$5</f>
        <v>10563.007219837762</v>
      </c>
      <c r="L51" s="2"/>
      <c r="N51">
        <v>8.4</v>
      </c>
      <c r="O51" s="2">
        <v>52.325200000000002</v>
      </c>
      <c r="P51" s="5">
        <f t="shared" si="5"/>
        <v>171.72750958328402</v>
      </c>
      <c r="Q51" s="2">
        <f t="shared" si="6"/>
        <v>8.1008776128028908E+18</v>
      </c>
      <c r="R51" s="2">
        <f>Q51*O51*1E-27*ARC_BR2_spectra_Lee!D$5</f>
        <v>4069.2483961481653</v>
      </c>
      <c r="S51">
        <v>171.72750958328402</v>
      </c>
      <c r="T51" s="2">
        <v>52.325200000000002</v>
      </c>
      <c r="V51">
        <v>171.72750958328402</v>
      </c>
      <c r="W51" s="2">
        <f t="shared" si="8"/>
        <v>8.1008776128028908E+18</v>
      </c>
      <c r="AB51">
        <v>8.4</v>
      </c>
      <c r="AC51">
        <v>171.72750958328402</v>
      </c>
      <c r="AF51">
        <v>8.4</v>
      </c>
      <c r="AG51" s="2">
        <v>52.325200000000002</v>
      </c>
    </row>
    <row r="52" spans="7:33" x14ac:dyDescent="0.6">
      <c r="G52">
        <v>8.5</v>
      </c>
      <c r="H52" s="2">
        <v>50.052300000000002</v>
      </c>
      <c r="I52" s="5">
        <f t="shared" si="2"/>
        <v>175.09966761445</v>
      </c>
      <c r="J52" s="2">
        <f t="shared" si="4"/>
        <v>2.1211258360652657E+19</v>
      </c>
      <c r="K52" s="2">
        <f>J52*H52*1E-27*ARC_BR2_spectra_Lee!D$5</f>
        <v>10192.053761710993</v>
      </c>
      <c r="L52" s="2"/>
      <c r="N52">
        <v>8.5</v>
      </c>
      <c r="O52" s="2">
        <v>50.052300000000002</v>
      </c>
      <c r="P52" s="5">
        <f t="shared" si="5"/>
        <v>175.09966761445</v>
      </c>
      <c r="Q52" s="2">
        <f t="shared" si="6"/>
        <v>8.1713358012545126E+18</v>
      </c>
      <c r="R52" s="2">
        <f>Q52*O52*1E-27*ARC_BR2_spectra_Lee!D$5</f>
        <v>3926.3438488812603</v>
      </c>
      <c r="S52">
        <v>175.09966761445</v>
      </c>
      <c r="T52" s="2">
        <v>50.052300000000002</v>
      </c>
      <c r="V52">
        <v>175.09966761445</v>
      </c>
      <c r="W52" s="2">
        <f t="shared" si="8"/>
        <v>8.1713358012545126E+18</v>
      </c>
      <c r="AB52">
        <v>8.5</v>
      </c>
      <c r="AC52">
        <v>175.09966761445</v>
      </c>
      <c r="AF52">
        <v>8.5</v>
      </c>
      <c r="AG52" s="2">
        <v>50.052300000000002</v>
      </c>
    </row>
    <row r="53" spans="7:33" x14ac:dyDescent="0.6">
      <c r="G53">
        <v>8.6</v>
      </c>
      <c r="H53" s="2">
        <v>48.023000000000003</v>
      </c>
      <c r="I53" s="5">
        <f t="shared" si="2"/>
        <v>178.50090242716399</v>
      </c>
      <c r="J53" s="2">
        <f t="shared" si="4"/>
        <v>2.1394154630640906E+19</v>
      </c>
      <c r="K53" s="2">
        <f>J53*H53*1E-27*ARC_BR2_spectra_Lee!D$5</f>
        <v>9863.1502831417765</v>
      </c>
      <c r="L53" s="2"/>
      <c r="N53">
        <v>8.6</v>
      </c>
      <c r="O53" s="2">
        <v>48.023000000000003</v>
      </c>
      <c r="P53" s="5">
        <f t="shared" si="5"/>
        <v>178.50090242716399</v>
      </c>
      <c r="Q53" s="2">
        <f t="shared" si="6"/>
        <v>8.2417939897061345E+18</v>
      </c>
      <c r="R53" s="2">
        <f>Q53*O53*1E-27*ARC_BR2_spectra_Lee!D$5</f>
        <v>3799.6384585695146</v>
      </c>
      <c r="S53">
        <v>178.50090242716399</v>
      </c>
      <c r="T53" s="2">
        <v>48.023000000000003</v>
      </c>
      <c r="V53">
        <v>178.50090242716399</v>
      </c>
      <c r="W53" s="2">
        <f t="shared" si="8"/>
        <v>8.2417939897061345E+18</v>
      </c>
      <c r="AB53">
        <v>8.6</v>
      </c>
      <c r="AC53">
        <v>178.50090242716399</v>
      </c>
      <c r="AF53">
        <v>8.6</v>
      </c>
      <c r="AG53" s="2">
        <v>48.023000000000003</v>
      </c>
    </row>
    <row r="54" spans="7:33" x14ac:dyDescent="0.6">
      <c r="G54">
        <v>8.6999999999999993</v>
      </c>
      <c r="H54" s="2">
        <v>45.9938</v>
      </c>
      <c r="I54" s="5">
        <f t="shared" si="2"/>
        <v>181.93121402142597</v>
      </c>
      <c r="J54" s="2">
        <f t="shared" si="4"/>
        <v>2.1577050900628976E+19</v>
      </c>
      <c r="K54" s="2">
        <f>J54*H54*1E-27*ARC_BR2_spectra_Lee!D$5</f>
        <v>9527.1414116481501</v>
      </c>
      <c r="L54" s="2"/>
      <c r="N54">
        <v>8.6999999999999993</v>
      </c>
      <c r="O54" s="2">
        <v>45.9938</v>
      </c>
      <c r="P54" s="5">
        <f t="shared" si="5"/>
        <v>181.93121402142597</v>
      </c>
      <c r="Q54" s="2">
        <f t="shared" si="6"/>
        <v>8.3122521781576858E+18</v>
      </c>
      <c r="R54" s="2">
        <f>Q54*O54*1E-27*ARC_BR2_spectra_Lee!D$5</f>
        <v>3670.1958166247905</v>
      </c>
      <c r="S54">
        <v>181.93121402142597</v>
      </c>
      <c r="T54" s="2">
        <v>45.9938</v>
      </c>
      <c r="V54">
        <v>181.93121402142597</v>
      </c>
      <c r="W54" s="2">
        <f t="shared" si="8"/>
        <v>8.3122521781576858E+18</v>
      </c>
      <c r="AB54">
        <v>8.6999999999999993</v>
      </c>
      <c r="AC54">
        <v>181.93121402142597</v>
      </c>
      <c r="AF54">
        <v>8.6999999999999993</v>
      </c>
      <c r="AG54" s="2">
        <v>45.9938</v>
      </c>
    </row>
    <row r="55" spans="7:33" x14ac:dyDescent="0.6">
      <c r="G55">
        <v>8.8000000000000007</v>
      </c>
      <c r="H55" s="2">
        <v>43.964500000000001</v>
      </c>
      <c r="I55" s="5">
        <f t="shared" si="2"/>
        <v>185.39060239723602</v>
      </c>
      <c r="J55" s="2">
        <f t="shared" si="4"/>
        <v>2.1759947170617582E+19</v>
      </c>
      <c r="K55" s="2">
        <f>J55*H55*1E-27*ARC_BR2_spectra_Lee!D$5</f>
        <v>9183.9858948731217</v>
      </c>
      <c r="L55" s="2"/>
      <c r="N55">
        <v>8.8000000000000007</v>
      </c>
      <c r="O55" s="2">
        <v>43.964500000000001</v>
      </c>
      <c r="P55" s="5">
        <f t="shared" si="5"/>
        <v>185.39060239723602</v>
      </c>
      <c r="Q55" s="2">
        <f t="shared" si="6"/>
        <v>8.3827103666094449E+18</v>
      </c>
      <c r="R55" s="2">
        <f>Q55*O55*1E-27*ARC_BR2_spectra_Lee!D$5</f>
        <v>3538.0000311628892</v>
      </c>
      <c r="S55">
        <v>185.39060239723602</v>
      </c>
      <c r="T55" s="2">
        <v>43.964500000000001</v>
      </c>
      <c r="V55">
        <v>185.39060239723602</v>
      </c>
      <c r="W55" s="2">
        <f t="shared" si="8"/>
        <v>8.3827103666094449E+18</v>
      </c>
      <c r="AB55">
        <v>8.8000000000000007</v>
      </c>
      <c r="AC55">
        <v>185.39060239723602</v>
      </c>
      <c r="AF55">
        <v>8.8000000000000007</v>
      </c>
      <c r="AG55" s="2">
        <v>43.964500000000001</v>
      </c>
    </row>
    <row r="56" spans="7:33" x14ac:dyDescent="0.6">
      <c r="G56">
        <v>8.9</v>
      </c>
      <c r="H56" s="2">
        <v>41.935200000000002</v>
      </c>
      <c r="I56" s="5">
        <f t="shared" si="2"/>
        <v>188.87906755459403</v>
      </c>
      <c r="J56" s="2">
        <f t="shared" si="4"/>
        <v>2.1942843440605475E+19</v>
      </c>
      <c r="K56" s="2">
        <f>J56*H56*1E-27*ARC_BR2_spectra_Lee!D$5</f>
        <v>8833.7042712045968</v>
      </c>
      <c r="L56" s="2"/>
      <c r="N56">
        <v>8.9</v>
      </c>
      <c r="O56" s="2">
        <v>41.935200000000002</v>
      </c>
      <c r="P56" s="5">
        <f t="shared" si="5"/>
        <v>188.87906755459403</v>
      </c>
      <c r="Q56" s="2">
        <f t="shared" si="6"/>
        <v>8.4531685550609275E+18</v>
      </c>
      <c r="R56" s="2">
        <f>Q56*O56*1E-27*ARC_BR2_spectra_Lee!D$5</f>
        <v>3403.0590143058339</v>
      </c>
      <c r="S56">
        <v>188.87906755459403</v>
      </c>
      <c r="T56" s="2">
        <v>41.935200000000002</v>
      </c>
      <c r="V56">
        <v>188.87906755459403</v>
      </c>
      <c r="W56" s="2">
        <f t="shared" si="8"/>
        <v>8.4531685550609275E+18</v>
      </c>
      <c r="AB56">
        <v>8.9</v>
      </c>
      <c r="AC56">
        <v>188.87906755459403</v>
      </c>
      <c r="AF56">
        <v>8.9</v>
      </c>
      <c r="AG56" s="2">
        <v>41.935200000000002</v>
      </c>
    </row>
    <row r="57" spans="7:33" x14ac:dyDescent="0.6">
      <c r="G57">
        <v>9</v>
      </c>
      <c r="H57" s="2">
        <v>39.905900000000003</v>
      </c>
      <c r="I57" s="5">
        <f t="shared" si="2"/>
        <v>192.39660949350002</v>
      </c>
      <c r="J57" s="2">
        <f t="shared" si="4"/>
        <v>2.2125739710593548E+19</v>
      </c>
      <c r="K57" s="2">
        <f>J57*H57*1E-27*ARC_BR2_spectra_Lee!D$5</f>
        <v>8476.2965406429612</v>
      </c>
      <c r="L57" s="2"/>
      <c r="N57">
        <v>9</v>
      </c>
      <c r="O57" s="2">
        <v>39.905900000000003</v>
      </c>
      <c r="P57" s="5">
        <f t="shared" si="5"/>
        <v>192.39660949350002</v>
      </c>
      <c r="Q57" s="2">
        <f t="shared" si="6"/>
        <v>8.5236267435124818E+18</v>
      </c>
      <c r="R57" s="2">
        <f>Q57*O57*1E-27*ARC_BR2_spectra_Lee!D$5</f>
        <v>3265.3727660537738</v>
      </c>
      <c r="S57">
        <v>192.39660949350002</v>
      </c>
      <c r="T57" s="2">
        <v>39.905900000000003</v>
      </c>
      <c r="V57">
        <v>192.39660949350002</v>
      </c>
      <c r="W57" s="2">
        <f t="shared" si="8"/>
        <v>8.5236267435124818E+18</v>
      </c>
      <c r="AB57">
        <v>9</v>
      </c>
      <c r="AC57">
        <v>192.39660949350002</v>
      </c>
      <c r="AF57">
        <v>9</v>
      </c>
      <c r="AG57" s="2">
        <v>39.905900000000003</v>
      </c>
    </row>
    <row r="58" spans="7:33" x14ac:dyDescent="0.6">
      <c r="G58">
        <v>9.1</v>
      </c>
      <c r="H58" s="2">
        <v>38.217500000000001</v>
      </c>
      <c r="I58" s="5">
        <f t="shared" si="2"/>
        <v>195.943228213954</v>
      </c>
      <c r="J58" s="2">
        <f t="shared" si="4"/>
        <v>2.2308635980581614E+19</v>
      </c>
      <c r="K58" s="2">
        <f>J58*H58*1E-27*ARC_BR2_spectra_Lee!D$5</f>
        <v>8184.7708376436276</v>
      </c>
      <c r="L58" s="2"/>
      <c r="N58">
        <v>9.1</v>
      </c>
      <c r="O58" s="2">
        <v>38.217500000000001</v>
      </c>
      <c r="P58" s="5">
        <f t="shared" si="5"/>
        <v>195.943228213954</v>
      </c>
      <c r="Q58" s="2">
        <f t="shared" si="6"/>
        <v>8.594084931964032E+18</v>
      </c>
      <c r="R58" s="2">
        <f>Q58*O58*1E-27*ARC_BR2_spectra_Lee!D$5</f>
        <v>3153.0666325184202</v>
      </c>
      <c r="S58">
        <v>195.943228213954</v>
      </c>
      <c r="T58" s="2">
        <v>38.217500000000001</v>
      </c>
      <c r="V58">
        <v>195.943228213954</v>
      </c>
      <c r="W58" s="2">
        <f t="shared" si="8"/>
        <v>8.594084931964032E+18</v>
      </c>
      <c r="AB58">
        <v>9.1</v>
      </c>
      <c r="AC58">
        <v>195.943228213954</v>
      </c>
      <c r="AF58">
        <v>9.1</v>
      </c>
      <c r="AG58" s="2">
        <v>38.217500000000001</v>
      </c>
    </row>
    <row r="59" spans="7:33" x14ac:dyDescent="0.6">
      <c r="G59">
        <v>9.1999999999999993</v>
      </c>
      <c r="H59" s="2">
        <v>36.5291</v>
      </c>
      <c r="I59" s="5">
        <f t="shared" si="2"/>
        <v>199.51892371595596</v>
      </c>
      <c r="J59" s="2">
        <f t="shared" si="4"/>
        <v>2.2491532250569687E+19</v>
      </c>
      <c r="K59" s="2">
        <f>J59*H59*1E-27*ARC_BR2_spectra_Lee!D$5</f>
        <v>7887.3161350491373</v>
      </c>
      <c r="L59" s="2"/>
      <c r="N59">
        <v>9.1999999999999993</v>
      </c>
      <c r="O59" s="2">
        <v>36.5291</v>
      </c>
      <c r="P59" s="5">
        <f t="shared" si="5"/>
        <v>199.51892371595596</v>
      </c>
      <c r="Q59" s="2">
        <f t="shared" si="6"/>
        <v>8.6645431204155863E+18</v>
      </c>
      <c r="R59" s="2">
        <f>Q59*O59*1E-27*ARC_BR2_spectra_Lee!D$5</f>
        <v>3038.4764361597404</v>
      </c>
      <c r="S59">
        <v>199.51892371595596</v>
      </c>
      <c r="T59" s="2">
        <v>36.5291</v>
      </c>
      <c r="V59">
        <v>199.51892371595596</v>
      </c>
      <c r="W59" s="2">
        <f t="shared" si="8"/>
        <v>8.6645431204155863E+18</v>
      </c>
      <c r="AB59">
        <v>9.1999999999999993</v>
      </c>
      <c r="AC59">
        <v>199.51892371595596</v>
      </c>
      <c r="AF59">
        <v>9.1999999999999993</v>
      </c>
      <c r="AG59" s="2">
        <v>36.5291</v>
      </c>
    </row>
    <row r="60" spans="7:33" x14ac:dyDescent="0.6">
      <c r="G60">
        <v>9.3000000000000007</v>
      </c>
      <c r="H60" s="2">
        <v>34.840800000000002</v>
      </c>
      <c r="I60" s="5">
        <f t="shared" si="2"/>
        <v>203.12369599950603</v>
      </c>
      <c r="J60" s="2">
        <f t="shared" si="4"/>
        <v>2.2674428520558473E+19</v>
      </c>
      <c r="K60" s="2">
        <f>J60*H60*1E-27*ARC_BR2_spectra_Lee!D$5</f>
        <v>7583.9542003111073</v>
      </c>
      <c r="L60" s="2"/>
      <c r="N60">
        <v>9.3000000000000007</v>
      </c>
      <c r="O60" s="2">
        <v>34.840800000000002</v>
      </c>
      <c r="P60" s="5">
        <f t="shared" si="5"/>
        <v>203.12369599950603</v>
      </c>
      <c r="Q60" s="2">
        <f t="shared" si="6"/>
        <v>8.735001308867414E+18</v>
      </c>
      <c r="R60" s="2">
        <f>Q60*O60*1E-27*ARC_BR2_spectra_Lee!D$5</f>
        <v>2921.6105625790829</v>
      </c>
      <c r="S60">
        <v>203.12369599950603</v>
      </c>
      <c r="T60" s="2">
        <v>34.840800000000002</v>
      </c>
      <c r="V60">
        <v>203.12369599950603</v>
      </c>
      <c r="W60" s="2">
        <f t="shared" si="8"/>
        <v>8.735001308867414E+18</v>
      </c>
      <c r="AB60">
        <v>9.3000000000000007</v>
      </c>
      <c r="AC60">
        <v>203.12369599950603</v>
      </c>
      <c r="AF60">
        <v>9.3000000000000007</v>
      </c>
      <c r="AG60" s="2">
        <v>34.840800000000002</v>
      </c>
    </row>
    <row r="61" spans="7:33" x14ac:dyDescent="0.6">
      <c r="G61">
        <v>9.4</v>
      </c>
      <c r="H61" s="2">
        <v>33.1524</v>
      </c>
      <c r="I61" s="5">
        <f t="shared" si="2"/>
        <v>206.75754506460402</v>
      </c>
      <c r="J61" s="2">
        <f t="shared" si="4"/>
        <v>2.2857324790546186E+19</v>
      </c>
      <c r="K61" s="2">
        <f>J61*H61*1E-27*ARC_BR2_spectra_Lee!D$5</f>
        <v>7274.6416741065923</v>
      </c>
      <c r="L61" s="2"/>
      <c r="N61">
        <v>9.4</v>
      </c>
      <c r="O61" s="2">
        <v>33.1524</v>
      </c>
      <c r="P61" s="5">
        <f t="shared" si="5"/>
        <v>206.75754506460402</v>
      </c>
      <c r="Q61" s="2">
        <f t="shared" si="6"/>
        <v>8.8054594973188291E+18</v>
      </c>
      <c r="R61" s="2">
        <f>Q61*O61*1E-27*ARC_BR2_spectra_Lee!D$5</f>
        <v>2802.4523082135624</v>
      </c>
      <c r="S61">
        <v>206.75754506460402</v>
      </c>
      <c r="T61" s="2">
        <v>33.1524</v>
      </c>
      <c r="V61">
        <v>206.75754506460402</v>
      </c>
      <c r="W61" s="2">
        <f t="shared" si="8"/>
        <v>8.8054594973188291E+18</v>
      </c>
      <c r="AB61">
        <v>9.4</v>
      </c>
      <c r="AC61">
        <v>206.75754506460402</v>
      </c>
      <c r="AF61">
        <v>9.4</v>
      </c>
      <c r="AG61" s="2">
        <v>33.1524</v>
      </c>
    </row>
    <row r="62" spans="7:33" x14ac:dyDescent="0.6">
      <c r="G62">
        <v>9.5</v>
      </c>
      <c r="H62" s="2">
        <v>31.463999999999999</v>
      </c>
      <c r="I62" s="5">
        <f t="shared" si="2"/>
        <v>210.42047091124999</v>
      </c>
      <c r="J62" s="2">
        <f t="shared" si="4"/>
        <v>2.3040221060534256E+19</v>
      </c>
      <c r="K62" s="2">
        <f>J62*H62*1E-27*ARC_BR2_spectra_Lee!D$5</f>
        <v>6959.4001483070379</v>
      </c>
      <c r="L62" s="2"/>
      <c r="N62">
        <v>9.5</v>
      </c>
      <c r="O62" s="2">
        <v>31.463999999999999</v>
      </c>
      <c r="P62" s="5">
        <f t="shared" si="5"/>
        <v>210.42047091124999</v>
      </c>
      <c r="Q62" s="2">
        <f t="shared" si="6"/>
        <v>8.8759176857703813E+18</v>
      </c>
      <c r="R62" s="2">
        <f>Q62*O62*1E-27*ARC_BR2_spectra_Lee!D$5</f>
        <v>2681.0099910247613</v>
      </c>
      <c r="S62">
        <v>210.42047091124999</v>
      </c>
      <c r="T62" s="2">
        <v>31.463999999999999</v>
      </c>
      <c r="V62">
        <v>210.42047091124999</v>
      </c>
      <c r="W62" s="2">
        <f t="shared" si="8"/>
        <v>8.8759176857703813E+18</v>
      </c>
      <c r="AB62">
        <v>9.5</v>
      </c>
      <c r="AC62">
        <v>210.42047091124999</v>
      </c>
      <c r="AF62">
        <v>9.5</v>
      </c>
      <c r="AG62" s="2">
        <v>31.463999999999999</v>
      </c>
    </row>
    <row r="63" spans="7:33" x14ac:dyDescent="0.6">
      <c r="G63">
        <v>9.6</v>
      </c>
      <c r="H63" s="2">
        <v>30.069199999999999</v>
      </c>
      <c r="I63" s="5">
        <f t="shared" si="2"/>
        <v>214.11247353944401</v>
      </c>
      <c r="J63" s="2">
        <f t="shared" si="4"/>
        <v>2.3223117330522681E+19</v>
      </c>
      <c r="K63" s="2">
        <f>J63*H63*1E-27*ARC_BR2_spectra_Lee!D$5</f>
        <v>6703.6853724955463</v>
      </c>
      <c r="L63" s="2"/>
      <c r="N63">
        <v>9.6</v>
      </c>
      <c r="O63" s="2">
        <v>30.069199999999999</v>
      </c>
      <c r="P63" s="5">
        <f t="shared" si="5"/>
        <v>214.11247353944401</v>
      </c>
      <c r="Q63" s="2">
        <f t="shared" si="6"/>
        <v>8.9463758742220718E+18</v>
      </c>
      <c r="R63" s="2">
        <f>Q63*O63*1E-27*ARC_BR2_spectra_Lee!D$5</f>
        <v>2582.4995081967199</v>
      </c>
      <c r="S63">
        <v>214.11247353944401</v>
      </c>
      <c r="T63" s="2">
        <v>30.069199999999999</v>
      </c>
      <c r="V63">
        <v>214.11247353944401</v>
      </c>
      <c r="W63" s="2">
        <f t="shared" si="8"/>
        <v>8.9463758742220718E+18</v>
      </c>
      <c r="AB63">
        <v>9.6</v>
      </c>
      <c r="AC63">
        <v>214.11247353944401</v>
      </c>
      <c r="AF63">
        <v>9.6</v>
      </c>
      <c r="AG63" s="2">
        <v>30.069199999999999</v>
      </c>
    </row>
    <row r="64" spans="7:33" x14ac:dyDescent="0.6">
      <c r="G64">
        <v>9.6999999999999993</v>
      </c>
      <c r="H64" s="2">
        <v>28.674399999999999</v>
      </c>
      <c r="I64" s="5">
        <f t="shared" si="2"/>
        <v>217.83355294918601</v>
      </c>
      <c r="J64" s="2">
        <f t="shared" si="4"/>
        <v>2.3406013600510755E+19</v>
      </c>
      <c r="K64" s="2">
        <f>J64*H64*1E-27*ARC_BR2_spectra_Lee!D$5</f>
        <v>6443.0726053102608</v>
      </c>
      <c r="L64" s="2"/>
      <c r="N64">
        <v>9.6999999999999993</v>
      </c>
      <c r="O64" s="2">
        <v>28.674399999999999</v>
      </c>
      <c r="P64" s="5">
        <f t="shared" si="5"/>
        <v>217.83355294918601</v>
      </c>
      <c r="Q64" s="2">
        <f t="shared" si="6"/>
        <v>9.0168340626736241E+18</v>
      </c>
      <c r="R64" s="2">
        <f>Q64*O64*1E-27*ARC_BR2_spectra_Lee!D$5</f>
        <v>2482.1021438085941</v>
      </c>
      <c r="S64">
        <v>217.83355294918601</v>
      </c>
      <c r="T64" s="2">
        <v>28.674399999999999</v>
      </c>
      <c r="V64">
        <v>217.83355294918601</v>
      </c>
      <c r="W64" s="2">
        <f t="shared" si="8"/>
        <v>9.0168340626736241E+18</v>
      </c>
      <c r="AB64">
        <v>9.6999999999999993</v>
      </c>
      <c r="AC64">
        <v>217.83355294918601</v>
      </c>
      <c r="AF64">
        <v>9.6999999999999993</v>
      </c>
      <c r="AG64" s="2">
        <v>28.674399999999999</v>
      </c>
    </row>
    <row r="65" spans="7:33" x14ac:dyDescent="0.6">
      <c r="G65">
        <v>9.8000000000000007</v>
      </c>
      <c r="H65" s="2">
        <v>27.279499999999999</v>
      </c>
      <c r="I65" s="5">
        <f t="shared" si="2"/>
        <v>221.58370914047606</v>
      </c>
      <c r="J65" s="2">
        <f t="shared" si="4"/>
        <v>2.3588909870499185E+19</v>
      </c>
      <c r="K65" s="2">
        <f>J65*H65*1E-27*ARC_BR2_spectra_Lee!D$5</f>
        <v>6177.5392013979126</v>
      </c>
      <c r="L65" s="2"/>
      <c r="N65">
        <v>9.8000000000000007</v>
      </c>
      <c r="O65" s="2">
        <v>27.279499999999999</v>
      </c>
      <c r="P65" s="5">
        <f t="shared" si="5"/>
        <v>221.58370914047606</v>
      </c>
      <c r="Q65" s="2">
        <f t="shared" si="6"/>
        <v>9.0872922511253156E+18</v>
      </c>
      <c r="R65" s="2">
        <f>Q65*O65*1E-27*ARC_BR2_spectra_Lee!D$5</f>
        <v>2379.8091740599011</v>
      </c>
      <c r="S65">
        <v>221.58370914047606</v>
      </c>
      <c r="T65" s="2">
        <v>27.279499999999999</v>
      </c>
      <c r="V65">
        <v>221.58370914047606</v>
      </c>
      <c r="W65" s="2">
        <f t="shared" si="8"/>
        <v>9.0872922511253156E+18</v>
      </c>
      <c r="AB65">
        <v>9.8000000000000007</v>
      </c>
      <c r="AC65">
        <v>221.58370914047606</v>
      </c>
      <c r="AF65">
        <v>9.8000000000000007</v>
      </c>
      <c r="AG65" s="2">
        <v>27.279499999999999</v>
      </c>
    </row>
    <row r="66" spans="7:33" x14ac:dyDescent="0.6">
      <c r="G66">
        <v>9.9</v>
      </c>
      <c r="H66" s="2">
        <v>25.884699999999999</v>
      </c>
      <c r="I66" s="5">
        <f t="shared" si="2"/>
        <v>225.36294211331403</v>
      </c>
      <c r="J66" s="2">
        <f t="shared" si="4"/>
        <v>2.3771806140486894E+19</v>
      </c>
      <c r="K66" s="2">
        <f>J66*H66*1E-27*ARC_BR2_spectra_Lee!D$5</f>
        <v>5907.1302758847469</v>
      </c>
      <c r="L66" s="2"/>
      <c r="N66">
        <v>9.9</v>
      </c>
      <c r="O66" s="2">
        <v>25.884699999999999</v>
      </c>
      <c r="P66" s="5">
        <f t="shared" si="5"/>
        <v>225.36294211331403</v>
      </c>
      <c r="Q66" s="2">
        <f t="shared" si="6"/>
        <v>9.1577504395767286E+18</v>
      </c>
      <c r="R66" s="2">
        <f>Q66*O66*1E-27*ARC_BR2_spectra_Lee!D$5</f>
        <v>2275.6379789117927</v>
      </c>
      <c r="S66">
        <v>225.36294211331403</v>
      </c>
      <c r="T66" s="2">
        <v>25.884699999999999</v>
      </c>
      <c r="V66">
        <v>225.36294211331403</v>
      </c>
      <c r="W66" s="2">
        <f t="shared" si="8"/>
        <v>9.1577504395767286E+18</v>
      </c>
      <c r="AB66">
        <v>9.9</v>
      </c>
      <c r="AC66">
        <v>225.36294211331403</v>
      </c>
      <c r="AF66">
        <v>9.9</v>
      </c>
      <c r="AG66" s="2">
        <v>25.884699999999999</v>
      </c>
    </row>
    <row r="67" spans="7:33" x14ac:dyDescent="0.6">
      <c r="G67">
        <v>10</v>
      </c>
      <c r="H67" s="2">
        <v>24.489899999999999</v>
      </c>
      <c r="I67" s="5">
        <f t="shared" si="2"/>
        <v>229.17125186770002</v>
      </c>
      <c r="J67" s="2">
        <f t="shared" si="4"/>
        <v>2.3954702410475147E+19</v>
      </c>
      <c r="K67" s="2">
        <f>J67*H67*1E-27*ARC_BR2_spectra_Lee!D$5</f>
        <v>5631.8233589980346</v>
      </c>
      <c r="L67" s="2"/>
      <c r="N67">
        <v>10</v>
      </c>
      <c r="O67" s="2">
        <v>24.489899999999999</v>
      </c>
      <c r="P67" s="5">
        <f t="shared" si="5"/>
        <v>229.17125186770002</v>
      </c>
      <c r="Q67" s="2">
        <f t="shared" si="6"/>
        <v>9.2282086280283505E+18</v>
      </c>
      <c r="R67" s="2">
        <f>Q67*O67*1E-27*ARC_BR2_spectra_Lee!D$5</f>
        <v>2169.5799022036945</v>
      </c>
      <c r="S67">
        <v>229.17125186770002</v>
      </c>
      <c r="T67" s="2">
        <v>24.489899999999999</v>
      </c>
      <c r="V67">
        <v>229.17125186770002</v>
      </c>
      <c r="W67" s="2">
        <f t="shared" si="8"/>
        <v>9.2282086280283505E+18</v>
      </c>
      <c r="AB67">
        <v>10</v>
      </c>
      <c r="AC67">
        <v>229.17125186770002</v>
      </c>
      <c r="AF67">
        <v>10</v>
      </c>
      <c r="AG67" s="2">
        <v>24.489899999999999</v>
      </c>
    </row>
    <row r="68" spans="7:33" x14ac:dyDescent="0.6">
      <c r="G68">
        <v>10.1</v>
      </c>
      <c r="H68" s="2">
        <v>23.371400000000001</v>
      </c>
      <c r="I68" s="5">
        <f t="shared" ref="I68:I131" si="9">(1.4538390774*(G68^2))+(9.1516999036*G68)-7.7296549083</f>
        <v>233.008638403634</v>
      </c>
      <c r="J68" s="2">
        <f>(I68-I67)*0.0001*(8.9/58)*0.6807*6.022E+23</f>
        <v>2.4137598680463217E+19</v>
      </c>
      <c r="K68" s="2">
        <f>J68*H68*1E-27*ARC_BR2_spectra_Lee!D$5</f>
        <v>5415.6429484855498</v>
      </c>
      <c r="L68" s="2"/>
      <c r="N68">
        <v>10.1</v>
      </c>
      <c r="O68" s="2">
        <v>23.371400000000001</v>
      </c>
      <c r="P68" s="5">
        <f t="shared" si="5"/>
        <v>233.008638403634</v>
      </c>
      <c r="Q68" s="2">
        <f t="shared" si="6"/>
        <v>9.2986668164799037E+18</v>
      </c>
      <c r="R68" s="2">
        <f>Q68*O68*1E-27*ARC_BR2_spectra_Lee!D$5</f>
        <v>2086.2994716929129</v>
      </c>
      <c r="S68">
        <v>233.008638403634</v>
      </c>
      <c r="T68" s="2">
        <v>23.371400000000001</v>
      </c>
      <c r="V68">
        <v>233.008638403634</v>
      </c>
      <c r="W68" s="2">
        <f t="shared" si="8"/>
        <v>9.2986668164799037E+18</v>
      </c>
      <c r="AB68">
        <v>10.1</v>
      </c>
      <c r="AC68">
        <v>233.008638403634</v>
      </c>
      <c r="AF68">
        <v>10.1</v>
      </c>
      <c r="AG68" s="2">
        <v>23.371400000000001</v>
      </c>
    </row>
    <row r="69" spans="7:33" x14ac:dyDescent="0.6">
      <c r="G69">
        <v>10.199999999999999</v>
      </c>
      <c r="H69" s="2">
        <v>22.2529</v>
      </c>
      <c r="I69" s="5">
        <f t="shared" si="9"/>
        <v>236.87510172111598</v>
      </c>
      <c r="J69" s="2">
        <f t="shared" ref="J69:J132" si="10">(I69-I68)*0.0001*(8.9/58)*0.6807*6.022E+23</f>
        <v>2.432049495045147E+19</v>
      </c>
      <c r="K69" s="2">
        <f>J69*H69*1E-27*ARC_BR2_spectra_Lee!D$5</f>
        <v>5195.5348039958544</v>
      </c>
      <c r="L69" s="2"/>
      <c r="N69">
        <v>10.199999999999999</v>
      </c>
      <c r="O69" s="2">
        <v>22.2529</v>
      </c>
      <c r="P69" s="5">
        <f t="shared" ref="P69:P132" si="11">(1.4538390774*(N69^2))+(9.1516999036*N69)-7.7296549083</f>
        <v>236.87510172111598</v>
      </c>
      <c r="Q69" s="2">
        <f t="shared" ref="Q69:Q132" si="12">(P69-P68)*0.0001*(8.9/58)*0.26223*6.022E+23</f>
        <v>9.3691250049315267E+18</v>
      </c>
      <c r="R69" s="2">
        <f>Q69*O69*1E-27*ARC_BR2_spectra_Lee!D$5</f>
        <v>2001.5059374935113</v>
      </c>
      <c r="S69">
        <v>236.87510172111598</v>
      </c>
      <c r="T69" s="2">
        <v>22.2529</v>
      </c>
      <c r="V69">
        <v>236.87510172111598</v>
      </c>
      <c r="W69" s="2">
        <f t="shared" si="8"/>
        <v>9.3691250049315267E+18</v>
      </c>
      <c r="AB69">
        <v>10.199999999999999</v>
      </c>
      <c r="AC69">
        <v>236.87510172111598</v>
      </c>
      <c r="AF69">
        <v>10.199999999999999</v>
      </c>
      <c r="AG69" s="2">
        <v>22.2529</v>
      </c>
    </row>
    <row r="70" spans="7:33" x14ac:dyDescent="0.6">
      <c r="G70">
        <v>10.3</v>
      </c>
      <c r="H70" s="2">
        <v>21.134499999999999</v>
      </c>
      <c r="I70" s="5">
        <f t="shared" si="9"/>
        <v>240.77064182014604</v>
      </c>
      <c r="J70" s="2">
        <f t="shared" si="10"/>
        <v>2.4503391220440076E+19</v>
      </c>
      <c r="K70" s="2">
        <f>J70*H70*1E-27*ARC_BR2_spectra_Lee!D$5</f>
        <v>4971.5224487845517</v>
      </c>
      <c r="L70" s="2"/>
      <c r="N70">
        <v>10.3</v>
      </c>
      <c r="O70" s="2">
        <v>21.134499999999999</v>
      </c>
      <c r="P70" s="5">
        <f t="shared" si="11"/>
        <v>240.77064182014604</v>
      </c>
      <c r="Q70" s="2">
        <f t="shared" si="12"/>
        <v>9.4395831933832827E+18</v>
      </c>
      <c r="R70" s="2">
        <f>Q70*O70*1E-27*ARC_BR2_spectra_Lee!D$5</f>
        <v>1915.2083616053665</v>
      </c>
      <c r="S70">
        <v>240.77064182014604</v>
      </c>
      <c r="T70" s="2">
        <v>21.134499999999999</v>
      </c>
      <c r="V70">
        <v>240.77064182014604</v>
      </c>
      <c r="W70" s="2">
        <f t="shared" si="8"/>
        <v>9.4395831933832827E+18</v>
      </c>
      <c r="AB70">
        <v>10.3</v>
      </c>
      <c r="AC70">
        <v>240.77064182014604</v>
      </c>
      <c r="AF70">
        <v>10.3</v>
      </c>
      <c r="AG70" s="2">
        <v>21.134499999999999</v>
      </c>
    </row>
    <row r="71" spans="7:33" x14ac:dyDescent="0.6">
      <c r="G71">
        <v>10.4</v>
      </c>
      <c r="H71" s="2">
        <v>20.015999999999998</v>
      </c>
      <c r="I71" s="5">
        <f t="shared" si="9"/>
        <v>244.69525870072403</v>
      </c>
      <c r="J71" s="2">
        <f t="shared" si="10"/>
        <v>2.4686287490427789E+19</v>
      </c>
      <c r="K71" s="2">
        <f>J71*H71*1E-27*ARC_BR2_spectra_Lee!D$5</f>
        <v>4743.5590119206654</v>
      </c>
      <c r="L71" s="2"/>
      <c r="N71">
        <v>10.4</v>
      </c>
      <c r="O71" s="2">
        <v>20.015999999999998</v>
      </c>
      <c r="P71" s="5">
        <f t="shared" si="11"/>
        <v>244.69525870072403</v>
      </c>
      <c r="Q71" s="2">
        <f t="shared" si="12"/>
        <v>9.5100413818346988E+18</v>
      </c>
      <c r="R71" s="2">
        <f>Q71*O71*1E-27*ARC_BR2_spectra_Lee!D$5</f>
        <v>1827.3886876685119</v>
      </c>
      <c r="S71">
        <v>244.69525870072403</v>
      </c>
      <c r="T71" s="2">
        <v>20.015999999999998</v>
      </c>
      <c r="V71">
        <v>244.69525870072403</v>
      </c>
      <c r="W71" s="2">
        <f t="shared" si="8"/>
        <v>9.5100413818346988E+18</v>
      </c>
      <c r="AB71">
        <v>10.4</v>
      </c>
      <c r="AC71">
        <v>244.69525870072403</v>
      </c>
      <c r="AF71">
        <v>10.4</v>
      </c>
      <c r="AG71" s="2">
        <v>20.015999999999998</v>
      </c>
    </row>
    <row r="72" spans="7:33" x14ac:dyDescent="0.6">
      <c r="G72">
        <v>10.5</v>
      </c>
      <c r="H72" s="2">
        <v>18.897500000000001</v>
      </c>
      <c r="I72" s="5">
        <f t="shared" si="9"/>
        <v>248.64895236285003</v>
      </c>
      <c r="J72" s="2">
        <f t="shared" si="10"/>
        <v>2.4869183760416035E+19</v>
      </c>
      <c r="K72" s="2">
        <f>J72*H72*1E-27*ARC_BR2_spectra_Lee!D$5</f>
        <v>4511.6678410796358</v>
      </c>
      <c r="L72" s="2"/>
      <c r="N72">
        <v>10.5</v>
      </c>
      <c r="O72" s="2">
        <v>18.897500000000001</v>
      </c>
      <c r="P72" s="5">
        <f t="shared" si="11"/>
        <v>248.64895236285003</v>
      </c>
      <c r="Q72" s="2">
        <f t="shared" si="12"/>
        <v>9.5804995702863196E+18</v>
      </c>
      <c r="R72" s="2">
        <f>Q72*O72*1E-27*ARC_BR2_spectra_Lee!D$5</f>
        <v>1738.055910043063</v>
      </c>
      <c r="S72">
        <v>248.64895236285003</v>
      </c>
      <c r="T72" s="2">
        <v>18.897500000000001</v>
      </c>
      <c r="V72">
        <v>248.64895236285003</v>
      </c>
      <c r="W72" s="2">
        <f t="shared" si="8"/>
        <v>9.5804995702863196E+18</v>
      </c>
      <c r="AB72">
        <v>10.5</v>
      </c>
      <c r="AC72">
        <v>248.64895236285003</v>
      </c>
      <c r="AF72">
        <v>10.5</v>
      </c>
      <c r="AG72" s="2">
        <v>18.897500000000001</v>
      </c>
    </row>
    <row r="73" spans="7:33" x14ac:dyDescent="0.6">
      <c r="G73">
        <v>10.6</v>
      </c>
      <c r="H73" s="2">
        <v>18.001799999999999</v>
      </c>
      <c r="I73" s="5">
        <f t="shared" si="9"/>
        <v>252.63172280652401</v>
      </c>
      <c r="J73" s="2">
        <f t="shared" si="10"/>
        <v>2.5052080030404112E+19</v>
      </c>
      <c r="K73" s="2">
        <f>J73*H73*1E-27*ARC_BR2_spectra_Lee!D$5</f>
        <v>4329.4323291967557</v>
      </c>
      <c r="L73" s="2"/>
      <c r="N73">
        <v>10.6</v>
      </c>
      <c r="O73" s="2">
        <v>18.001799999999999</v>
      </c>
      <c r="P73" s="5">
        <f t="shared" si="11"/>
        <v>252.63172280652401</v>
      </c>
      <c r="Q73" s="2">
        <f t="shared" si="12"/>
        <v>9.6509577587378749E+18</v>
      </c>
      <c r="R73" s="2">
        <f>Q73*O73*1E-27*ARC_BR2_spectra_Lee!D$5</f>
        <v>1667.8522692599756</v>
      </c>
      <c r="S73">
        <v>252.63172280652401</v>
      </c>
      <c r="T73" s="2">
        <v>18.001799999999999</v>
      </c>
      <c r="V73">
        <v>252.63172280652401</v>
      </c>
      <c r="W73" s="2">
        <f t="shared" ref="W73:W136" si="13">(V73-V72)*0.0001*(8.9/58)*0.26223*6.022E+23</f>
        <v>9.6509577587378749E+18</v>
      </c>
      <c r="AB73">
        <v>10.6</v>
      </c>
      <c r="AC73">
        <v>252.63172280652401</v>
      </c>
      <c r="AF73">
        <v>10.6</v>
      </c>
      <c r="AG73" s="2">
        <v>18.001799999999999</v>
      </c>
    </row>
    <row r="74" spans="7:33" x14ac:dyDescent="0.6">
      <c r="G74">
        <v>10.7</v>
      </c>
      <c r="H74" s="2">
        <v>17.106000000000002</v>
      </c>
      <c r="I74" s="5">
        <f t="shared" si="9"/>
        <v>256.64357003174598</v>
      </c>
      <c r="J74" s="2">
        <f t="shared" si="10"/>
        <v>2.5234976300392178E+19</v>
      </c>
      <c r="K74" s="2">
        <f>J74*H74*1E-27*ARC_BR2_spectra_Lee!D$5</f>
        <v>4144.027244107283</v>
      </c>
      <c r="L74" s="2"/>
      <c r="N74">
        <v>10.7</v>
      </c>
      <c r="O74" s="2">
        <v>17.106000000000002</v>
      </c>
      <c r="P74" s="5">
        <f t="shared" si="11"/>
        <v>256.64357003174598</v>
      </c>
      <c r="Q74" s="2">
        <f t="shared" si="12"/>
        <v>9.7214159471894241E+18</v>
      </c>
      <c r="R74" s="2">
        <f>Q74*O74*1E-27*ARC_BR2_spectra_Lee!D$5</f>
        <v>1596.4275954491741</v>
      </c>
      <c r="S74">
        <v>256.64357003174598</v>
      </c>
      <c r="T74" s="2">
        <v>17.106000000000002</v>
      </c>
      <c r="V74">
        <v>256.64357003174598</v>
      </c>
      <c r="W74" s="2">
        <f t="shared" si="13"/>
        <v>9.7214159471894241E+18</v>
      </c>
      <c r="AB74">
        <v>10.7</v>
      </c>
      <c r="AC74">
        <v>256.64357003174598</v>
      </c>
      <c r="AF74">
        <v>10.7</v>
      </c>
      <c r="AG74" s="2">
        <v>17.106000000000002</v>
      </c>
    </row>
    <row r="75" spans="7:33" x14ac:dyDescent="0.6">
      <c r="G75">
        <v>10.8</v>
      </c>
      <c r="H75" s="2">
        <v>16.2103</v>
      </c>
      <c r="I75" s="5">
        <f t="shared" si="9"/>
        <v>260.68449403851605</v>
      </c>
      <c r="J75" s="2">
        <f t="shared" si="10"/>
        <v>2.5417872570380968E+19</v>
      </c>
      <c r="K75" s="2">
        <f>J75*H75*1E-27*ARC_BR2_spectra_Lee!D$5</f>
        <v>3955.5008613854075</v>
      </c>
      <c r="L75" s="2"/>
      <c r="N75">
        <v>10.8</v>
      </c>
      <c r="O75" s="2">
        <v>16.2103</v>
      </c>
      <c r="P75" s="5">
        <f t="shared" si="11"/>
        <v>260.68449403851605</v>
      </c>
      <c r="Q75" s="2">
        <f t="shared" si="12"/>
        <v>9.7918741356412539E+18</v>
      </c>
      <c r="R75" s="2">
        <f>Q75*O75*1E-27*ARC_BR2_spectra_Lee!D$5</f>
        <v>1523.80048608946</v>
      </c>
      <c r="S75">
        <v>260.68449403851605</v>
      </c>
      <c r="T75" s="2">
        <v>16.2103</v>
      </c>
      <c r="V75">
        <v>260.68449403851605</v>
      </c>
      <c r="W75" s="2">
        <f t="shared" si="13"/>
        <v>9.7918741356412539E+18</v>
      </c>
      <c r="AB75">
        <v>10.8</v>
      </c>
      <c r="AC75">
        <v>260.68449403851605</v>
      </c>
      <c r="AF75">
        <v>10.8</v>
      </c>
      <c r="AG75" s="2">
        <v>16.2103</v>
      </c>
    </row>
    <row r="76" spans="7:33" x14ac:dyDescent="0.6">
      <c r="G76">
        <v>10.9</v>
      </c>
      <c r="H76" s="2">
        <v>15.314500000000001</v>
      </c>
      <c r="I76" s="5">
        <f t="shared" si="9"/>
        <v>264.75449482683399</v>
      </c>
      <c r="J76" s="2">
        <f t="shared" si="10"/>
        <v>2.5600768840368321E+19</v>
      </c>
      <c r="K76" s="2">
        <f>J76*H76*1E-27*ARC_BR2_spectra_Lee!D$5</f>
        <v>3763.8045542958789</v>
      </c>
      <c r="L76" s="2"/>
      <c r="N76">
        <v>10.9</v>
      </c>
      <c r="O76" s="2">
        <v>15.314500000000001</v>
      </c>
      <c r="P76" s="5">
        <f t="shared" si="11"/>
        <v>264.75449482683399</v>
      </c>
      <c r="Q76" s="2">
        <f t="shared" si="12"/>
        <v>9.8623323240925286E+18</v>
      </c>
      <c r="R76" s="2">
        <f>Q76*O76*1E-27*ARC_BR2_spectra_Lee!D$5</f>
        <v>1449.9522084222244</v>
      </c>
      <c r="S76">
        <v>264.75449482683399</v>
      </c>
      <c r="T76" s="2">
        <v>15.314500000000001</v>
      </c>
      <c r="V76">
        <v>264.75449482683399</v>
      </c>
      <c r="W76" s="2">
        <f t="shared" si="13"/>
        <v>9.8623323240925286E+18</v>
      </c>
      <c r="AB76">
        <v>10.9</v>
      </c>
      <c r="AC76">
        <v>264.75449482683399</v>
      </c>
      <c r="AF76">
        <v>10.9</v>
      </c>
      <c r="AG76" s="2">
        <v>15.314500000000001</v>
      </c>
    </row>
    <row r="77" spans="7:33" x14ac:dyDescent="0.6">
      <c r="G77">
        <v>11</v>
      </c>
      <c r="H77" s="2">
        <v>14.418799999999999</v>
      </c>
      <c r="I77" s="5">
        <f t="shared" si="9"/>
        <v>268.85357239670003</v>
      </c>
      <c r="J77" s="2">
        <f t="shared" si="10"/>
        <v>2.5783665110357111E+19</v>
      </c>
      <c r="K77" s="2">
        <f>J77*H77*1E-27*ARC_BR2_spectra_Lee!D$5</f>
        <v>3568.9873007348842</v>
      </c>
      <c r="L77" s="2"/>
      <c r="N77">
        <v>11</v>
      </c>
      <c r="O77" s="2">
        <v>14.418799999999999</v>
      </c>
      <c r="P77" s="5">
        <f t="shared" si="11"/>
        <v>268.85357239670003</v>
      </c>
      <c r="Q77" s="2">
        <f t="shared" si="12"/>
        <v>9.9327905125443584E+18</v>
      </c>
      <c r="R77" s="2">
        <f>Q77*O77*1E-27*ARC_BR2_spectra_Lee!D$5</f>
        <v>1374.901630485836</v>
      </c>
      <c r="S77">
        <v>268.85357239670003</v>
      </c>
      <c r="T77" s="2">
        <v>14.418799999999999</v>
      </c>
      <c r="V77">
        <v>268.85357239670003</v>
      </c>
      <c r="W77" s="2">
        <f t="shared" si="13"/>
        <v>9.9327905125443584E+18</v>
      </c>
      <c r="AB77">
        <v>11</v>
      </c>
      <c r="AC77">
        <v>268.85357239670003</v>
      </c>
      <c r="AF77">
        <v>11</v>
      </c>
      <c r="AG77" s="2">
        <v>14.418799999999999</v>
      </c>
    </row>
    <row r="78" spans="7:33" x14ac:dyDescent="0.6">
      <c r="G78">
        <v>11.1</v>
      </c>
      <c r="H78" s="2">
        <v>13.7041</v>
      </c>
      <c r="I78" s="5">
        <f t="shared" si="9"/>
        <v>272.981726748114</v>
      </c>
      <c r="J78" s="2">
        <f t="shared" si="10"/>
        <v>2.596656138034482E+19</v>
      </c>
      <c r="K78" s="2">
        <f>J78*H78*1E-27*ARC_BR2_spectra_Lee!D$5</f>
        <v>3416.1441965988815</v>
      </c>
      <c r="L78" s="2"/>
      <c r="N78">
        <v>11.1</v>
      </c>
      <c r="O78" s="2">
        <v>13.7041</v>
      </c>
      <c r="P78" s="5">
        <f t="shared" si="11"/>
        <v>272.981726748114</v>
      </c>
      <c r="Q78" s="2">
        <f t="shared" si="12"/>
        <v>1.0003248700995772E+19</v>
      </c>
      <c r="R78" s="2">
        <f>Q78*O78*1E-27*ARC_BR2_spectra_Lee!D$5</f>
        <v>1316.0209970238352</v>
      </c>
      <c r="S78">
        <v>272.981726748114</v>
      </c>
      <c r="T78" s="2">
        <v>13.7041</v>
      </c>
      <c r="V78">
        <v>272.981726748114</v>
      </c>
      <c r="W78" s="2">
        <f t="shared" si="13"/>
        <v>1.0003248700995772E+19</v>
      </c>
      <c r="AB78">
        <v>11.1</v>
      </c>
      <c r="AC78">
        <v>272.981726748114</v>
      </c>
      <c r="AF78">
        <v>11.1</v>
      </c>
      <c r="AG78" s="2">
        <v>13.7041</v>
      </c>
    </row>
    <row r="79" spans="7:33" x14ac:dyDescent="0.6">
      <c r="G79">
        <v>11.2</v>
      </c>
      <c r="H79" s="2">
        <v>12.9895</v>
      </c>
      <c r="I79" s="5">
        <f t="shared" si="9"/>
        <v>277.13895788107601</v>
      </c>
      <c r="J79" s="2">
        <f t="shared" si="10"/>
        <v>2.614945765033325E+19</v>
      </c>
      <c r="K79" s="2">
        <f>J79*H79*1E-27*ARC_BR2_spectra_Lee!D$5</f>
        <v>3260.8164494304356</v>
      </c>
      <c r="L79" s="2"/>
      <c r="N79">
        <v>11.2</v>
      </c>
      <c r="O79" s="2">
        <v>12.9895</v>
      </c>
      <c r="P79" s="5">
        <f t="shared" si="11"/>
        <v>277.13895788107601</v>
      </c>
      <c r="Q79" s="2">
        <f t="shared" si="12"/>
        <v>1.0073706889447463E+19</v>
      </c>
      <c r="R79" s="2">
        <f>Q79*O79*1E-27*ARC_BR2_spectra_Lee!D$5</f>
        <v>1256.1831901485868</v>
      </c>
      <c r="S79">
        <v>277.13895788107601</v>
      </c>
      <c r="T79" s="2">
        <v>12.9895</v>
      </c>
      <c r="V79">
        <v>277.13895788107601</v>
      </c>
      <c r="W79" s="2">
        <f t="shared" si="13"/>
        <v>1.0073706889447463E+19</v>
      </c>
      <c r="AB79">
        <v>11.2</v>
      </c>
      <c r="AC79">
        <v>277.13895788107601</v>
      </c>
      <c r="AF79">
        <v>11.2</v>
      </c>
      <c r="AG79" s="2">
        <v>12.9895</v>
      </c>
    </row>
    <row r="80" spans="7:33" x14ac:dyDescent="0.6">
      <c r="G80">
        <v>11.3</v>
      </c>
      <c r="H80" s="2">
        <v>12.274900000000001</v>
      </c>
      <c r="I80" s="5">
        <f t="shared" si="9"/>
        <v>281.32526579558606</v>
      </c>
      <c r="J80" s="2">
        <f t="shared" si="10"/>
        <v>2.6332353920321679E+19</v>
      </c>
      <c r="K80" s="2">
        <f>J80*H80*1E-27*ARC_BR2_spectra_Lee!D$5</f>
        <v>3102.9793069109442</v>
      </c>
      <c r="L80" s="2"/>
      <c r="N80">
        <v>11.3</v>
      </c>
      <c r="O80" s="2">
        <v>12.274900000000001</v>
      </c>
      <c r="P80" s="5">
        <f t="shared" si="11"/>
        <v>281.32526579558606</v>
      </c>
      <c r="Q80" s="2">
        <f t="shared" si="12"/>
        <v>1.0144165077899155E+19</v>
      </c>
      <c r="R80" s="2">
        <f>Q80*O80*1E-27*ARC_BR2_spectra_Lee!D$5</f>
        <v>1195.378674381162</v>
      </c>
      <c r="S80">
        <v>281.32526579558606</v>
      </c>
      <c r="T80" s="2">
        <v>12.274900000000001</v>
      </c>
      <c r="V80">
        <v>281.32526579558606</v>
      </c>
      <c r="W80" s="2">
        <f t="shared" si="13"/>
        <v>1.0144165077899155E+19</v>
      </c>
      <c r="AB80">
        <v>11.3</v>
      </c>
      <c r="AC80">
        <v>281.32526579558606</v>
      </c>
      <c r="AF80">
        <v>11.3</v>
      </c>
      <c r="AG80" s="2">
        <v>12.274900000000001</v>
      </c>
    </row>
    <row r="81" spans="7:33" x14ac:dyDescent="0.6">
      <c r="G81">
        <v>11.4</v>
      </c>
      <c r="H81" s="2">
        <v>11.560600000000001</v>
      </c>
      <c r="I81" s="5">
        <f t="shared" si="9"/>
        <v>285.54065049164404</v>
      </c>
      <c r="J81" s="2">
        <f t="shared" si="10"/>
        <v>2.6515250190309388E+19</v>
      </c>
      <c r="K81" s="2">
        <f>J81*H81*1E-27*ARC_BR2_spectra_Lee!D$5</f>
        <v>2942.7091329608711</v>
      </c>
      <c r="L81" s="2"/>
      <c r="N81">
        <v>11.4</v>
      </c>
      <c r="O81" s="2">
        <v>11.560600000000001</v>
      </c>
      <c r="P81" s="5">
        <f t="shared" si="11"/>
        <v>285.54065049164404</v>
      </c>
      <c r="Q81" s="2">
        <f t="shared" si="12"/>
        <v>1.0214623266350569E+19</v>
      </c>
      <c r="R81" s="2">
        <f>Q81*O81*1E-27*ARC_BR2_spectra_Lee!D$5</f>
        <v>1133.636867836535</v>
      </c>
      <c r="S81">
        <v>285.54065049164404</v>
      </c>
      <c r="T81" s="2">
        <v>11.560600000000001</v>
      </c>
      <c r="V81">
        <v>285.54065049164404</v>
      </c>
      <c r="W81" s="2">
        <f t="shared" si="13"/>
        <v>1.0214623266350569E+19</v>
      </c>
      <c r="AB81">
        <v>11.4</v>
      </c>
      <c r="AC81">
        <v>285.54065049164404</v>
      </c>
      <c r="AF81">
        <v>11.4</v>
      </c>
      <c r="AG81" s="2">
        <v>11.560600000000001</v>
      </c>
    </row>
    <row r="82" spans="7:33" x14ac:dyDescent="0.6">
      <c r="G82">
        <v>11.5</v>
      </c>
      <c r="H82" s="2">
        <v>10.8466</v>
      </c>
      <c r="I82" s="5">
        <f t="shared" si="9"/>
        <v>289.78511196925001</v>
      </c>
      <c r="J82" s="2">
        <f t="shared" si="10"/>
        <v>2.6698146460297454E+19</v>
      </c>
      <c r="K82" s="2">
        <f>J82*H82*1E-27*ARC_BR2_spectra_Lee!D$5</f>
        <v>2780.0075078041186</v>
      </c>
      <c r="L82" s="2"/>
      <c r="N82">
        <v>11.5</v>
      </c>
      <c r="O82" s="2">
        <v>10.8466</v>
      </c>
      <c r="P82" s="5">
        <f t="shared" si="11"/>
        <v>289.78511196925001</v>
      </c>
      <c r="Q82" s="2">
        <f t="shared" si="12"/>
        <v>1.0285081454802119E+19</v>
      </c>
      <c r="R82" s="2">
        <f>Q82*O82*1E-27*ARC_BR2_spectra_Lee!D$5</f>
        <v>1070.9583792735041</v>
      </c>
      <c r="S82">
        <v>289.78511196925001</v>
      </c>
      <c r="T82" s="2">
        <v>10.8466</v>
      </c>
      <c r="V82">
        <v>289.78511196925001</v>
      </c>
      <c r="W82" s="2">
        <f t="shared" si="13"/>
        <v>1.0285081454802119E+19</v>
      </c>
      <c r="AB82">
        <v>11.5</v>
      </c>
      <c r="AC82">
        <v>289.78511196925001</v>
      </c>
      <c r="AF82">
        <v>11.5</v>
      </c>
      <c r="AG82" s="2">
        <v>10.8466</v>
      </c>
    </row>
    <row r="83" spans="7:33" x14ac:dyDescent="0.6">
      <c r="G83">
        <v>11.6</v>
      </c>
      <c r="H83" s="2">
        <v>10.2765</v>
      </c>
      <c r="I83" s="5">
        <f t="shared" si="9"/>
        <v>294.05865022840402</v>
      </c>
      <c r="J83" s="2">
        <f t="shared" si="10"/>
        <v>2.6881042730285892E+19</v>
      </c>
      <c r="K83" s="2">
        <f>J83*H83*1E-27*ARC_BR2_spectra_Lee!D$5</f>
        <v>2651.9331419307168</v>
      </c>
      <c r="L83" s="2"/>
      <c r="N83">
        <v>11.6</v>
      </c>
      <c r="O83" s="2">
        <v>10.2765</v>
      </c>
      <c r="P83" s="5">
        <f t="shared" si="11"/>
        <v>294.05865022840402</v>
      </c>
      <c r="Q83" s="2">
        <f t="shared" si="12"/>
        <v>1.0355539643253813E+19</v>
      </c>
      <c r="R83" s="2">
        <f>Q83*O83*1E-27*ARC_BR2_spectra_Lee!D$5</f>
        <v>1021.619550181419</v>
      </c>
      <c r="S83">
        <v>294.05865022840402</v>
      </c>
      <c r="T83" s="2">
        <v>10.2765</v>
      </c>
      <c r="V83">
        <v>294.05865022840402</v>
      </c>
      <c r="W83" s="2">
        <f t="shared" si="13"/>
        <v>1.0355539643253813E+19</v>
      </c>
      <c r="AB83">
        <v>11.6</v>
      </c>
      <c r="AC83">
        <v>294.05865022840402</v>
      </c>
      <c r="AF83">
        <v>11.6</v>
      </c>
      <c r="AG83" s="2">
        <v>10.2765</v>
      </c>
    </row>
    <row r="84" spans="7:33" x14ac:dyDescent="0.6">
      <c r="G84">
        <v>11.7</v>
      </c>
      <c r="H84" s="2">
        <v>9.7077899999999993</v>
      </c>
      <c r="I84" s="5">
        <f t="shared" si="9"/>
        <v>298.36126526910601</v>
      </c>
      <c r="J84" s="2">
        <f t="shared" si="10"/>
        <v>2.7063939000273957E+19</v>
      </c>
      <c r="K84" s="2">
        <f>J84*H84*1E-27*ARC_BR2_spectra_Lee!D$5</f>
        <v>2522.2179493197073</v>
      </c>
      <c r="L84" s="2"/>
      <c r="N84">
        <v>11.7</v>
      </c>
      <c r="O84" s="2">
        <v>9.7077899999999993</v>
      </c>
      <c r="P84" s="5">
        <f t="shared" si="11"/>
        <v>298.36126526910601</v>
      </c>
      <c r="Q84" s="2">
        <f t="shared" si="12"/>
        <v>1.0425997831705364E+19</v>
      </c>
      <c r="R84" s="2">
        <f>Q84*O84*1E-27*ARC_BR2_spectra_Lee!D$5</f>
        <v>971.64861591024976</v>
      </c>
      <c r="S84">
        <v>298.36126526910601</v>
      </c>
      <c r="T84" s="2">
        <v>9.7077899999999993</v>
      </c>
      <c r="V84">
        <v>298.36126526910601</v>
      </c>
      <c r="W84" s="2">
        <f t="shared" si="13"/>
        <v>1.0425997831705364E+19</v>
      </c>
      <c r="AB84">
        <v>11.7</v>
      </c>
      <c r="AC84">
        <v>298.36126526910601</v>
      </c>
      <c r="AF84">
        <v>11.7</v>
      </c>
      <c r="AG84" s="2">
        <v>9.7077899999999993</v>
      </c>
    </row>
    <row r="85" spans="7:33" x14ac:dyDescent="0.6">
      <c r="G85">
        <v>11.8</v>
      </c>
      <c r="H85" s="2">
        <v>9.1413399999999996</v>
      </c>
      <c r="I85" s="5">
        <f t="shared" si="9"/>
        <v>302.69295709135605</v>
      </c>
      <c r="J85" s="2">
        <f t="shared" si="10"/>
        <v>2.7246835270262391E+19</v>
      </c>
      <c r="K85" s="2">
        <f>J85*H85*1E-27*ARC_BR2_spectra_Lee!D$5</f>
        <v>2391.0968172428197</v>
      </c>
      <c r="L85" s="2"/>
      <c r="N85">
        <v>11.8</v>
      </c>
      <c r="O85" s="2">
        <v>9.1413399999999996</v>
      </c>
      <c r="P85" s="5">
        <f t="shared" si="11"/>
        <v>302.69295709135605</v>
      </c>
      <c r="Q85" s="2">
        <f t="shared" si="12"/>
        <v>1.0496456020157053E+19</v>
      </c>
      <c r="R85" s="2">
        <f>Q85*O85*1E-27*ARC_BR2_spectra_Lee!D$5</f>
        <v>921.13606344290383</v>
      </c>
      <c r="S85">
        <v>302.69295709135605</v>
      </c>
      <c r="T85" s="2">
        <v>9.1413399999999996</v>
      </c>
      <c r="V85">
        <v>302.69295709135605</v>
      </c>
      <c r="W85" s="2">
        <f t="shared" si="13"/>
        <v>1.0496456020157053E+19</v>
      </c>
      <c r="AB85">
        <v>11.8</v>
      </c>
      <c r="AC85">
        <v>302.69295709135605</v>
      </c>
      <c r="AF85">
        <v>11.8</v>
      </c>
      <c r="AG85" s="2">
        <v>9.1413399999999996</v>
      </c>
    </row>
    <row r="86" spans="7:33" x14ac:dyDescent="0.6">
      <c r="G86">
        <v>11.9</v>
      </c>
      <c r="H86" s="2">
        <v>8.5786300000000004</v>
      </c>
      <c r="I86" s="5">
        <f t="shared" si="9"/>
        <v>307.05372569515401</v>
      </c>
      <c r="J86" s="2">
        <f t="shared" si="10"/>
        <v>2.7429731540250108E+19</v>
      </c>
      <c r="K86" s="2">
        <f>J86*H86*1E-27*ARC_BR2_spectra_Lee!D$5</f>
        <v>2258.9713716781034</v>
      </c>
      <c r="L86" s="2"/>
      <c r="N86">
        <v>11.9</v>
      </c>
      <c r="O86" s="2">
        <v>8.5786300000000004</v>
      </c>
      <c r="P86" s="5">
        <f t="shared" si="11"/>
        <v>307.05372569515401</v>
      </c>
      <c r="Q86" s="2">
        <f t="shared" si="12"/>
        <v>1.0566914208608469E+19</v>
      </c>
      <c r="R86" s="2">
        <f>Q86*O86*1E-27*ARC_BR2_spectra_Lee!D$5</f>
        <v>870.23661347899088</v>
      </c>
      <c r="S86">
        <v>307.05372569515401</v>
      </c>
      <c r="T86" s="2">
        <v>8.5786300000000004</v>
      </c>
      <c r="V86">
        <v>307.05372569515401</v>
      </c>
      <c r="W86" s="2">
        <f t="shared" si="13"/>
        <v>1.0566914208608469E+19</v>
      </c>
      <c r="AB86">
        <v>11.9</v>
      </c>
      <c r="AC86">
        <v>307.05372569515401</v>
      </c>
      <c r="AF86">
        <v>11.9</v>
      </c>
      <c r="AG86" s="2">
        <v>8.5786300000000004</v>
      </c>
    </row>
    <row r="87" spans="7:33" x14ac:dyDescent="0.6">
      <c r="G87">
        <v>12</v>
      </c>
      <c r="H87" s="2">
        <v>8.0217200000000002</v>
      </c>
      <c r="I87" s="5">
        <f t="shared" si="9"/>
        <v>311.44357108050002</v>
      </c>
      <c r="J87" s="2">
        <f t="shared" si="10"/>
        <v>2.761262781023853E+19</v>
      </c>
      <c r="K87" s="2">
        <f>J87*H87*1E-27*ARC_BR2_spectra_Lee!D$5</f>
        <v>2126.4073800762876</v>
      </c>
      <c r="L87" s="2"/>
      <c r="N87">
        <v>12</v>
      </c>
      <c r="O87" s="2">
        <v>8.0217200000000002</v>
      </c>
      <c r="P87" s="5">
        <f t="shared" si="11"/>
        <v>311.44357108050002</v>
      </c>
      <c r="Q87" s="2">
        <f t="shared" si="12"/>
        <v>1.0637372397060159E+19</v>
      </c>
      <c r="R87" s="2">
        <f>Q87*O87*1E-27*ARC_BR2_spectra_Lee!D$5</f>
        <v>819.1682198874762</v>
      </c>
      <c r="S87">
        <v>311.44357108050002</v>
      </c>
      <c r="T87" s="2">
        <v>8.0217200000000002</v>
      </c>
      <c r="V87">
        <v>311.44357108050002</v>
      </c>
      <c r="W87" s="2">
        <f t="shared" si="13"/>
        <v>1.0637372397060159E+19</v>
      </c>
      <c r="AB87">
        <v>12</v>
      </c>
      <c r="AC87">
        <v>311.44357108050002</v>
      </c>
      <c r="AF87">
        <v>12</v>
      </c>
      <c r="AG87" s="2">
        <v>8.0217200000000002</v>
      </c>
    </row>
    <row r="88" spans="7:33" x14ac:dyDescent="0.6">
      <c r="G88">
        <v>12.1</v>
      </c>
      <c r="H88" s="2">
        <v>7.5702400000000001</v>
      </c>
      <c r="I88" s="5">
        <f t="shared" si="9"/>
        <v>315.86249324739401</v>
      </c>
      <c r="J88" s="2">
        <f t="shared" si="10"/>
        <v>2.7795524080226595E+19</v>
      </c>
      <c r="K88" s="2">
        <f>J88*H88*1E-27*ARC_BR2_spectra_Lee!D$5</f>
        <v>2020.0203668457079</v>
      </c>
      <c r="L88" s="2"/>
      <c r="N88">
        <v>12.1</v>
      </c>
      <c r="O88" s="2">
        <v>7.5702400000000001</v>
      </c>
      <c r="P88" s="5">
        <f t="shared" si="11"/>
        <v>315.86249324739401</v>
      </c>
      <c r="Q88" s="2">
        <f t="shared" si="12"/>
        <v>1.0707830585511711E+19</v>
      </c>
      <c r="R88" s="2">
        <f>Q88*O88*1E-27*ARC_BR2_spectra_Lee!D$5</f>
        <v>778.18413515197619</v>
      </c>
      <c r="S88">
        <v>315.86249324739401</v>
      </c>
      <c r="T88" s="2">
        <v>7.5702400000000001</v>
      </c>
      <c r="V88">
        <v>315.86249324739401</v>
      </c>
      <c r="W88" s="2">
        <f t="shared" si="13"/>
        <v>1.0707830585511711E+19</v>
      </c>
      <c r="AB88">
        <v>12.1</v>
      </c>
      <c r="AC88">
        <v>315.86249324739401</v>
      </c>
      <c r="AF88">
        <v>12.1</v>
      </c>
      <c r="AG88" s="2">
        <v>7.5702400000000001</v>
      </c>
    </row>
    <row r="89" spans="7:33" x14ac:dyDescent="0.6">
      <c r="G89">
        <v>12.2</v>
      </c>
      <c r="H89" s="2">
        <v>7.1303799999999997</v>
      </c>
      <c r="I89" s="5">
        <f t="shared" si="9"/>
        <v>320.31049219583599</v>
      </c>
      <c r="J89" s="2">
        <f t="shared" si="10"/>
        <v>2.7978420350214668E+19</v>
      </c>
      <c r="K89" s="2">
        <f>J89*H89*1E-27*ARC_BR2_spectra_Lee!D$5</f>
        <v>1915.1689814089311</v>
      </c>
      <c r="L89" s="2"/>
      <c r="N89">
        <v>12.2</v>
      </c>
      <c r="O89" s="2">
        <v>7.1303799999999997</v>
      </c>
      <c r="P89" s="5">
        <f t="shared" si="11"/>
        <v>320.31049219583599</v>
      </c>
      <c r="Q89" s="2">
        <f t="shared" si="12"/>
        <v>1.0778288773963262E+19</v>
      </c>
      <c r="R89" s="2">
        <f>Q89*O89*1E-27*ARC_BR2_spectra_Lee!D$5</f>
        <v>737.79162919768476</v>
      </c>
      <c r="S89">
        <v>320.31049219583599</v>
      </c>
      <c r="T89" s="2">
        <v>7.1303799999999997</v>
      </c>
      <c r="V89">
        <v>320.31049219583599</v>
      </c>
      <c r="W89" s="2">
        <f t="shared" si="13"/>
        <v>1.0778288773963262E+19</v>
      </c>
      <c r="AB89">
        <v>12.2</v>
      </c>
      <c r="AC89">
        <v>320.31049219583599</v>
      </c>
      <c r="AF89">
        <v>12.2</v>
      </c>
      <c r="AG89" s="2">
        <v>7.1303799999999997</v>
      </c>
    </row>
    <row r="90" spans="7:33" x14ac:dyDescent="0.6">
      <c r="G90">
        <v>12.3</v>
      </c>
      <c r="H90" s="2">
        <v>6.7054200000000002</v>
      </c>
      <c r="I90" s="5">
        <f t="shared" si="9"/>
        <v>324.78756792582607</v>
      </c>
      <c r="J90" s="2">
        <f t="shared" si="10"/>
        <v>2.8161316620203454E+19</v>
      </c>
      <c r="K90" s="2">
        <f>J90*H90*1E-27*ARC_BR2_spectra_Lee!D$5</f>
        <v>1812.8011746378688</v>
      </c>
      <c r="L90" s="2"/>
      <c r="N90">
        <v>12.3</v>
      </c>
      <c r="O90" s="2">
        <v>6.7054200000000002</v>
      </c>
      <c r="P90" s="5">
        <f t="shared" si="11"/>
        <v>324.78756792582607</v>
      </c>
      <c r="Q90" s="2">
        <f t="shared" si="12"/>
        <v>1.0848746962415092E+19</v>
      </c>
      <c r="R90" s="2">
        <f>Q90*O90*1E-27*ARC_BR2_spectra_Lee!D$5</f>
        <v>698.35588662448708</v>
      </c>
      <c r="S90">
        <v>324.78756792582607</v>
      </c>
      <c r="T90" s="2">
        <v>6.7054200000000002</v>
      </c>
      <c r="V90">
        <v>324.78756792582607</v>
      </c>
      <c r="W90" s="2">
        <f t="shared" si="13"/>
        <v>1.0848746962415092E+19</v>
      </c>
      <c r="AB90">
        <v>12.3</v>
      </c>
      <c r="AC90">
        <v>324.78756792582607</v>
      </c>
      <c r="AF90">
        <v>12.3</v>
      </c>
      <c r="AG90" s="2">
        <v>6.7054200000000002</v>
      </c>
    </row>
    <row r="91" spans="7:33" x14ac:dyDescent="0.6">
      <c r="G91">
        <v>12.4</v>
      </c>
      <c r="H91" s="2">
        <v>6.2982100000000001</v>
      </c>
      <c r="I91" s="5">
        <f t="shared" si="9"/>
        <v>329.29372043736402</v>
      </c>
      <c r="J91" s="2">
        <f t="shared" si="10"/>
        <v>2.8344212890190807E+19</v>
      </c>
      <c r="K91" s="2">
        <f>J91*H91*1E-27*ARC_BR2_spectra_Lee!D$5</f>
        <v>1713.7709286444351</v>
      </c>
      <c r="L91" s="2"/>
      <c r="N91">
        <v>12.4</v>
      </c>
      <c r="O91" s="2">
        <v>6.2982100000000001</v>
      </c>
      <c r="P91" s="5">
        <f t="shared" si="11"/>
        <v>329.29372043736402</v>
      </c>
      <c r="Q91" s="2">
        <f t="shared" si="12"/>
        <v>1.0919205150866369E+19</v>
      </c>
      <c r="R91" s="2">
        <f>Q91*O91*1E-27*ARC_BR2_spectra_Lee!D$5</f>
        <v>660.20589190308556</v>
      </c>
      <c r="S91">
        <v>329.29372043736402</v>
      </c>
      <c r="T91" s="2">
        <v>6.2982100000000001</v>
      </c>
      <c r="V91">
        <v>329.29372043736402</v>
      </c>
      <c r="W91" s="2">
        <f t="shared" si="13"/>
        <v>1.0919205150866369E+19</v>
      </c>
      <c r="AB91">
        <v>12.4</v>
      </c>
      <c r="AC91">
        <v>329.29372043736402</v>
      </c>
      <c r="AF91">
        <v>12.4</v>
      </c>
      <c r="AG91" s="2">
        <v>6.2982100000000001</v>
      </c>
    </row>
    <row r="92" spans="7:33" x14ac:dyDescent="0.6">
      <c r="G92">
        <v>12.5</v>
      </c>
      <c r="H92" s="2">
        <v>5.91045</v>
      </c>
      <c r="I92" s="5">
        <f t="shared" si="9"/>
        <v>333.82894973045001</v>
      </c>
      <c r="J92" s="2">
        <f t="shared" si="10"/>
        <v>2.8527109160179241E+19</v>
      </c>
      <c r="K92" s="2">
        <f>J92*H92*1E-27*ARC_BR2_spectra_Lee!D$5</f>
        <v>1618.6373024235013</v>
      </c>
      <c r="L92" s="2"/>
      <c r="N92">
        <v>12.5</v>
      </c>
      <c r="O92" s="2">
        <v>5.91045</v>
      </c>
      <c r="P92" s="5">
        <f t="shared" si="11"/>
        <v>333.82894973045001</v>
      </c>
      <c r="Q92" s="2">
        <f t="shared" si="12"/>
        <v>1.0989663339318061E+19</v>
      </c>
      <c r="R92" s="2">
        <f>Q92*O92*1E-27*ARC_BR2_spectra_Lee!D$5</f>
        <v>623.55701456517534</v>
      </c>
      <c r="S92">
        <v>333.82894973045001</v>
      </c>
      <c r="T92" s="2">
        <v>5.91045</v>
      </c>
      <c r="V92">
        <v>333.82894973045001</v>
      </c>
      <c r="W92" s="2">
        <f t="shared" si="13"/>
        <v>1.0989663339318061E+19</v>
      </c>
      <c r="AB92">
        <v>12.5</v>
      </c>
      <c r="AC92">
        <v>333.82894973045001</v>
      </c>
      <c r="AF92">
        <v>12.5</v>
      </c>
      <c r="AG92" s="2">
        <v>5.91045</v>
      </c>
    </row>
    <row r="93" spans="7:33" x14ac:dyDescent="0.6">
      <c r="G93">
        <v>12.6</v>
      </c>
      <c r="H93" s="2">
        <v>5.5167400000000004</v>
      </c>
      <c r="I93" s="5">
        <f t="shared" si="9"/>
        <v>338.39325580508398</v>
      </c>
      <c r="J93" s="2">
        <f t="shared" si="10"/>
        <v>2.871000543016731E+19</v>
      </c>
      <c r="K93" s="2">
        <f>J93*H93*1E-27*ARC_BR2_spectra_Lee!D$5</f>
        <v>1520.5020994254837</v>
      </c>
      <c r="L93" s="2"/>
      <c r="N93">
        <v>12.6</v>
      </c>
      <c r="O93" s="2">
        <v>5.5167400000000004</v>
      </c>
      <c r="P93" s="5">
        <f t="shared" si="11"/>
        <v>338.39325580508398</v>
      </c>
      <c r="Q93" s="2">
        <f t="shared" si="12"/>
        <v>1.106012152776961E+19</v>
      </c>
      <c r="R93" s="2">
        <f>Q93*O93*1E-27*ARC_BR2_spectra_Lee!D$5</f>
        <v>585.75182243623419</v>
      </c>
      <c r="S93">
        <v>338.39325580508398</v>
      </c>
      <c r="T93" s="2">
        <v>5.5167400000000004</v>
      </c>
      <c r="V93">
        <v>338.39325580508398</v>
      </c>
      <c r="W93" s="2">
        <f t="shared" si="13"/>
        <v>1.106012152776961E+19</v>
      </c>
      <c r="AB93">
        <v>12.6</v>
      </c>
      <c r="AC93">
        <v>338.39325580508398</v>
      </c>
      <c r="AF93">
        <v>12.6</v>
      </c>
      <c r="AG93" s="2">
        <v>5.5167400000000004</v>
      </c>
    </row>
    <row r="94" spans="7:33" x14ac:dyDescent="0.6">
      <c r="G94">
        <v>12.7</v>
      </c>
      <c r="H94" s="2">
        <v>5.1394700000000002</v>
      </c>
      <c r="I94" s="5">
        <f t="shared" si="9"/>
        <v>342.986638661266</v>
      </c>
      <c r="J94" s="2">
        <f t="shared" si="10"/>
        <v>2.889290170015574E+19</v>
      </c>
      <c r="K94" s="2">
        <f>J94*H94*1E-27*ARC_BR2_spectra_Lee!D$5</f>
        <v>1425.5443344086345</v>
      </c>
      <c r="L94" s="2"/>
      <c r="N94">
        <v>12.7</v>
      </c>
      <c r="O94" s="2">
        <v>5.1394700000000002</v>
      </c>
      <c r="P94" s="5">
        <f t="shared" si="11"/>
        <v>342.986638661266</v>
      </c>
      <c r="Q94" s="2">
        <f t="shared" si="12"/>
        <v>1.1130579716221303E+19</v>
      </c>
      <c r="R94" s="2">
        <f>Q94*O94*1E-27*ARC_BR2_spectra_Lee!D$5</f>
        <v>549.17069312762783</v>
      </c>
      <c r="S94">
        <v>342.986638661266</v>
      </c>
      <c r="T94" s="2">
        <v>5.1394700000000002</v>
      </c>
      <c r="V94">
        <v>342.986638661266</v>
      </c>
      <c r="W94" s="2">
        <f t="shared" si="13"/>
        <v>1.1130579716221303E+19</v>
      </c>
      <c r="AB94">
        <v>12.7</v>
      </c>
      <c r="AC94">
        <v>342.986638661266</v>
      </c>
      <c r="AF94">
        <v>12.7</v>
      </c>
      <c r="AG94" s="2">
        <v>5.1394700000000002</v>
      </c>
    </row>
    <row r="95" spans="7:33" x14ac:dyDescent="0.6">
      <c r="G95">
        <v>12.8</v>
      </c>
      <c r="H95" s="2">
        <v>4.7732000000000001</v>
      </c>
      <c r="I95" s="5">
        <f t="shared" si="9"/>
        <v>347.60909829899606</v>
      </c>
      <c r="J95" s="2">
        <f t="shared" si="10"/>
        <v>2.907579797014417E+19</v>
      </c>
      <c r="K95" s="2">
        <f>J95*H95*1E-27*ARC_BR2_spectra_Lee!D$5</f>
        <v>1332.3321491624847</v>
      </c>
      <c r="L95" s="2"/>
      <c r="N95">
        <v>12.8</v>
      </c>
      <c r="O95" s="2">
        <v>4.7732000000000001</v>
      </c>
      <c r="P95" s="5">
        <f t="shared" si="11"/>
        <v>347.60909829899606</v>
      </c>
      <c r="Q95" s="2">
        <f t="shared" si="12"/>
        <v>1.1201037904672991E+19</v>
      </c>
      <c r="R95" s="2">
        <f>Q95*O95*1E-27*ARC_BR2_spectra_Lee!D$5</f>
        <v>513.26202361521723</v>
      </c>
      <c r="S95">
        <v>347.60909829899606</v>
      </c>
      <c r="T95" s="2">
        <v>4.7732000000000001</v>
      </c>
      <c r="V95">
        <v>347.60909829899606</v>
      </c>
      <c r="W95" s="2">
        <f t="shared" si="13"/>
        <v>1.1201037904672991E+19</v>
      </c>
      <c r="AB95">
        <v>12.8</v>
      </c>
      <c r="AC95">
        <v>347.60909829899606</v>
      </c>
      <c r="AF95">
        <v>12.8</v>
      </c>
      <c r="AG95" s="2">
        <v>4.7732000000000001</v>
      </c>
    </row>
    <row r="96" spans="7:33" x14ac:dyDescent="0.6">
      <c r="G96">
        <v>12.9</v>
      </c>
      <c r="H96" s="2">
        <v>4.4101299999999997</v>
      </c>
      <c r="I96" s="5">
        <f t="shared" si="9"/>
        <v>352.26063471827405</v>
      </c>
      <c r="J96" s="2">
        <f t="shared" si="10"/>
        <v>2.9258694240131883E+19</v>
      </c>
      <c r="K96" s="2">
        <f>J96*H96*1E-27*ARC_BR2_spectra_Lee!D$5</f>
        <v>1238.732594200635</v>
      </c>
      <c r="L96" s="2"/>
      <c r="N96">
        <v>12.9</v>
      </c>
      <c r="O96" s="2">
        <v>4.4101299999999997</v>
      </c>
      <c r="P96" s="5">
        <f t="shared" si="11"/>
        <v>352.26063471827405</v>
      </c>
      <c r="Q96" s="2">
        <f t="shared" si="12"/>
        <v>1.1271496093124407E+19</v>
      </c>
      <c r="R96" s="2">
        <f>Q96*O96*1E-27*ARC_BR2_spectra_Lee!D$5</f>
        <v>477.20412542563912</v>
      </c>
      <c r="S96">
        <v>352.26063471827405</v>
      </c>
      <c r="T96" s="2">
        <v>4.4101299999999997</v>
      </c>
      <c r="V96">
        <v>352.26063471827405</v>
      </c>
      <c r="W96" s="2">
        <f t="shared" si="13"/>
        <v>1.1271496093124407E+19</v>
      </c>
      <c r="AB96">
        <v>12.9</v>
      </c>
      <c r="AC96">
        <v>352.26063471827405</v>
      </c>
      <c r="AF96">
        <v>12.9</v>
      </c>
      <c r="AG96" s="2">
        <v>4.4101299999999997</v>
      </c>
    </row>
    <row r="97" spans="7:33" x14ac:dyDescent="0.6">
      <c r="G97">
        <v>13</v>
      </c>
      <c r="H97" s="2">
        <v>4.0410899999999996</v>
      </c>
      <c r="I97" s="5">
        <f t="shared" si="9"/>
        <v>356.94124791910002</v>
      </c>
      <c r="J97" s="2">
        <f t="shared" si="10"/>
        <v>2.9441590510119952E+19</v>
      </c>
      <c r="K97" s="2">
        <f>J97*H97*1E-27*ARC_BR2_spectra_Lee!D$5</f>
        <v>1142.1707231475903</v>
      </c>
      <c r="L97" s="2"/>
      <c r="N97">
        <v>13</v>
      </c>
      <c r="O97" s="2">
        <v>4.0410899999999996</v>
      </c>
      <c r="P97" s="5">
        <f t="shared" si="11"/>
        <v>356.94124791910002</v>
      </c>
      <c r="Q97" s="2">
        <f t="shared" si="12"/>
        <v>1.1341954281575961E+19</v>
      </c>
      <c r="R97" s="2">
        <f>Q97*O97*1E-27*ARC_BR2_spectra_Lee!D$5</f>
        <v>440.00503706624443</v>
      </c>
      <c r="S97">
        <v>356.94124791910002</v>
      </c>
      <c r="T97" s="2">
        <v>4.0410899999999996</v>
      </c>
      <c r="V97">
        <v>356.94124791910002</v>
      </c>
      <c r="W97" s="2">
        <f t="shared" si="13"/>
        <v>1.1341954281575961E+19</v>
      </c>
      <c r="AB97">
        <v>13</v>
      </c>
      <c r="AC97">
        <v>356.94124791910002</v>
      </c>
      <c r="AF97">
        <v>13</v>
      </c>
      <c r="AG97" s="2">
        <v>4.0410899999999996</v>
      </c>
    </row>
    <row r="98" spans="7:33" x14ac:dyDescent="0.6">
      <c r="G98">
        <v>13.1</v>
      </c>
      <c r="H98" s="2">
        <v>3.5330699999999999</v>
      </c>
      <c r="I98" s="5">
        <f t="shared" si="9"/>
        <v>361.65093790147404</v>
      </c>
      <c r="J98" s="2">
        <f t="shared" si="10"/>
        <v>2.9624486780108382E+19</v>
      </c>
      <c r="K98" s="2">
        <f>J98*H98*1E-27*ARC_BR2_spectra_Lee!D$5</f>
        <v>1004.7877008786962</v>
      </c>
      <c r="L98" s="2"/>
      <c r="N98">
        <v>13.1</v>
      </c>
      <c r="O98" s="2">
        <v>3.5330699999999999</v>
      </c>
      <c r="P98" s="5">
        <f t="shared" si="11"/>
        <v>361.65093790147404</v>
      </c>
      <c r="Q98" s="2">
        <f t="shared" si="12"/>
        <v>1.1412412470027651E+19</v>
      </c>
      <c r="R98" s="2">
        <f>Q98*O98*1E-27*ARC_BR2_spectra_Lee!D$5</f>
        <v>387.08018040461371</v>
      </c>
      <c r="S98">
        <v>361.65093790147404</v>
      </c>
      <c r="T98" s="2">
        <v>3.5330699999999999</v>
      </c>
      <c r="V98">
        <v>361.65093790147404</v>
      </c>
      <c r="W98" s="2">
        <f t="shared" si="13"/>
        <v>1.1412412470027651E+19</v>
      </c>
      <c r="AB98">
        <v>13.1</v>
      </c>
      <c r="AC98">
        <v>361.65093790147404</v>
      </c>
      <c r="AF98">
        <v>13.1</v>
      </c>
      <c r="AG98" s="2">
        <v>3.5330699999999999</v>
      </c>
    </row>
    <row r="99" spans="7:33" x14ac:dyDescent="0.6">
      <c r="G99">
        <v>13.2</v>
      </c>
      <c r="H99" s="2">
        <v>3.00197</v>
      </c>
      <c r="I99" s="5">
        <f t="shared" si="9"/>
        <v>366.38970466539598</v>
      </c>
      <c r="J99" s="2">
        <f t="shared" si="10"/>
        <v>2.9807383050096091E+19</v>
      </c>
      <c r="K99" s="2">
        <f>J99*H99*1E-27*ARC_BR2_spectra_Lee!D$5</f>
        <v>859.01634907101095</v>
      </c>
      <c r="L99" s="2"/>
      <c r="N99">
        <v>13.2</v>
      </c>
      <c r="O99" s="2">
        <v>3.00197</v>
      </c>
      <c r="P99" s="5">
        <f t="shared" si="11"/>
        <v>366.38970466539598</v>
      </c>
      <c r="Q99" s="2">
        <f t="shared" si="12"/>
        <v>1.1482870658479065E+19</v>
      </c>
      <c r="R99" s="2">
        <f>Q99*O99*1E-27*ARC_BR2_spectra_Lee!D$5</f>
        <v>330.92383901409028</v>
      </c>
      <c r="S99">
        <v>366.38970466539598</v>
      </c>
      <c r="T99" s="2">
        <v>3.00197</v>
      </c>
      <c r="V99">
        <v>366.38970466539598</v>
      </c>
      <c r="W99" s="2">
        <f t="shared" si="13"/>
        <v>1.1482870658479065E+19</v>
      </c>
      <c r="AB99">
        <v>13.2</v>
      </c>
      <c r="AC99">
        <v>366.38970466539598</v>
      </c>
      <c r="AF99">
        <v>13.2</v>
      </c>
      <c r="AG99" s="2">
        <v>3.00197</v>
      </c>
    </row>
    <row r="100" spans="7:33" x14ac:dyDescent="0.6">
      <c r="G100">
        <v>13.3</v>
      </c>
      <c r="H100" s="2">
        <v>2.4423599999999999</v>
      </c>
      <c r="I100" s="5">
        <f t="shared" si="9"/>
        <v>371.15754821086603</v>
      </c>
      <c r="J100" s="2">
        <f t="shared" si="10"/>
        <v>2.9990279320084877E+19</v>
      </c>
      <c r="K100" s="2">
        <f>J100*H100*1E-27*ARC_BR2_spectra_Lee!D$5</f>
        <v>703.17176256194398</v>
      </c>
      <c r="L100" s="2"/>
      <c r="N100">
        <v>13.3</v>
      </c>
      <c r="O100" s="2">
        <v>2.4423599999999999</v>
      </c>
      <c r="P100" s="5">
        <f t="shared" si="11"/>
        <v>371.15754821086603</v>
      </c>
      <c r="Q100" s="2">
        <f t="shared" si="12"/>
        <v>1.1553328846930893E+19</v>
      </c>
      <c r="R100" s="2">
        <f>Q100*O100*1E-27*ARC_BR2_spectra_Lee!D$5</f>
        <v>270.8869271288653</v>
      </c>
      <c r="S100">
        <v>371.15754821086603</v>
      </c>
      <c r="T100" s="2">
        <v>2.4423599999999999</v>
      </c>
      <c r="V100">
        <v>371.15754821086603</v>
      </c>
      <c r="W100" s="2">
        <f t="shared" si="13"/>
        <v>1.1553328846930893E+19</v>
      </c>
      <c r="AB100">
        <v>13.3</v>
      </c>
      <c r="AC100">
        <v>371.15754821086603</v>
      </c>
      <c r="AF100">
        <v>13.3</v>
      </c>
      <c r="AG100" s="2">
        <v>2.4423599999999999</v>
      </c>
    </row>
    <row r="101" spans="7:33" x14ac:dyDescent="0.6">
      <c r="G101">
        <v>13.4</v>
      </c>
      <c r="H101" s="2">
        <v>1.85182</v>
      </c>
      <c r="I101" s="5">
        <f t="shared" si="9"/>
        <v>375.954468537884</v>
      </c>
      <c r="J101" s="2">
        <f t="shared" si="10"/>
        <v>3.017317559007259E+19</v>
      </c>
      <c r="K101" s="2">
        <f>J101*H101*1E-27*ARC_BR2_spectra_Lee!D$5</f>
        <v>536.40278420359903</v>
      </c>
      <c r="L101" s="2"/>
      <c r="N101">
        <v>13.4</v>
      </c>
      <c r="O101" s="2">
        <v>1.85182</v>
      </c>
      <c r="P101" s="5">
        <f t="shared" si="11"/>
        <v>375.954468537884</v>
      </c>
      <c r="Q101" s="2">
        <f t="shared" si="12"/>
        <v>1.1623787035382307E+19</v>
      </c>
      <c r="R101" s="2">
        <f>Q101*O101*1E-27*ARC_BR2_spectra_Lee!D$5</f>
        <v>206.64154855547199</v>
      </c>
      <c r="S101">
        <v>375.954468537884</v>
      </c>
      <c r="T101" s="2">
        <v>1.85182</v>
      </c>
      <c r="V101">
        <v>375.954468537884</v>
      </c>
      <c r="W101" s="2">
        <f t="shared" si="13"/>
        <v>1.1623787035382307E+19</v>
      </c>
      <c r="AB101">
        <v>13.4</v>
      </c>
      <c r="AC101">
        <v>375.954468537884</v>
      </c>
      <c r="AF101">
        <v>13.4</v>
      </c>
      <c r="AG101" s="2">
        <v>1.85182</v>
      </c>
    </row>
    <row r="102" spans="7:33" x14ac:dyDescent="0.6">
      <c r="G102">
        <v>13.5</v>
      </c>
      <c r="H102" s="2">
        <v>1.23085</v>
      </c>
      <c r="I102" s="5">
        <f t="shared" si="9"/>
        <v>380.78046564645001</v>
      </c>
      <c r="J102" s="2">
        <f t="shared" si="10"/>
        <v>3.0356071860061024E+19</v>
      </c>
      <c r="K102" s="2">
        <f>J102*H102*1E-27*ARC_BR2_spectra_Lee!D$5</f>
        <v>358.69220206997863</v>
      </c>
      <c r="L102" s="2"/>
      <c r="N102">
        <v>13.5</v>
      </c>
      <c r="O102" s="2">
        <v>1.23085</v>
      </c>
      <c r="P102" s="5">
        <f t="shared" si="11"/>
        <v>380.78046564645001</v>
      </c>
      <c r="Q102" s="2">
        <f t="shared" si="12"/>
        <v>1.1694245223833999E+19</v>
      </c>
      <c r="R102" s="2">
        <f>Q102*O102*1E-27*ARC_BR2_spectra_Lee!D$5</f>
        <v>138.18107264405836</v>
      </c>
      <c r="S102">
        <v>380.78046564645001</v>
      </c>
      <c r="T102" s="2">
        <v>1.23085</v>
      </c>
      <c r="V102">
        <v>380.78046564645001</v>
      </c>
      <c r="W102" s="2">
        <f t="shared" si="13"/>
        <v>1.1694245223833999E+19</v>
      </c>
      <c r="AB102">
        <v>13.5</v>
      </c>
      <c r="AC102">
        <v>380.78046564645001</v>
      </c>
      <c r="AF102">
        <v>13.5</v>
      </c>
      <c r="AG102" s="2">
        <v>1.23085</v>
      </c>
    </row>
    <row r="103" spans="7:33" x14ac:dyDescent="0.6">
      <c r="G103">
        <v>13.6</v>
      </c>
      <c r="H103" s="2">
        <v>1.20563</v>
      </c>
      <c r="I103" s="5">
        <f t="shared" si="9"/>
        <v>385.63553953656395</v>
      </c>
      <c r="J103" s="2">
        <f t="shared" si="10"/>
        <v>3.0538968130048729E+19</v>
      </c>
      <c r="K103" s="2">
        <f>J103*H103*1E-27*ARC_BR2_spectra_Lee!D$5</f>
        <v>353.45948300765423</v>
      </c>
      <c r="L103" s="2"/>
      <c r="N103">
        <v>13.6</v>
      </c>
      <c r="O103" s="2">
        <v>1.20563</v>
      </c>
      <c r="P103" s="5">
        <f t="shared" si="11"/>
        <v>385.63553953656395</v>
      </c>
      <c r="Q103" s="2">
        <f t="shared" si="12"/>
        <v>1.1764703412285411E+19</v>
      </c>
      <c r="R103" s="2">
        <f>Q103*O103*1E-27*ARC_BR2_spectra_Lee!D$5</f>
        <v>136.16524199955515</v>
      </c>
      <c r="S103">
        <v>385.63553953656395</v>
      </c>
      <c r="T103" s="2">
        <v>1.20563</v>
      </c>
      <c r="V103">
        <v>385.63553953656395</v>
      </c>
      <c r="W103" s="2">
        <f t="shared" si="13"/>
        <v>1.1764703412285411E+19</v>
      </c>
      <c r="AB103">
        <v>13.6</v>
      </c>
      <c r="AC103">
        <v>385.63553953656395</v>
      </c>
      <c r="AF103">
        <v>13.6</v>
      </c>
      <c r="AG103" s="2">
        <v>1.20563</v>
      </c>
    </row>
    <row r="104" spans="7:33" x14ac:dyDescent="0.6">
      <c r="G104">
        <v>13.7</v>
      </c>
      <c r="H104" s="2">
        <v>1.15682</v>
      </c>
      <c r="I104" s="5">
        <f t="shared" si="9"/>
        <v>390.519690208226</v>
      </c>
      <c r="J104" s="2">
        <f t="shared" si="10"/>
        <v>3.0721864400037519E+19</v>
      </c>
      <c r="K104" s="2">
        <f>J104*H104*1E-27*ARC_BR2_spectra_Lee!D$5</f>
        <v>341.1808048824135</v>
      </c>
      <c r="L104" s="2"/>
      <c r="N104">
        <v>13.7</v>
      </c>
      <c r="O104" s="2">
        <v>1.15682</v>
      </c>
      <c r="P104" s="5">
        <f t="shared" si="11"/>
        <v>390.519690208226</v>
      </c>
      <c r="Q104" s="2">
        <f t="shared" si="12"/>
        <v>1.1835161600737241E+19</v>
      </c>
      <c r="R104" s="2">
        <f>Q104*O104*1E-27*ARC_BR2_spectra_Lee!D$5</f>
        <v>131.43505577246262</v>
      </c>
      <c r="S104">
        <v>390.519690208226</v>
      </c>
      <c r="T104" s="2">
        <v>1.15682</v>
      </c>
      <c r="V104">
        <v>390.519690208226</v>
      </c>
      <c r="W104" s="2">
        <f t="shared" si="13"/>
        <v>1.1835161600737241E+19</v>
      </c>
      <c r="AB104">
        <v>13.7</v>
      </c>
      <c r="AC104">
        <v>390.519690208226</v>
      </c>
      <c r="AF104">
        <v>13.7</v>
      </c>
      <c r="AG104" s="2">
        <v>1.15682</v>
      </c>
    </row>
    <row r="105" spans="7:33" x14ac:dyDescent="0.6">
      <c r="G105">
        <v>13.8</v>
      </c>
      <c r="H105" s="2">
        <v>1.0890200000000001</v>
      </c>
      <c r="I105" s="5">
        <f t="shared" si="9"/>
        <v>395.43291766143608</v>
      </c>
      <c r="J105" s="2">
        <f t="shared" si="10"/>
        <v>3.0904760670025945E+19</v>
      </c>
      <c r="K105" s="2">
        <f>J105*H105*1E-27*ARC_BR2_spectra_Lee!D$5</f>
        <v>323.09666366276798</v>
      </c>
      <c r="L105" s="2"/>
      <c r="N105">
        <v>13.8</v>
      </c>
      <c r="O105" s="2">
        <v>1.0890200000000001</v>
      </c>
      <c r="P105" s="5">
        <f t="shared" si="11"/>
        <v>395.43291766143608</v>
      </c>
      <c r="Q105" s="2">
        <f t="shared" si="12"/>
        <v>1.190561978918893E+19</v>
      </c>
      <c r="R105" s="2">
        <f>Q105*O105*1E-27*ARC_BR2_spectra_Lee!D$5</f>
        <v>124.46839740309628</v>
      </c>
      <c r="S105">
        <v>395.43291766143608</v>
      </c>
      <c r="T105" s="2">
        <v>1.0890200000000001</v>
      </c>
      <c r="V105">
        <v>395.43291766143608</v>
      </c>
      <c r="W105" s="2">
        <f t="shared" si="13"/>
        <v>1.190561978918893E+19</v>
      </c>
      <c r="AB105">
        <v>13.8</v>
      </c>
      <c r="AC105">
        <v>395.43291766143608</v>
      </c>
      <c r="AF105">
        <v>13.8</v>
      </c>
      <c r="AG105" s="2">
        <v>1.0890200000000001</v>
      </c>
    </row>
    <row r="106" spans="7:33" x14ac:dyDescent="0.6">
      <c r="G106">
        <v>13.9</v>
      </c>
      <c r="H106" s="2">
        <v>1.00665</v>
      </c>
      <c r="I106" s="5">
        <f t="shared" si="9"/>
        <v>400.37522189619403</v>
      </c>
      <c r="J106" s="2">
        <f t="shared" si="10"/>
        <v>3.1087656940013306E+19</v>
      </c>
      <c r="K106" s="2">
        <f>J106*H106*1E-27*ARC_BR2_spectra_Lee!D$5</f>
        <v>300.4261426431782</v>
      </c>
      <c r="L106" s="2"/>
      <c r="N106">
        <v>13.9</v>
      </c>
      <c r="O106" s="2">
        <v>1.00665</v>
      </c>
      <c r="P106" s="5">
        <f t="shared" si="11"/>
        <v>400.37522189619403</v>
      </c>
      <c r="Q106" s="2">
        <f t="shared" si="12"/>
        <v>1.1976077977640208E+19</v>
      </c>
      <c r="R106" s="2">
        <f>Q106*O106*1E-27*ARC_BR2_spectra_Lee!D$5</f>
        <v>115.73490140343856</v>
      </c>
      <c r="S106">
        <v>400.37522189619403</v>
      </c>
      <c r="T106" s="2">
        <v>1.00665</v>
      </c>
      <c r="V106">
        <v>400.37522189619403</v>
      </c>
      <c r="W106" s="2">
        <f t="shared" si="13"/>
        <v>1.1976077977640208E+19</v>
      </c>
      <c r="AB106">
        <v>13.9</v>
      </c>
      <c r="AC106">
        <v>400.37522189619403</v>
      </c>
      <c r="AF106">
        <v>13.9</v>
      </c>
      <c r="AG106" s="2">
        <v>1.00665</v>
      </c>
    </row>
    <row r="107" spans="7:33" x14ac:dyDescent="0.6">
      <c r="G107">
        <v>14</v>
      </c>
      <c r="H107" s="2">
        <v>0.91378800000000004</v>
      </c>
      <c r="I107" s="5">
        <f t="shared" si="9"/>
        <v>405.34660291250003</v>
      </c>
      <c r="J107" s="2">
        <f t="shared" si="10"/>
        <v>3.1270553210001736E+19</v>
      </c>
      <c r="K107" s="2">
        <f>J107*H107*1E-27*ARC_BR2_spectra_Lee!D$5</f>
        <v>274.31670025594627</v>
      </c>
      <c r="L107" s="2"/>
      <c r="N107">
        <v>14</v>
      </c>
      <c r="O107" s="2">
        <v>0.91378800000000004</v>
      </c>
      <c r="P107" s="5">
        <f t="shared" si="11"/>
        <v>405.34660291250003</v>
      </c>
      <c r="Q107" s="2">
        <f t="shared" si="12"/>
        <v>1.2046536166091901E+19</v>
      </c>
      <c r="R107" s="2">
        <f>Q107*O107*1E-27*ARC_BR2_spectra_Lee!D$5</f>
        <v>105.67660982535155</v>
      </c>
      <c r="S107">
        <v>405.34660291250003</v>
      </c>
      <c r="T107" s="2">
        <v>0.91378800000000004</v>
      </c>
      <c r="V107">
        <v>405.34660291250003</v>
      </c>
      <c r="W107" s="2">
        <f t="shared" si="13"/>
        <v>1.2046536166091901E+19</v>
      </c>
      <c r="AB107">
        <v>14</v>
      </c>
      <c r="AC107">
        <v>405.34660291250003</v>
      </c>
      <c r="AF107">
        <v>14</v>
      </c>
      <c r="AG107" s="2">
        <v>0.91378800000000004</v>
      </c>
    </row>
    <row r="108" spans="7:33" x14ac:dyDescent="0.6">
      <c r="G108">
        <v>14.1</v>
      </c>
      <c r="H108" s="2">
        <v>0.81408499999999995</v>
      </c>
      <c r="I108" s="5">
        <f t="shared" si="9"/>
        <v>410.34706071035401</v>
      </c>
      <c r="J108" s="2">
        <f t="shared" si="10"/>
        <v>3.1453449479989805E+19</v>
      </c>
      <c r="K108" s="2">
        <f>J108*H108*1E-27*ARC_BR2_spectra_Lee!D$5</f>
        <v>245.81550163120801</v>
      </c>
      <c r="L108" s="2"/>
      <c r="N108">
        <v>14.1</v>
      </c>
      <c r="O108" s="2">
        <v>0.81408499999999995</v>
      </c>
      <c r="P108" s="5">
        <f t="shared" si="11"/>
        <v>410.34706071035401</v>
      </c>
      <c r="Q108" s="2">
        <f t="shared" si="12"/>
        <v>1.211699435454345E+19</v>
      </c>
      <c r="R108" s="2">
        <f>Q108*O108*1E-27*ARC_BR2_spectra_Lee!D$5</f>
        <v>94.696928151537648</v>
      </c>
      <c r="S108">
        <v>410.34706071035401</v>
      </c>
      <c r="T108" s="2">
        <v>0.81408499999999995</v>
      </c>
      <c r="V108">
        <v>410.34706071035401</v>
      </c>
      <c r="W108" s="2">
        <f t="shared" si="13"/>
        <v>1.211699435454345E+19</v>
      </c>
      <c r="AB108">
        <v>14.1</v>
      </c>
      <c r="AC108">
        <v>410.34706071035401</v>
      </c>
      <c r="AF108">
        <v>14.1</v>
      </c>
      <c r="AG108" s="2">
        <v>0.81408499999999995</v>
      </c>
    </row>
    <row r="109" spans="7:33" x14ac:dyDescent="0.6">
      <c r="G109">
        <v>14.2</v>
      </c>
      <c r="H109" s="2">
        <v>0.71098300000000003</v>
      </c>
      <c r="I109" s="5">
        <f t="shared" si="9"/>
        <v>415.37659528975604</v>
      </c>
      <c r="J109" s="2">
        <f t="shared" si="10"/>
        <v>3.1636345749978235E+19</v>
      </c>
      <c r="K109" s="2">
        <f>J109*H109*1E-27*ARC_BR2_spectra_Lee!D$5</f>
        <v>215.93187849942507</v>
      </c>
      <c r="L109" s="2"/>
      <c r="N109">
        <v>14.2</v>
      </c>
      <c r="O109" s="2">
        <v>0.71098300000000003</v>
      </c>
      <c r="P109" s="5">
        <f t="shared" si="11"/>
        <v>415.37659528975604</v>
      </c>
      <c r="Q109" s="2">
        <f t="shared" si="12"/>
        <v>1.2187452542995143E+19</v>
      </c>
      <c r="R109" s="2">
        <f>Q109*O109*1E-27*ARC_BR2_spectra_Lee!D$5</f>
        <v>83.18468708521263</v>
      </c>
      <c r="S109">
        <v>415.37659528975604</v>
      </c>
      <c r="T109" s="2">
        <v>0.71098300000000003</v>
      </c>
      <c r="V109">
        <v>415.37659528975604</v>
      </c>
      <c r="W109" s="2">
        <f t="shared" si="13"/>
        <v>1.2187452542995143E+19</v>
      </c>
      <c r="AB109">
        <v>14.2</v>
      </c>
      <c r="AC109">
        <v>415.37659528975604</v>
      </c>
      <c r="AF109">
        <v>14.2</v>
      </c>
      <c r="AG109" s="2">
        <v>0.71098300000000003</v>
      </c>
    </row>
    <row r="110" spans="7:33" x14ac:dyDescent="0.6">
      <c r="G110">
        <v>14.3</v>
      </c>
      <c r="H110" s="2">
        <v>0.60781099999999999</v>
      </c>
      <c r="I110" s="5">
        <f t="shared" si="9"/>
        <v>420.43520665070611</v>
      </c>
      <c r="J110" s="2">
        <f t="shared" si="10"/>
        <v>3.1819242019966661E+19</v>
      </c>
      <c r="K110" s="2">
        <f>J110*H110*1E-27*ARC_BR2_spectra_Lee!D$5</f>
        <v>185.66481898942041</v>
      </c>
      <c r="L110" s="2"/>
      <c r="N110">
        <v>14.3</v>
      </c>
      <c r="O110" s="2">
        <v>0.60781099999999999</v>
      </c>
      <c r="P110" s="5">
        <f t="shared" si="11"/>
        <v>420.43520665070611</v>
      </c>
      <c r="Q110" s="2">
        <f t="shared" si="12"/>
        <v>1.2257910731446831E+19</v>
      </c>
      <c r="R110" s="2">
        <f>Q110*O110*1E-27*ARC_BR2_spectra_Lee!D$5</f>
        <v>71.524732604077741</v>
      </c>
      <c r="S110">
        <v>420.43520665070611</v>
      </c>
      <c r="T110" s="2">
        <v>0.60781099999999999</v>
      </c>
      <c r="V110">
        <v>420.43520665070611</v>
      </c>
      <c r="W110" s="2">
        <f t="shared" si="13"/>
        <v>1.2257910731446831E+19</v>
      </c>
      <c r="AB110">
        <v>14.3</v>
      </c>
      <c r="AC110">
        <v>420.43520665070611</v>
      </c>
      <c r="AF110">
        <v>14.3</v>
      </c>
      <c r="AG110" s="2">
        <v>0.60781099999999999</v>
      </c>
    </row>
    <row r="111" spans="7:33" x14ac:dyDescent="0.6">
      <c r="G111">
        <v>14.4</v>
      </c>
      <c r="H111" s="2">
        <v>0.50779099999999999</v>
      </c>
      <c r="I111" s="5">
        <f t="shared" si="9"/>
        <v>425.52289479320405</v>
      </c>
      <c r="J111" s="2">
        <f t="shared" si="10"/>
        <v>3.2002138289954013E+19</v>
      </c>
      <c r="K111" s="2">
        <f>J111*H111*1E-27*ARC_BR2_spectra_Lee!D$5</f>
        <v>156.00381892218275</v>
      </c>
      <c r="L111" s="2"/>
      <c r="N111">
        <v>14.4</v>
      </c>
      <c r="O111" s="2">
        <v>0.50779099999999999</v>
      </c>
      <c r="P111" s="5">
        <f t="shared" si="11"/>
        <v>425.52289479320405</v>
      </c>
      <c r="Q111" s="2">
        <f t="shared" si="12"/>
        <v>1.232836891989811E+19</v>
      </c>
      <c r="R111" s="2">
        <f>Q111*O111*1E-27*ARC_BR2_spectra_Lee!D$5</f>
        <v>60.098253909158217</v>
      </c>
      <c r="S111">
        <v>425.52289479320405</v>
      </c>
      <c r="T111" s="2">
        <v>0.50779099999999999</v>
      </c>
      <c r="V111">
        <v>425.52289479320405</v>
      </c>
      <c r="W111" s="2">
        <f t="shared" si="13"/>
        <v>1.232836891989811E+19</v>
      </c>
      <c r="AB111">
        <v>14.4</v>
      </c>
      <c r="AC111">
        <v>425.52289479320405</v>
      </c>
      <c r="AF111">
        <v>14.4</v>
      </c>
      <c r="AG111" s="2">
        <v>0.50779099999999999</v>
      </c>
    </row>
    <row r="112" spans="7:33" x14ac:dyDescent="0.6">
      <c r="G112">
        <v>14.5</v>
      </c>
      <c r="H112" s="2">
        <v>0.41389799999999999</v>
      </c>
      <c r="I112" s="5">
        <f t="shared" si="9"/>
        <v>430.63965971725003</v>
      </c>
      <c r="J112" s="2">
        <f t="shared" si="10"/>
        <v>3.2185034559942439E+19</v>
      </c>
      <c r="K112" s="2">
        <f>J112*H112*1E-27*ARC_BR2_spectra_Lee!D$5</f>
        <v>127.88468576919414</v>
      </c>
      <c r="L112" s="2"/>
      <c r="N112">
        <v>14.5</v>
      </c>
      <c r="O112" s="2">
        <v>0.41389799999999999</v>
      </c>
      <c r="P112" s="5">
        <f t="shared" si="11"/>
        <v>430.63965971725003</v>
      </c>
      <c r="Q112" s="2">
        <f t="shared" si="12"/>
        <v>1.2398827108349796E+19</v>
      </c>
      <c r="R112" s="2">
        <f>Q112*O112*1E-27*ARC_BR2_spectra_Lee!D$5</f>
        <v>49.265757527920933</v>
      </c>
      <c r="S112">
        <v>430.63965971725003</v>
      </c>
      <c r="T112" s="2">
        <v>0.41389799999999999</v>
      </c>
      <c r="V112">
        <v>430.63965971725003</v>
      </c>
      <c r="W112" s="2">
        <f t="shared" si="13"/>
        <v>1.2398827108349796E+19</v>
      </c>
      <c r="AB112">
        <v>14.5</v>
      </c>
      <c r="AC112">
        <v>430.63965971725003</v>
      </c>
      <c r="AF112">
        <v>14.5</v>
      </c>
      <c r="AG112" s="2">
        <v>0.41389799999999999</v>
      </c>
    </row>
    <row r="113" spans="7:33" x14ac:dyDescent="0.6">
      <c r="G113">
        <v>14.6</v>
      </c>
      <c r="H113" s="2">
        <v>0.32864100000000002</v>
      </c>
      <c r="I113" s="5">
        <f t="shared" si="9"/>
        <v>435.78550142284399</v>
      </c>
      <c r="J113" s="2">
        <f t="shared" si="10"/>
        <v>3.2367930829930516E+19</v>
      </c>
      <c r="K113" s="2">
        <f>J113*H113*1E-27*ARC_BR2_spectra_Lee!D$5</f>
        <v>102.11931989644026</v>
      </c>
      <c r="L113" s="2"/>
      <c r="N113">
        <v>14.6</v>
      </c>
      <c r="O113" s="2">
        <v>0.32864100000000002</v>
      </c>
      <c r="P113" s="5">
        <f t="shared" si="11"/>
        <v>435.78550142284399</v>
      </c>
      <c r="Q113" s="2">
        <f t="shared" si="12"/>
        <v>1.2469285296801352E+19</v>
      </c>
      <c r="R113" s="2">
        <f>Q113*O113*1E-27*ARC_BR2_spectra_Lee!D$5</f>
        <v>39.340016536570495</v>
      </c>
      <c r="S113">
        <v>435.78550142284399</v>
      </c>
      <c r="T113" s="2">
        <v>0.32864100000000002</v>
      </c>
      <c r="V113">
        <v>435.78550142284399</v>
      </c>
      <c r="W113" s="2">
        <f t="shared" si="13"/>
        <v>1.2469285296801352E+19</v>
      </c>
      <c r="AB113">
        <v>14.6</v>
      </c>
      <c r="AC113">
        <v>435.78550142284399</v>
      </c>
      <c r="AF113">
        <v>14.6</v>
      </c>
      <c r="AG113" s="2">
        <v>0.32864100000000002</v>
      </c>
    </row>
    <row r="114" spans="7:33" x14ac:dyDescent="0.6">
      <c r="G114">
        <v>14.7</v>
      </c>
      <c r="H114" s="2">
        <v>0.25384600000000002</v>
      </c>
      <c r="I114" s="5">
        <f t="shared" si="9"/>
        <v>440.96041990998594</v>
      </c>
      <c r="J114" s="2">
        <f t="shared" si="10"/>
        <v>3.2550827099918586E+19</v>
      </c>
      <c r="K114" s="2">
        <f>J114*H114*1E-27*ARC_BR2_spectra_Lee!D$5</f>
        <v>79.32381365765697</v>
      </c>
      <c r="L114" s="2"/>
      <c r="N114">
        <v>14.7</v>
      </c>
      <c r="O114" s="2">
        <v>0.25384600000000002</v>
      </c>
      <c r="P114" s="5">
        <f t="shared" si="11"/>
        <v>440.96041990998594</v>
      </c>
      <c r="Q114" s="2">
        <f t="shared" si="12"/>
        <v>1.2539743485252905E+19</v>
      </c>
      <c r="R114" s="2">
        <f>Q114*O114*1E-27*ARC_BR2_spectra_Lee!D$5</f>
        <v>30.558371757672088</v>
      </c>
      <c r="S114">
        <v>440.96041990998594</v>
      </c>
      <c r="T114" s="2">
        <v>0.25384600000000002</v>
      </c>
      <c r="V114">
        <v>440.96041990998594</v>
      </c>
      <c r="W114" s="2">
        <f t="shared" si="13"/>
        <v>1.2539743485252905E+19</v>
      </c>
      <c r="AB114">
        <v>14.7</v>
      </c>
      <c r="AC114">
        <v>440.96041990998594</v>
      </c>
      <c r="AF114">
        <v>14.7</v>
      </c>
      <c r="AG114" s="2">
        <v>0.25384600000000002</v>
      </c>
    </row>
    <row r="115" spans="7:33" x14ac:dyDescent="0.6">
      <c r="G115">
        <v>14.8</v>
      </c>
      <c r="H115" s="2">
        <v>0.19051000000000001</v>
      </c>
      <c r="I115" s="5">
        <f t="shared" si="9"/>
        <v>446.16441517867605</v>
      </c>
      <c r="J115" s="2">
        <f t="shared" si="10"/>
        <v>3.2733723369907728E+19</v>
      </c>
      <c r="K115" s="2">
        <f>J115*H115*1E-27*ARC_BR2_spectra_Lee!D$5</f>
        <v>59.866575736330766</v>
      </c>
      <c r="L115" s="2"/>
      <c r="N115">
        <v>14.8</v>
      </c>
      <c r="O115" s="2">
        <v>0.19051000000000001</v>
      </c>
      <c r="P115" s="5">
        <f t="shared" si="11"/>
        <v>446.16441517867605</v>
      </c>
      <c r="Q115" s="2">
        <f t="shared" si="12"/>
        <v>1.2610201673704868E+19</v>
      </c>
      <c r="R115" s="2">
        <f>Q115*O115*1E-27*ARC_BR2_spectra_Lee!D$5</f>
        <v>23.062747400232141</v>
      </c>
      <c r="S115">
        <v>446.16441517867605</v>
      </c>
      <c r="T115" s="2">
        <v>0.19051000000000001</v>
      </c>
      <c r="V115">
        <v>446.16441517867605</v>
      </c>
      <c r="W115" s="2">
        <f t="shared" si="13"/>
        <v>1.2610201673704868E+19</v>
      </c>
      <c r="AB115">
        <v>14.8</v>
      </c>
      <c r="AC115">
        <v>446.16441517867605</v>
      </c>
      <c r="AF115">
        <v>14.8</v>
      </c>
      <c r="AG115" s="2">
        <v>0.19051000000000001</v>
      </c>
    </row>
    <row r="116" spans="7:33" x14ac:dyDescent="0.6">
      <c r="G116">
        <v>14.9</v>
      </c>
      <c r="H116" s="2">
        <v>0.13877500000000001</v>
      </c>
      <c r="I116" s="5">
        <f t="shared" si="9"/>
        <v>451.39748722891403</v>
      </c>
      <c r="J116" s="2">
        <f t="shared" si="10"/>
        <v>3.2916619639895089E+19</v>
      </c>
      <c r="K116" s="2">
        <f>J116*H116*1E-27*ARC_BR2_spectra_Lee!D$5</f>
        <v>43.852837349053836</v>
      </c>
      <c r="L116" s="2"/>
      <c r="N116">
        <v>14.9</v>
      </c>
      <c r="O116" s="2">
        <v>0.13877500000000001</v>
      </c>
      <c r="P116" s="5">
        <f t="shared" si="11"/>
        <v>451.39748722891403</v>
      </c>
      <c r="Q116" s="2">
        <f t="shared" si="12"/>
        <v>1.2680659862156147E+19</v>
      </c>
      <c r="R116" s="2">
        <f>Q116*O116*1E-27*ARC_BR2_spectra_Lee!D$5</f>
        <v>16.893682294758907</v>
      </c>
      <c r="S116">
        <v>451.39748722891403</v>
      </c>
      <c r="T116" s="2">
        <v>0.13877500000000001</v>
      </c>
      <c r="V116">
        <v>451.39748722891403</v>
      </c>
      <c r="W116" s="2">
        <f t="shared" si="13"/>
        <v>1.2680659862156147E+19</v>
      </c>
      <c r="AB116">
        <v>14.9</v>
      </c>
      <c r="AC116">
        <v>451.39748722891403</v>
      </c>
      <c r="AF116">
        <v>14.9</v>
      </c>
      <c r="AG116" s="2">
        <v>0.13877500000000001</v>
      </c>
    </row>
    <row r="117" spans="7:33" x14ac:dyDescent="0.6">
      <c r="G117">
        <v>15</v>
      </c>
      <c r="H117" s="2">
        <v>9.80327E-2</v>
      </c>
      <c r="I117" s="5">
        <f t="shared" si="9"/>
        <v>456.65963606070005</v>
      </c>
      <c r="J117" s="2">
        <f t="shared" si="10"/>
        <v>3.3099515909883515E+19</v>
      </c>
      <c r="K117" s="2">
        <f>J117*H117*1E-27*ARC_BR2_spectra_Lee!D$5</f>
        <v>31.150415168052842</v>
      </c>
      <c r="L117" s="2"/>
      <c r="N117">
        <v>15</v>
      </c>
      <c r="O117" s="2">
        <v>9.80327E-2</v>
      </c>
      <c r="P117" s="5">
        <f t="shared" si="11"/>
        <v>456.65963606070005</v>
      </c>
      <c r="Q117" s="2">
        <f t="shared" si="12"/>
        <v>1.2751118050607839E+19</v>
      </c>
      <c r="R117" s="2">
        <f>Q117*O117*1E-27*ARC_BR2_spectra_Lee!D$5</f>
        <v>12.000254692990303</v>
      </c>
      <c r="S117">
        <v>456.65963606070005</v>
      </c>
      <c r="T117" s="2">
        <v>9.80327E-2</v>
      </c>
      <c r="V117">
        <v>456.65963606070005</v>
      </c>
      <c r="W117" s="2">
        <f t="shared" si="13"/>
        <v>1.2751118050607839E+19</v>
      </c>
      <c r="AB117">
        <v>15</v>
      </c>
      <c r="AC117">
        <v>456.65963606070005</v>
      </c>
      <c r="AF117">
        <v>15</v>
      </c>
      <c r="AG117" s="2">
        <v>9.80327E-2</v>
      </c>
    </row>
    <row r="118" spans="7:33" x14ac:dyDescent="0.6">
      <c r="G118">
        <v>15.1</v>
      </c>
      <c r="H118" s="2">
        <v>6.7106100000000002E-2</v>
      </c>
      <c r="I118" s="5">
        <f t="shared" si="9"/>
        <v>461.950861674034</v>
      </c>
      <c r="J118" s="2">
        <f t="shared" si="10"/>
        <v>3.3282412179871224E+19</v>
      </c>
      <c r="K118" s="2">
        <f>J118*H118*1E-27*ARC_BR2_spectra_Lee!D$5</f>
        <v>21.441147647843103</v>
      </c>
      <c r="L118" s="2"/>
      <c r="N118">
        <v>15.1</v>
      </c>
      <c r="O118" s="2">
        <v>6.7106100000000002E-2</v>
      </c>
      <c r="P118" s="5">
        <f t="shared" si="11"/>
        <v>461.950861674034</v>
      </c>
      <c r="Q118" s="2">
        <f t="shared" si="12"/>
        <v>1.2821576239059251E+19</v>
      </c>
      <c r="R118" s="2">
        <f>Q118*O118*1E-27*ARC_BR2_spectra_Lee!D$5</f>
        <v>8.2598973816569679</v>
      </c>
      <c r="S118">
        <v>461.950861674034</v>
      </c>
      <c r="T118" s="2">
        <v>6.7106100000000002E-2</v>
      </c>
      <c r="V118">
        <v>461.950861674034</v>
      </c>
      <c r="W118" s="2">
        <f t="shared" si="13"/>
        <v>1.2821576239059251E+19</v>
      </c>
      <c r="AB118">
        <v>15.1</v>
      </c>
      <c r="AC118">
        <v>461.950861674034</v>
      </c>
      <c r="AF118">
        <v>15.1</v>
      </c>
      <c r="AG118" s="2">
        <v>6.7106100000000002E-2</v>
      </c>
    </row>
    <row r="119" spans="7:33" x14ac:dyDescent="0.6">
      <c r="G119">
        <v>15.2</v>
      </c>
      <c r="H119" s="2">
        <v>4.4484000000000003E-2</v>
      </c>
      <c r="I119" s="5">
        <f t="shared" si="9"/>
        <v>467.27116406891599</v>
      </c>
      <c r="J119" s="2">
        <f t="shared" si="10"/>
        <v>3.3465308449859654E+19</v>
      </c>
      <c r="K119" s="2">
        <f>J119*H119*1E-27*ARC_BR2_spectra_Lee!D$5</f>
        <v>14.291239498402147</v>
      </c>
      <c r="L119" s="2"/>
      <c r="N119">
        <v>15.2</v>
      </c>
      <c r="O119" s="2">
        <v>4.4484000000000003E-2</v>
      </c>
      <c r="P119" s="5">
        <f t="shared" si="11"/>
        <v>467.27116406891599</v>
      </c>
      <c r="Q119" s="2">
        <f t="shared" si="12"/>
        <v>1.2892034427510942E+19</v>
      </c>
      <c r="R119" s="2">
        <f>Q119*O119*1E-27*ARC_BR2_spectra_Lee!D$5</f>
        <v>5.5054968909446087</v>
      </c>
      <c r="S119">
        <v>467.27116406891599</v>
      </c>
      <c r="T119" s="2">
        <v>4.4484000000000003E-2</v>
      </c>
      <c r="V119">
        <v>467.27116406891599</v>
      </c>
      <c r="W119" s="2">
        <f t="shared" si="13"/>
        <v>1.2892034427510942E+19</v>
      </c>
      <c r="AB119">
        <v>15.2</v>
      </c>
      <c r="AC119">
        <v>467.27116406891599</v>
      </c>
      <c r="AF119">
        <v>15.2</v>
      </c>
      <c r="AG119" s="2">
        <v>4.4484000000000003E-2</v>
      </c>
    </row>
    <row r="120" spans="7:33" x14ac:dyDescent="0.6">
      <c r="G120">
        <v>15.3</v>
      </c>
      <c r="H120" s="2">
        <v>2.8539800000000001E-2</v>
      </c>
      <c r="I120" s="5">
        <f t="shared" si="9"/>
        <v>472.62054324534603</v>
      </c>
      <c r="J120" s="2">
        <f t="shared" si="10"/>
        <v>3.3648204719848088E+19</v>
      </c>
      <c r="K120" s="2">
        <f>J120*H120*1E-27*ARC_BR2_spectra_Lee!D$5</f>
        <v>9.2190051174097967</v>
      </c>
      <c r="L120" s="2"/>
      <c r="N120">
        <v>15.3</v>
      </c>
      <c r="O120" s="2">
        <v>2.8539800000000001E-2</v>
      </c>
      <c r="P120" s="5">
        <f t="shared" si="11"/>
        <v>472.62054324534603</v>
      </c>
      <c r="Q120" s="2">
        <f t="shared" si="12"/>
        <v>1.2962492615962634E+19</v>
      </c>
      <c r="R120" s="2">
        <f>Q120*O120*1E-27*ARC_BR2_spectra_Lee!D$5</f>
        <v>3.551490688906084</v>
      </c>
      <c r="S120">
        <v>472.62054324534603</v>
      </c>
      <c r="T120" s="2">
        <v>2.8539800000000001E-2</v>
      </c>
      <c r="V120">
        <v>472.62054324534603</v>
      </c>
      <c r="W120" s="2">
        <f t="shared" si="13"/>
        <v>1.2962492615962634E+19</v>
      </c>
      <c r="AB120">
        <v>15.3</v>
      </c>
      <c r="AC120">
        <v>472.62054324534603</v>
      </c>
      <c r="AF120">
        <v>15.3</v>
      </c>
      <c r="AG120" s="2">
        <v>2.8539800000000001E-2</v>
      </c>
    </row>
    <row r="121" spans="7:33" x14ac:dyDescent="0.6">
      <c r="G121">
        <v>15.4</v>
      </c>
      <c r="H121" s="2">
        <v>1.7713E-2</v>
      </c>
      <c r="I121" s="5">
        <f t="shared" si="9"/>
        <v>477.99899920332405</v>
      </c>
      <c r="J121" s="2">
        <f t="shared" si="10"/>
        <v>3.3831100989836153E+19</v>
      </c>
      <c r="K121" s="2">
        <f>J121*H121*1E-27*ARC_BR2_spectra_Lee!D$5</f>
        <v>5.7528028015964914</v>
      </c>
      <c r="L121" s="2"/>
      <c r="N121">
        <v>15.4</v>
      </c>
      <c r="O121" s="2">
        <v>1.7713E-2</v>
      </c>
      <c r="P121" s="5">
        <f t="shared" si="11"/>
        <v>477.99899920332405</v>
      </c>
      <c r="Q121" s="2">
        <f t="shared" si="12"/>
        <v>1.3032950804414185E+19</v>
      </c>
      <c r="R121" s="2">
        <f>Q121*O121*1E-27*ARC_BR2_spectra_Lee!D$5</f>
        <v>2.2161855129464492</v>
      </c>
      <c r="S121">
        <v>477.99899920332405</v>
      </c>
      <c r="T121" s="2">
        <v>1.7713E-2</v>
      </c>
      <c r="V121">
        <v>477.99899920332405</v>
      </c>
      <c r="W121" s="2">
        <f t="shared" si="13"/>
        <v>1.3032950804414185E+19</v>
      </c>
      <c r="AB121">
        <v>15.4</v>
      </c>
      <c r="AC121">
        <v>477.99899920332405</v>
      </c>
      <c r="AF121">
        <v>15.4</v>
      </c>
      <c r="AG121" s="2">
        <v>1.7713E-2</v>
      </c>
    </row>
    <row r="122" spans="7:33" x14ac:dyDescent="0.6">
      <c r="G122">
        <v>15.5</v>
      </c>
      <c r="H122" s="2">
        <v>1.06298E-2</v>
      </c>
      <c r="I122" s="5">
        <f t="shared" si="9"/>
        <v>483.40653194284999</v>
      </c>
      <c r="J122" s="2">
        <f t="shared" si="10"/>
        <v>3.401399725982387E+19</v>
      </c>
      <c r="K122" s="2">
        <f>J122*H122*1E-27*ARC_BR2_spectra_Lee!D$5</f>
        <v>3.4709950854957676</v>
      </c>
      <c r="L122" s="2"/>
      <c r="N122">
        <v>15.5</v>
      </c>
      <c r="O122" s="2">
        <v>1.06298E-2</v>
      </c>
      <c r="P122" s="5">
        <f t="shared" si="11"/>
        <v>483.40653194284999</v>
      </c>
      <c r="Q122" s="2">
        <f t="shared" si="12"/>
        <v>1.3103408992865602E+19</v>
      </c>
      <c r="R122" s="2">
        <f>Q122*O122*1E-27*ARC_BR2_spectra_Lee!D$5</f>
        <v>1.3371515223586825</v>
      </c>
      <c r="S122">
        <v>483.40653194284999</v>
      </c>
      <c r="T122" s="2">
        <v>1.06298E-2</v>
      </c>
      <c r="V122">
        <v>483.40653194284999</v>
      </c>
      <c r="W122" s="2">
        <f t="shared" si="13"/>
        <v>1.3103408992865602E+19</v>
      </c>
      <c r="AB122">
        <v>15.5</v>
      </c>
      <c r="AC122">
        <v>483.40653194284999</v>
      </c>
      <c r="AF122">
        <v>15.5</v>
      </c>
      <c r="AG122" s="2">
        <v>1.06298E-2</v>
      </c>
    </row>
    <row r="123" spans="7:33" x14ac:dyDescent="0.6">
      <c r="G123">
        <v>15.6</v>
      </c>
      <c r="H123" s="2">
        <v>6.1658199999999998E-3</v>
      </c>
      <c r="I123" s="5">
        <f t="shared" si="9"/>
        <v>488.84314146392398</v>
      </c>
      <c r="J123" s="2">
        <f t="shared" si="10"/>
        <v>3.4196893529812296E+19</v>
      </c>
      <c r="K123" s="2">
        <f>J123*H123*1E-27*ARC_BR2_spectra_Lee!D$5</f>
        <v>2.0241781446142775</v>
      </c>
      <c r="L123" s="2"/>
      <c r="N123">
        <v>15.6</v>
      </c>
      <c r="O123" s="2">
        <v>6.1658199999999998E-3</v>
      </c>
      <c r="P123" s="5">
        <f t="shared" si="11"/>
        <v>488.84314146392398</v>
      </c>
      <c r="Q123" s="2">
        <f t="shared" si="12"/>
        <v>1.317386718131729E+19</v>
      </c>
      <c r="R123" s="2">
        <f>Q123*O123*1E-27*ARC_BR2_spectra_Lee!D$5</f>
        <v>0.77978585994153393</v>
      </c>
      <c r="S123">
        <v>488.84314146392398</v>
      </c>
      <c r="T123" s="2">
        <v>6.1658199999999998E-3</v>
      </c>
      <c r="V123">
        <v>488.84314146392398</v>
      </c>
      <c r="W123" s="2">
        <f t="shared" si="13"/>
        <v>1.317386718131729E+19</v>
      </c>
      <c r="AB123">
        <v>15.6</v>
      </c>
      <c r="AC123">
        <v>488.84314146392398</v>
      </c>
      <c r="AF123">
        <v>15.6</v>
      </c>
      <c r="AG123" s="2">
        <v>6.1658199999999998E-3</v>
      </c>
    </row>
    <row r="124" spans="7:33" x14ac:dyDescent="0.6">
      <c r="G124">
        <v>15.7</v>
      </c>
      <c r="H124" s="2">
        <v>3.45569E-3</v>
      </c>
      <c r="I124" s="5">
        <f t="shared" si="9"/>
        <v>494.30882776654602</v>
      </c>
      <c r="J124" s="2">
        <f t="shared" si="10"/>
        <v>3.4379789799800726E+19</v>
      </c>
      <c r="K124" s="2">
        <f>J124*H124*1E-27*ARC_BR2_spectra_Lee!D$5</f>
        <v>1.1405365998074244</v>
      </c>
      <c r="L124" s="2"/>
      <c r="N124">
        <v>15.7</v>
      </c>
      <c r="O124" s="2">
        <v>3.45569E-3</v>
      </c>
      <c r="P124" s="5">
        <f t="shared" si="11"/>
        <v>494.30882776654602</v>
      </c>
      <c r="Q124" s="2">
        <f t="shared" si="12"/>
        <v>1.324432536976898E+19</v>
      </c>
      <c r="R124" s="2">
        <f>Q124*O124*1E-27*ARC_BR2_spectra_Lee!D$5</f>
        <v>0.43937551427574689</v>
      </c>
      <c r="S124">
        <v>494.30882776654602</v>
      </c>
      <c r="T124" s="2">
        <v>3.45569E-3</v>
      </c>
      <c r="V124">
        <v>494.30882776654602</v>
      </c>
      <c r="W124" s="2">
        <f t="shared" si="13"/>
        <v>1.324432536976898E+19</v>
      </c>
      <c r="AB124">
        <v>15.7</v>
      </c>
      <c r="AC124">
        <v>494.30882776654602</v>
      </c>
      <c r="AF124">
        <v>15.7</v>
      </c>
      <c r="AG124" s="2">
        <v>3.45569E-3</v>
      </c>
    </row>
    <row r="125" spans="7:33" x14ac:dyDescent="0.6">
      <c r="G125">
        <v>15.8</v>
      </c>
      <c r="H125" s="2">
        <v>1.8707999999999999E-3</v>
      </c>
      <c r="I125" s="5">
        <f t="shared" si="9"/>
        <v>499.80359085071603</v>
      </c>
      <c r="J125" s="2">
        <f t="shared" si="10"/>
        <v>3.4562686069788795E+19</v>
      </c>
      <c r="K125" s="2">
        <f>J125*H125*1E-27*ARC_BR2_spectra_Lee!D$5</f>
        <v>0.62073478175386443</v>
      </c>
      <c r="L125" s="2"/>
      <c r="N125">
        <v>15.8</v>
      </c>
      <c r="O125" s="2">
        <v>1.8707999999999999E-3</v>
      </c>
      <c r="P125" s="5">
        <f t="shared" si="11"/>
        <v>499.80359085071603</v>
      </c>
      <c r="Q125" s="2">
        <f t="shared" si="12"/>
        <v>1.3314783558220534E+19</v>
      </c>
      <c r="R125" s="2">
        <f>Q125*O125*1E-27*ARC_BR2_spectra_Lee!D$5</f>
        <v>0.23912925197490212</v>
      </c>
      <c r="S125">
        <v>499.80359085071603</v>
      </c>
      <c r="T125" s="2">
        <v>1.8707999999999999E-3</v>
      </c>
      <c r="V125">
        <v>499.80359085071603</v>
      </c>
      <c r="W125" s="2">
        <f t="shared" si="13"/>
        <v>1.3314783558220534E+19</v>
      </c>
      <c r="AB125">
        <v>15.8</v>
      </c>
      <c r="AC125">
        <v>499.80359085071603</v>
      </c>
      <c r="AF125">
        <v>15.8</v>
      </c>
      <c r="AG125" s="2">
        <v>1.8707999999999999E-3</v>
      </c>
    </row>
    <row r="126" spans="7:33" x14ac:dyDescent="0.6">
      <c r="G126">
        <v>15.9</v>
      </c>
      <c r="H126" s="2">
        <v>9.7803600000000005E-4</v>
      </c>
      <c r="I126" s="5">
        <f t="shared" si="9"/>
        <v>505.32743071643398</v>
      </c>
      <c r="J126" s="2">
        <f t="shared" si="10"/>
        <v>3.4745582339776508E+19</v>
      </c>
      <c r="K126" s="2">
        <f>J126*H126*1E-27*ARC_BR2_spectra_Lee!D$5</f>
        <v>0.32623133154495032</v>
      </c>
      <c r="L126" s="2"/>
      <c r="N126">
        <v>15.9</v>
      </c>
      <c r="O126" s="2">
        <v>9.7803600000000005E-4</v>
      </c>
      <c r="P126" s="5">
        <f t="shared" si="11"/>
        <v>505.32743071643398</v>
      </c>
      <c r="Q126" s="2">
        <f t="shared" si="12"/>
        <v>1.3385241746671948E+19</v>
      </c>
      <c r="R126" s="2">
        <f>Q126*O126*1E-27*ARC_BR2_spectra_Lee!D$5</f>
        <v>0.12567598365070123</v>
      </c>
      <c r="S126">
        <v>505.32743071643398</v>
      </c>
      <c r="T126" s="2">
        <v>9.7803600000000005E-4</v>
      </c>
      <c r="V126">
        <v>505.32743071643398</v>
      </c>
      <c r="W126" s="2">
        <f t="shared" si="13"/>
        <v>1.3385241746671948E+19</v>
      </c>
      <c r="AB126">
        <v>15.9</v>
      </c>
      <c r="AC126">
        <v>505.32743071643398</v>
      </c>
      <c r="AF126">
        <v>15.9</v>
      </c>
      <c r="AG126" s="2">
        <v>9.7803600000000005E-4</v>
      </c>
    </row>
    <row r="127" spans="7:33" x14ac:dyDescent="0.6">
      <c r="G127">
        <v>16</v>
      </c>
      <c r="H127" s="2">
        <v>4.9363300000000005E-4</v>
      </c>
      <c r="I127" s="5">
        <f t="shared" si="9"/>
        <v>510.88034736369997</v>
      </c>
      <c r="J127" s="2">
        <f t="shared" si="10"/>
        <v>3.4928478609764934E+19</v>
      </c>
      <c r="K127" s="2">
        <f>J127*H127*1E-27*ARC_BR2_spectra_Lee!D$5</f>
        <v>0.16552175694311133</v>
      </c>
      <c r="L127" s="2"/>
      <c r="N127">
        <v>16</v>
      </c>
      <c r="O127" s="2">
        <v>4.9363300000000005E-4</v>
      </c>
      <c r="P127" s="5">
        <f t="shared" si="11"/>
        <v>510.88034736369997</v>
      </c>
      <c r="Q127" s="2">
        <f t="shared" si="12"/>
        <v>1.3455699935123636E+19</v>
      </c>
      <c r="R127" s="2">
        <f>Q127*O127*1E-27*ARC_BR2_spectra_Lee!D$5</f>
        <v>6.3764904250318916E-2</v>
      </c>
      <c r="S127">
        <v>510.88034736369997</v>
      </c>
      <c r="T127" s="2">
        <v>4.9363300000000005E-4</v>
      </c>
      <c r="V127">
        <v>510.88034736369997</v>
      </c>
      <c r="W127" s="2">
        <f t="shared" si="13"/>
        <v>1.3455699935123636E+19</v>
      </c>
      <c r="AB127">
        <v>16</v>
      </c>
      <c r="AC127">
        <v>510.88034736369997</v>
      </c>
      <c r="AF127">
        <v>16</v>
      </c>
      <c r="AG127" s="2">
        <v>4.9363300000000005E-4</v>
      </c>
    </row>
    <row r="128" spans="7:33" x14ac:dyDescent="0.6">
      <c r="G128">
        <v>16.100000000000001</v>
      </c>
      <c r="H128" s="2">
        <v>2.4048599999999999E-4</v>
      </c>
      <c r="I128" s="5">
        <f t="shared" si="9"/>
        <v>516.46234079251417</v>
      </c>
      <c r="J128" s="2">
        <f t="shared" si="10"/>
        <v>3.5111374879754437E+19</v>
      </c>
      <c r="K128" s="2">
        <f>J128*H128*1E-27*ARC_BR2_spectra_Lee!D$5</f>
        <v>8.1060423353593203E-2</v>
      </c>
      <c r="L128" s="2"/>
      <c r="N128">
        <v>16.100000000000001</v>
      </c>
      <c r="O128" s="2">
        <v>2.4048599999999999E-4</v>
      </c>
      <c r="P128" s="5">
        <f t="shared" si="11"/>
        <v>516.46234079251417</v>
      </c>
      <c r="Q128" s="2">
        <f t="shared" si="12"/>
        <v>1.352615812357574E+19</v>
      </c>
      <c r="R128" s="2">
        <f>Q128*O128*1E-27*ARC_BR2_spectra_Lee!D$5</f>
        <v>3.1227375960059863E-2</v>
      </c>
      <c r="S128">
        <v>516.46234079251417</v>
      </c>
      <c r="T128" s="2">
        <v>2.4048599999999999E-4</v>
      </c>
      <c r="V128">
        <v>516.46234079251417</v>
      </c>
      <c r="W128" s="2">
        <f t="shared" si="13"/>
        <v>1.352615812357574E+19</v>
      </c>
      <c r="AB128">
        <v>16.100000000000001</v>
      </c>
      <c r="AC128">
        <v>516.46234079251417</v>
      </c>
      <c r="AF128">
        <v>16.100000000000001</v>
      </c>
      <c r="AG128" s="2">
        <v>2.4048599999999999E-4</v>
      </c>
    </row>
    <row r="129" spans="7:33" x14ac:dyDescent="0.6">
      <c r="G129">
        <v>16.2</v>
      </c>
      <c r="H129" s="2">
        <v>1.13066E-4</v>
      </c>
      <c r="I129" s="5">
        <f t="shared" si="9"/>
        <v>522.07341100287601</v>
      </c>
      <c r="J129" s="2">
        <f t="shared" si="10"/>
        <v>3.5294271149740364E+19</v>
      </c>
      <c r="K129" s="2">
        <f>J129*H129*1E-27*ARC_BR2_spectra_Lee!D$5</f>
        <v>3.8309587793438821E-2</v>
      </c>
      <c r="L129" s="2"/>
      <c r="N129">
        <v>16.2</v>
      </c>
      <c r="O129" s="2">
        <v>1.13066E-4</v>
      </c>
      <c r="P129" s="5">
        <f t="shared" si="11"/>
        <v>522.07341100287601</v>
      </c>
      <c r="Q129" s="2">
        <f t="shared" si="12"/>
        <v>1.3596616312026468E+19</v>
      </c>
      <c r="R129" s="2">
        <f>Q129*O129*1E-27*ARC_BR2_spectra_Lee!D$5</f>
        <v>1.4758224191381614E-2</v>
      </c>
      <c r="S129">
        <v>522.07341100287601</v>
      </c>
      <c r="T129" s="2">
        <v>1.13066E-4</v>
      </c>
      <c r="V129">
        <v>522.07341100287601</v>
      </c>
      <c r="W129" s="2">
        <f t="shared" si="13"/>
        <v>1.3596616312026468E+19</v>
      </c>
      <c r="AB129">
        <v>16.2</v>
      </c>
      <c r="AC129">
        <v>522.07341100287601</v>
      </c>
      <c r="AF129">
        <v>16.2</v>
      </c>
      <c r="AG129" s="2">
        <v>1.13066E-4</v>
      </c>
    </row>
    <row r="130" spans="7:33" x14ac:dyDescent="0.6">
      <c r="G130">
        <v>16.3</v>
      </c>
      <c r="H130" s="2">
        <v>5.1294100000000001E-5</v>
      </c>
      <c r="I130" s="5">
        <f t="shared" si="9"/>
        <v>527.71355799478613</v>
      </c>
      <c r="J130" s="2">
        <f t="shared" si="10"/>
        <v>3.5477167419730219E+19</v>
      </c>
      <c r="K130" s="2">
        <f>J130*H130*1E-27*ARC_BR2_spectra_Lee!D$5</f>
        <v>1.7469785984106086E-2</v>
      </c>
      <c r="L130" s="2"/>
      <c r="N130">
        <v>16.3</v>
      </c>
      <c r="O130" s="2">
        <v>5.1294100000000001E-5</v>
      </c>
      <c r="P130" s="5">
        <f t="shared" si="11"/>
        <v>527.71355799478613</v>
      </c>
      <c r="Q130" s="2">
        <f t="shared" si="12"/>
        <v>1.366707450047871E+19</v>
      </c>
      <c r="R130" s="2">
        <f>Q130*O130*1E-27*ARC_BR2_spectra_Lee!D$5</f>
        <v>6.7299867468960488E-3</v>
      </c>
      <c r="S130">
        <v>527.71355799478613</v>
      </c>
      <c r="T130" s="2">
        <v>5.1294100000000001E-5</v>
      </c>
      <c r="V130">
        <v>527.71355799478613</v>
      </c>
      <c r="W130" s="2">
        <f t="shared" si="13"/>
        <v>1.366707450047871E+19</v>
      </c>
      <c r="AB130">
        <v>16.3</v>
      </c>
      <c r="AC130">
        <v>527.71355799478613</v>
      </c>
      <c r="AF130">
        <v>16.3</v>
      </c>
      <c r="AG130" s="2">
        <v>5.1294100000000001E-5</v>
      </c>
    </row>
    <row r="131" spans="7:33" x14ac:dyDescent="0.6">
      <c r="G131">
        <v>16.399999999999999</v>
      </c>
      <c r="H131" s="2">
        <v>2.2451199999999999E-5</v>
      </c>
      <c r="I131" s="5">
        <f t="shared" si="9"/>
        <v>533.38278176824406</v>
      </c>
      <c r="J131" s="2">
        <f t="shared" si="10"/>
        <v>3.5660063689717219E+19</v>
      </c>
      <c r="K131" s="2">
        <f>J131*H131*1E-27*ARC_BR2_spectra_Lee!D$5</f>
        <v>7.6858677303415614E-3</v>
      </c>
      <c r="L131" s="2"/>
      <c r="N131">
        <v>16.399999999999999</v>
      </c>
      <c r="O131" s="2">
        <v>2.2451199999999999E-5</v>
      </c>
      <c r="P131" s="5">
        <f t="shared" si="11"/>
        <v>533.38278176824406</v>
      </c>
      <c r="Q131" s="2">
        <f t="shared" si="12"/>
        <v>1.3737532688929845E+19</v>
      </c>
      <c r="R131" s="2">
        <f>Q131*O131*1E-27*ARC_BR2_spectra_Lee!D$5</f>
        <v>2.9608713014947371E-3</v>
      </c>
      <c r="S131">
        <v>533.38278176824406</v>
      </c>
      <c r="T131" s="2">
        <v>2.2451199999999999E-5</v>
      </c>
      <c r="V131">
        <v>533.38278176824406</v>
      </c>
      <c r="W131" s="2">
        <f t="shared" si="13"/>
        <v>1.3737532688929845E+19</v>
      </c>
      <c r="AB131">
        <v>16.399999999999999</v>
      </c>
      <c r="AC131">
        <v>533.38278176824406</v>
      </c>
      <c r="AF131">
        <v>16.399999999999999</v>
      </c>
      <c r="AG131" s="2">
        <v>2.2451199999999999E-5</v>
      </c>
    </row>
    <row r="132" spans="7:33" x14ac:dyDescent="0.6">
      <c r="G132">
        <v>16.5</v>
      </c>
      <c r="H132" s="2">
        <v>9.4795699999999994E-6</v>
      </c>
      <c r="I132" s="5">
        <f t="shared" ref="I132:I195" si="14">(1.4538390774*(G132^2))+(9.1516999036*G132)-7.7296549083</f>
        <v>539.08108232325003</v>
      </c>
      <c r="J132" s="2">
        <f t="shared" si="10"/>
        <v>3.5842959959705645E+19</v>
      </c>
      <c r="K132" s="2">
        <f>J132*H132*1E-27*ARC_BR2_spectra_Lee!D$5</f>
        <v>3.2618481402741776E-3</v>
      </c>
      <c r="L132" s="2"/>
      <c r="N132">
        <v>16.5</v>
      </c>
      <c r="O132" s="2">
        <v>9.4795699999999994E-6</v>
      </c>
      <c r="P132" s="5">
        <f t="shared" si="11"/>
        <v>539.08108232325003</v>
      </c>
      <c r="Q132" s="2">
        <f t="shared" si="12"/>
        <v>1.3807990877381538E+19</v>
      </c>
      <c r="R132" s="2">
        <f>Q132*O132*1E-27*ARC_BR2_spectra_Lee!D$5</f>
        <v>1.2565806343823973E-3</v>
      </c>
      <c r="S132">
        <v>539.08108232325003</v>
      </c>
      <c r="T132" s="2">
        <v>9.4795699999999994E-6</v>
      </c>
      <c r="V132">
        <v>539.08108232325003</v>
      </c>
      <c r="W132" s="2">
        <f t="shared" si="13"/>
        <v>1.3807990877381538E+19</v>
      </c>
      <c r="AB132">
        <v>16.5</v>
      </c>
      <c r="AC132">
        <v>539.08108232325003</v>
      </c>
      <c r="AF132">
        <v>16.5</v>
      </c>
      <c r="AG132" s="2">
        <v>9.4795699999999994E-6</v>
      </c>
    </row>
    <row r="133" spans="7:33" x14ac:dyDescent="0.6">
      <c r="G133">
        <v>16.600000000000001</v>
      </c>
      <c r="H133" s="2">
        <v>3.8608000000000004E-6</v>
      </c>
      <c r="I133" s="5">
        <f t="shared" si="14"/>
        <v>544.80845965980416</v>
      </c>
      <c r="J133" s="2">
        <f t="shared" ref="J133:J196" si="15">(I133-I132)*0.0001*(8.9/58)*0.6807*6.022E+23</f>
        <v>3.60258562296948E+19</v>
      </c>
      <c r="K133" s="2">
        <f>J133*H133*1E-27*ARC_BR2_spectra_Lee!D$5</f>
        <v>1.335250807023415E-3</v>
      </c>
      <c r="L133" s="2"/>
      <c r="N133">
        <v>16.600000000000001</v>
      </c>
      <c r="O133" s="2">
        <v>3.8608000000000004E-6</v>
      </c>
      <c r="P133" s="5">
        <f t="shared" ref="P133:P191" si="16">(1.4538390774*(N133^2))+(9.1516999036*N133)-7.7296549083</f>
        <v>544.80845965980416</v>
      </c>
      <c r="Q133" s="2">
        <f t="shared" ref="Q133:Q191" si="17">(P133-P132)*0.0001*(8.9/58)*0.26223*6.022E+23</f>
        <v>1.3878449065833507E+19</v>
      </c>
      <c r="R133" s="2">
        <f>Q133*O133*1E-27*ARC_BR2_spectra_Lee!D$5</f>
        <v>5.1438639507235203E-4</v>
      </c>
      <c r="S133">
        <v>544.80845965980416</v>
      </c>
      <c r="T133" s="2">
        <v>3.8608000000000004E-6</v>
      </c>
      <c r="V133">
        <v>544.80845965980416</v>
      </c>
      <c r="W133" s="2">
        <f t="shared" si="13"/>
        <v>1.3878449065833507E+19</v>
      </c>
      <c r="AB133">
        <v>16.600000000000001</v>
      </c>
      <c r="AC133">
        <v>544.80845965980416</v>
      </c>
      <c r="AF133">
        <v>16.600000000000001</v>
      </c>
      <c r="AG133" s="2">
        <v>3.8608000000000004E-6</v>
      </c>
    </row>
    <row r="134" spans="7:33" x14ac:dyDescent="0.6">
      <c r="G134">
        <v>16.7</v>
      </c>
      <c r="H134" s="2">
        <v>1.5166E-6</v>
      </c>
      <c r="I134" s="5">
        <f t="shared" si="14"/>
        <v>550.5649137779061</v>
      </c>
      <c r="J134" s="2">
        <f t="shared" si="15"/>
        <v>3.6208752499681792E+19</v>
      </c>
      <c r="K134" s="2">
        <f>J134*H134*1E-27*ARC_BR2_spectra_Lee!D$5</f>
        <v>5.2717626279376708E-4</v>
      </c>
      <c r="L134" s="2"/>
      <c r="N134">
        <v>16.7</v>
      </c>
      <c r="O134" s="2">
        <v>1.5166E-6</v>
      </c>
      <c r="P134" s="5">
        <f t="shared" si="16"/>
        <v>550.5649137779061</v>
      </c>
      <c r="Q134" s="2">
        <f t="shared" si="17"/>
        <v>1.3948907254284644E+19</v>
      </c>
      <c r="R134" s="2">
        <f>Q134*O134*1E-27*ARC_BR2_spectra_Lee!D$5</f>
        <v>2.030871623217417E-4</v>
      </c>
      <c r="S134">
        <v>550.5649137779061</v>
      </c>
      <c r="T134" s="2">
        <v>1.5166E-6</v>
      </c>
      <c r="V134">
        <v>550.5649137779061</v>
      </c>
      <c r="W134" s="2">
        <f t="shared" si="13"/>
        <v>1.3948907254284644E+19</v>
      </c>
      <c r="AB134">
        <v>16.7</v>
      </c>
      <c r="AC134">
        <v>550.5649137779061</v>
      </c>
      <c r="AF134">
        <v>16.7</v>
      </c>
      <c r="AG134" s="2">
        <v>1.5166E-6</v>
      </c>
    </row>
    <row r="135" spans="7:33" x14ac:dyDescent="0.6">
      <c r="G135">
        <v>16.8</v>
      </c>
      <c r="H135" s="2">
        <v>5.7456400000000004E-7</v>
      </c>
      <c r="I135" s="5">
        <f t="shared" si="14"/>
        <v>556.35044467755608</v>
      </c>
      <c r="J135" s="2">
        <f t="shared" si="15"/>
        <v>3.6391648769670218E+19</v>
      </c>
      <c r="K135" s="2">
        <f>J135*H135*1E-27*ARC_BR2_spectra_Lee!D$5</f>
        <v>2.0072958032348929E-4</v>
      </c>
      <c r="L135" s="2"/>
      <c r="N135">
        <v>16.8</v>
      </c>
      <c r="O135" s="2">
        <v>5.7456400000000004E-7</v>
      </c>
      <c r="P135" s="5">
        <f t="shared" si="16"/>
        <v>556.35044467755608</v>
      </c>
      <c r="Q135" s="2">
        <f t="shared" si="17"/>
        <v>1.4019365442736333E+19</v>
      </c>
      <c r="R135" s="2">
        <f>Q135*O135*1E-27*ARC_BR2_spectra_Lee!D$5</f>
        <v>7.7328217787907448E-5</v>
      </c>
      <c r="S135">
        <v>556.35044467755608</v>
      </c>
      <c r="T135" s="2">
        <v>5.7456400000000004E-7</v>
      </c>
      <c r="V135">
        <v>556.35044467755608</v>
      </c>
      <c r="W135" s="2">
        <f t="shared" si="13"/>
        <v>1.4019365442736333E+19</v>
      </c>
      <c r="AB135">
        <v>16.8</v>
      </c>
      <c r="AC135">
        <v>556.35044467755608</v>
      </c>
      <c r="AF135">
        <v>16.8</v>
      </c>
      <c r="AG135" s="2">
        <v>5.7456400000000004E-7</v>
      </c>
    </row>
    <row r="136" spans="7:33" x14ac:dyDescent="0.6">
      <c r="G136">
        <v>16.899999999999999</v>
      </c>
      <c r="H136" s="2">
        <v>2.09926E-7</v>
      </c>
      <c r="I136" s="5">
        <f t="shared" si="14"/>
        <v>562.165052358754</v>
      </c>
      <c r="J136" s="2">
        <f t="shared" si="15"/>
        <v>3.6574545039657931E+19</v>
      </c>
      <c r="K136" s="2">
        <f>J136*H136*1E-27*ARC_BR2_spectra_Lee!D$5</f>
        <v>7.3708300243154211E-5</v>
      </c>
      <c r="L136" s="2"/>
      <c r="N136">
        <v>16.899999999999999</v>
      </c>
      <c r="O136" s="2">
        <v>2.09926E-7</v>
      </c>
      <c r="P136" s="5">
        <f t="shared" si="16"/>
        <v>562.165052358754</v>
      </c>
      <c r="Q136" s="2">
        <f t="shared" si="17"/>
        <v>1.4089823631187749E+19</v>
      </c>
      <c r="R136" s="2">
        <f>Q136*O136*1E-27*ARC_BR2_spectra_Lee!D$5</f>
        <v>2.8395075029766906E-5</v>
      </c>
      <c r="S136">
        <v>562.165052358754</v>
      </c>
      <c r="T136" s="2">
        <v>2.09926E-7</v>
      </c>
      <c r="V136">
        <v>562.165052358754</v>
      </c>
      <c r="W136" s="2">
        <f t="shared" si="13"/>
        <v>1.4089823631187749E+19</v>
      </c>
      <c r="AB136">
        <v>16.899999999999999</v>
      </c>
      <c r="AC136">
        <v>562.165052358754</v>
      </c>
      <c r="AF136">
        <v>16.899999999999999</v>
      </c>
      <c r="AG136" s="2">
        <v>2.09926E-7</v>
      </c>
    </row>
    <row r="137" spans="7:33" x14ac:dyDescent="0.6">
      <c r="G137">
        <v>17</v>
      </c>
      <c r="H137" s="2">
        <v>7.3962999999999999E-8</v>
      </c>
      <c r="I137" s="5">
        <f t="shared" si="14"/>
        <v>568.00873682150007</v>
      </c>
      <c r="J137" s="2">
        <f t="shared" si="15"/>
        <v>3.6757441309647077E+19</v>
      </c>
      <c r="K137" s="2">
        <f>J137*H137*1E-27*ARC_BR2_spectra_Lee!D$5</f>
        <v>2.6099430063220098E-5</v>
      </c>
      <c r="L137" s="2"/>
      <c r="N137">
        <v>17</v>
      </c>
      <c r="O137" s="2">
        <v>7.3962999999999999E-8</v>
      </c>
      <c r="P137" s="5">
        <f t="shared" si="16"/>
        <v>568.00873682150007</v>
      </c>
      <c r="Q137" s="2">
        <f t="shared" si="17"/>
        <v>1.4160281819639716E+19</v>
      </c>
      <c r="R137" s="2">
        <f>Q137*O137*1E-27*ARC_BR2_spectra_Lee!D$5</f>
        <v>1.005443447256972E-5</v>
      </c>
      <c r="S137">
        <v>568.00873682150007</v>
      </c>
      <c r="T137" s="2">
        <v>7.3962999999999999E-8</v>
      </c>
      <c r="V137">
        <v>568.00873682150007</v>
      </c>
      <c r="W137" s="2">
        <f t="shared" ref="W137:W191" si="18">(V137-V136)*0.0001*(8.9/58)*0.26223*6.022E+23</f>
        <v>1.4160281819639716E+19</v>
      </c>
      <c r="AB137">
        <v>17</v>
      </c>
      <c r="AC137">
        <v>568.00873682150007</v>
      </c>
      <c r="AF137">
        <v>17</v>
      </c>
      <c r="AG137" s="2">
        <v>7.3962999999999999E-8</v>
      </c>
    </row>
    <row r="138" spans="7:33" x14ac:dyDescent="0.6">
      <c r="G138">
        <v>17.100000000000001</v>
      </c>
      <c r="H138" s="2">
        <v>2.5129099999999998E-8</v>
      </c>
      <c r="I138" s="5">
        <f t="shared" si="14"/>
        <v>573.88149806579406</v>
      </c>
      <c r="J138" s="2">
        <f t="shared" si="15"/>
        <v>3.6940337579634786E+19</v>
      </c>
      <c r="K138" s="2">
        <f>J138*H138*1E-27*ARC_BR2_spectra_Lee!D$5</f>
        <v>8.9114633958950441E-6</v>
      </c>
      <c r="L138" s="2"/>
      <c r="N138">
        <v>17.100000000000001</v>
      </c>
      <c r="O138" s="2">
        <v>2.5129099999999998E-8</v>
      </c>
      <c r="P138" s="5">
        <f t="shared" si="16"/>
        <v>573.88149806579406</v>
      </c>
      <c r="Q138" s="2">
        <f t="shared" si="17"/>
        <v>1.4230740008091128E+19</v>
      </c>
      <c r="R138" s="2">
        <f>Q138*O138*1E-27*ARC_BR2_spectra_Lee!D$5</f>
        <v>3.4330146118782984E-6</v>
      </c>
      <c r="S138">
        <v>573.88149806579406</v>
      </c>
      <c r="T138" s="2">
        <v>2.5129099999999998E-8</v>
      </c>
      <c r="V138">
        <v>573.88149806579406</v>
      </c>
      <c r="W138" s="2">
        <f t="shared" si="18"/>
        <v>1.4230740008091128E+19</v>
      </c>
      <c r="AB138">
        <v>17.100000000000001</v>
      </c>
      <c r="AC138">
        <v>573.88149806579406</v>
      </c>
      <c r="AF138">
        <v>17.100000000000001</v>
      </c>
      <c r="AG138" s="2">
        <v>2.5129099999999998E-8</v>
      </c>
    </row>
    <row r="139" spans="7:33" x14ac:dyDescent="0.6">
      <c r="G139">
        <v>17.2</v>
      </c>
      <c r="H139" s="2">
        <v>8.2326499999999993E-9</v>
      </c>
      <c r="I139" s="5">
        <f t="shared" si="14"/>
        <v>579.78333609163599</v>
      </c>
      <c r="J139" s="2">
        <f t="shared" si="15"/>
        <v>3.7123233849622495E+19</v>
      </c>
      <c r="K139" s="2">
        <f>J139*H139*1E-27*ARC_BR2_spectra_Lee!D$5</f>
        <v>2.9339768750601083E-6</v>
      </c>
      <c r="L139" s="2"/>
      <c r="N139">
        <v>17.2</v>
      </c>
      <c r="O139" s="2">
        <v>8.2326499999999993E-9</v>
      </c>
      <c r="P139" s="5">
        <f t="shared" si="16"/>
        <v>579.78333609163599</v>
      </c>
      <c r="Q139" s="2">
        <f t="shared" si="17"/>
        <v>1.4301198196542542E+19</v>
      </c>
      <c r="R139" s="2">
        <f>Q139*O139*1E-27*ARC_BR2_spectra_Lee!D$5</f>
        <v>1.1302728895945532E-6</v>
      </c>
      <c r="S139">
        <v>579.78333609163599</v>
      </c>
      <c r="T139" s="2">
        <v>8.2326499999999993E-9</v>
      </c>
      <c r="V139">
        <v>579.78333609163599</v>
      </c>
      <c r="W139" s="2">
        <f t="shared" si="18"/>
        <v>1.4301198196542542E+19</v>
      </c>
      <c r="AB139">
        <v>17.2</v>
      </c>
      <c r="AC139">
        <v>579.78333609163599</v>
      </c>
      <c r="AF139">
        <v>17.2</v>
      </c>
      <c r="AG139" s="2">
        <v>8.2326499999999993E-9</v>
      </c>
    </row>
    <row r="140" spans="7:33" x14ac:dyDescent="0.6">
      <c r="G140">
        <v>17.3</v>
      </c>
      <c r="H140" s="2">
        <v>2.6007099999999998E-9</v>
      </c>
      <c r="I140" s="5">
        <f t="shared" si="14"/>
        <v>585.71425089902607</v>
      </c>
      <c r="J140" s="2">
        <f t="shared" si="15"/>
        <v>3.7306130119611646E+19</v>
      </c>
      <c r="K140" s="2">
        <f>J140*H140*1E-27*ARC_BR2_spectra_Lee!D$5</f>
        <v>9.314152863684019E-7</v>
      </c>
      <c r="L140" s="2"/>
      <c r="N140">
        <v>17.3</v>
      </c>
      <c r="O140" s="2">
        <v>2.6007099999999998E-9</v>
      </c>
      <c r="P140" s="5">
        <f t="shared" si="16"/>
        <v>585.71425089902607</v>
      </c>
      <c r="Q140" s="2">
        <f t="shared" si="17"/>
        <v>1.4371656384994511E+19</v>
      </c>
      <c r="R140" s="2">
        <f>Q140*O140*1E-27*ARC_BR2_spectra_Lee!D$5</f>
        <v>3.5881450057938312E-7</v>
      </c>
      <c r="S140">
        <v>585.71425089902607</v>
      </c>
      <c r="T140" s="2">
        <v>2.6007099999999998E-9</v>
      </c>
      <c r="V140">
        <v>585.71425089902607</v>
      </c>
      <c r="W140" s="2">
        <f t="shared" si="18"/>
        <v>1.4371656384994511E+19</v>
      </c>
      <c r="AB140">
        <v>17.3</v>
      </c>
      <c r="AC140">
        <v>585.71425089902607</v>
      </c>
      <c r="AF140">
        <v>17.3</v>
      </c>
      <c r="AG140" s="2">
        <v>2.6007099999999998E-9</v>
      </c>
    </row>
    <row r="141" spans="7:33" x14ac:dyDescent="0.6">
      <c r="G141">
        <v>17.399999999999999</v>
      </c>
      <c r="H141" s="2">
        <v>7.9219599999999998E-10</v>
      </c>
      <c r="I141" s="5">
        <f t="shared" si="14"/>
        <v>591.67424248796397</v>
      </c>
      <c r="J141" s="2">
        <f t="shared" si="15"/>
        <v>3.7489026389598642E+19</v>
      </c>
      <c r="K141" s="2">
        <f>J141*H141*1E-27*ARC_BR2_spectra_Lee!D$5</f>
        <v>2.8510710479745105E-7</v>
      </c>
      <c r="L141" s="2"/>
      <c r="N141">
        <v>17.399999999999999</v>
      </c>
      <c r="O141" s="2">
        <v>7.9219599999999998E-10</v>
      </c>
      <c r="P141" s="5">
        <f t="shared" si="16"/>
        <v>591.67424248796397</v>
      </c>
      <c r="Q141" s="2">
        <f t="shared" si="17"/>
        <v>1.4442114573445648E+19</v>
      </c>
      <c r="R141" s="2">
        <f>Q141*O141*1E-27*ARC_BR2_spectra_Lee!D$5</f>
        <v>1.0983345980760335E-7</v>
      </c>
      <c r="S141">
        <v>591.67424248796397</v>
      </c>
      <c r="T141" s="2">
        <v>7.9219599999999998E-10</v>
      </c>
      <c r="V141">
        <v>591.67424248796397</v>
      </c>
      <c r="W141" s="2">
        <f t="shared" si="18"/>
        <v>1.4442114573445648E+19</v>
      </c>
      <c r="AB141">
        <v>17.399999999999999</v>
      </c>
      <c r="AC141">
        <v>591.67424248796397</v>
      </c>
      <c r="AF141">
        <v>17.399999999999999</v>
      </c>
      <c r="AG141" s="2">
        <v>7.9219599999999998E-10</v>
      </c>
    </row>
    <row r="142" spans="7:33" x14ac:dyDescent="0.6">
      <c r="G142">
        <v>17.5</v>
      </c>
      <c r="H142" s="2">
        <v>2.3266799999999999E-10</v>
      </c>
      <c r="I142" s="5">
        <f t="shared" si="14"/>
        <v>597.66331085845002</v>
      </c>
      <c r="J142" s="2">
        <f t="shared" si="15"/>
        <v>3.7671922659587785E+19</v>
      </c>
      <c r="K142" s="2">
        <f>J142*H142*1E-27*ARC_BR2_spectra_Lee!D$5</f>
        <v>8.4144488653065313E-8</v>
      </c>
      <c r="L142" s="2"/>
      <c r="N142">
        <v>17.5</v>
      </c>
      <c r="O142" s="2">
        <v>2.3266799999999999E-10</v>
      </c>
      <c r="P142" s="5">
        <f t="shared" si="16"/>
        <v>597.66331085845002</v>
      </c>
      <c r="Q142" s="2">
        <f t="shared" si="17"/>
        <v>1.4512572761897613E+19</v>
      </c>
      <c r="R142" s="2">
        <f>Q142*O142*1E-27*ARC_BR2_spectra_Lee!D$5</f>
        <v>3.2415468281905866E-8</v>
      </c>
      <c r="S142">
        <v>597.66331085845002</v>
      </c>
      <c r="T142" s="2">
        <v>2.3266799999999999E-10</v>
      </c>
      <c r="V142">
        <v>597.66331085845002</v>
      </c>
      <c r="W142" s="2">
        <f t="shared" si="18"/>
        <v>1.4512572761897613E+19</v>
      </c>
      <c r="AB142">
        <v>17.5</v>
      </c>
      <c r="AC142">
        <v>597.66331085845002</v>
      </c>
      <c r="AF142">
        <v>17.5</v>
      </c>
      <c r="AG142" s="2">
        <v>2.3266799999999999E-10</v>
      </c>
    </row>
    <row r="143" spans="7:33" x14ac:dyDescent="0.6">
      <c r="G143">
        <v>17.600000000000001</v>
      </c>
      <c r="H143" s="2">
        <v>6.5888599999999998E-11</v>
      </c>
      <c r="I143" s="5">
        <f t="shared" si="14"/>
        <v>603.68145601048411</v>
      </c>
      <c r="J143" s="2">
        <f t="shared" si="15"/>
        <v>3.7854818929576215E+19</v>
      </c>
      <c r="K143" s="2">
        <f>J143*H143*1E-27*ARC_BR2_spectra_Lee!D$5</f>
        <v>2.3944329816223445E-8</v>
      </c>
      <c r="L143" s="2"/>
      <c r="N143">
        <v>17.600000000000001</v>
      </c>
      <c r="O143" s="2">
        <v>6.5888599999999998E-11</v>
      </c>
      <c r="P143" s="5">
        <f t="shared" si="16"/>
        <v>603.68145601048411</v>
      </c>
      <c r="Q143" s="2">
        <f t="shared" si="17"/>
        <v>1.4583030950349304E+19</v>
      </c>
      <c r="R143" s="2">
        <f>Q143*O143*1E-27*ARC_BR2_spectra_Lee!D$5</f>
        <v>9.2242127335217759E-9</v>
      </c>
      <c r="S143">
        <v>603.68145601048411</v>
      </c>
      <c r="T143" s="2">
        <v>6.5888599999999998E-11</v>
      </c>
      <c r="V143">
        <v>603.68145601048411</v>
      </c>
      <c r="W143" s="2">
        <f t="shared" si="18"/>
        <v>1.4583030950349304E+19</v>
      </c>
      <c r="AB143">
        <v>17.600000000000001</v>
      </c>
      <c r="AC143">
        <v>603.68145601048411</v>
      </c>
      <c r="AF143">
        <v>17.600000000000001</v>
      </c>
      <c r="AG143" s="2">
        <v>6.5888599999999998E-11</v>
      </c>
    </row>
    <row r="144" spans="7:33" x14ac:dyDescent="0.6">
      <c r="G144">
        <v>17.7</v>
      </c>
      <c r="H144" s="2">
        <v>1.7990600000000001E-11</v>
      </c>
      <c r="I144" s="5">
        <f t="shared" si="14"/>
        <v>609.72867794406602</v>
      </c>
      <c r="J144" s="2">
        <f t="shared" si="15"/>
        <v>3.8037715199563211E+19</v>
      </c>
      <c r="K144" s="2">
        <f>J144*H144*1E-27*ARC_BR2_spectra_Lee!D$5</f>
        <v>6.5694846630649139E-9</v>
      </c>
      <c r="L144" s="2"/>
      <c r="N144">
        <v>17.7</v>
      </c>
      <c r="O144" s="2">
        <v>1.7990600000000001E-11</v>
      </c>
      <c r="P144" s="5">
        <f t="shared" si="16"/>
        <v>609.72867794406602</v>
      </c>
      <c r="Q144" s="2">
        <f t="shared" si="17"/>
        <v>1.4653489138800443E+19</v>
      </c>
      <c r="R144" s="2">
        <f>Q144*O144*1E-27*ARC_BR2_spectra_Lee!D$5</f>
        <v>2.530800592324832E-9</v>
      </c>
      <c r="S144">
        <v>609.72867794406602</v>
      </c>
      <c r="T144" s="2">
        <v>1.7990600000000001E-11</v>
      </c>
      <c r="V144">
        <v>609.72867794406602</v>
      </c>
      <c r="W144" s="2">
        <f t="shared" si="18"/>
        <v>1.4653489138800443E+19</v>
      </c>
      <c r="AB144">
        <v>17.7</v>
      </c>
      <c r="AC144">
        <v>609.72867794406602</v>
      </c>
      <c r="AF144">
        <v>17.7</v>
      </c>
      <c r="AG144" s="2">
        <v>1.7990600000000001E-11</v>
      </c>
    </row>
    <row r="145" spans="7:33" x14ac:dyDescent="0.6">
      <c r="G145">
        <v>17.8</v>
      </c>
      <c r="H145" s="2">
        <v>4.7363099999999996E-12</v>
      </c>
      <c r="I145" s="5">
        <f t="shared" si="14"/>
        <v>615.8049766591962</v>
      </c>
      <c r="J145" s="2">
        <f t="shared" si="15"/>
        <v>3.8220611469553074E+19</v>
      </c>
      <c r="K145" s="2">
        <f>J145*H145*1E-27*ARC_BR2_spectra_Lee!D$5</f>
        <v>1.7378367773698454E-9</v>
      </c>
      <c r="L145" s="2"/>
      <c r="N145">
        <v>17.8</v>
      </c>
      <c r="O145" s="2">
        <v>4.7363099999999996E-12</v>
      </c>
      <c r="P145" s="5">
        <f t="shared" si="16"/>
        <v>615.8049766591962</v>
      </c>
      <c r="Q145" s="2">
        <f t="shared" si="17"/>
        <v>1.4723947327252687E+19</v>
      </c>
      <c r="R145" s="2">
        <f>Q145*O145*1E-27*ARC_BR2_spectra_Lee!D$5</f>
        <v>6.6947691806918569E-10</v>
      </c>
      <c r="S145">
        <v>615.8049766591962</v>
      </c>
      <c r="T145" s="2">
        <v>4.7363099999999996E-12</v>
      </c>
      <c r="V145">
        <v>615.8049766591962</v>
      </c>
      <c r="W145" s="2">
        <f t="shared" si="18"/>
        <v>1.4723947327252687E+19</v>
      </c>
      <c r="AB145">
        <v>17.8</v>
      </c>
      <c r="AC145">
        <v>615.8049766591962</v>
      </c>
      <c r="AF145">
        <v>17.8</v>
      </c>
      <c r="AG145" s="2">
        <v>4.7363099999999996E-12</v>
      </c>
    </row>
    <row r="146" spans="7:33" x14ac:dyDescent="0.6">
      <c r="G146">
        <v>17.899999999999999</v>
      </c>
      <c r="H146" s="2">
        <v>1.20228E-12</v>
      </c>
      <c r="I146" s="5">
        <f t="shared" si="14"/>
        <v>621.91035215587397</v>
      </c>
      <c r="J146" s="2">
        <f t="shared" si="15"/>
        <v>3.8403507739538645E+19</v>
      </c>
      <c r="K146" s="2">
        <f>J146*H146*1E-27*ARC_BR2_spectra_Lee!D$5</f>
        <v>4.4324898513688828E-10</v>
      </c>
      <c r="L146" s="2"/>
      <c r="N146">
        <v>17.899999999999999</v>
      </c>
      <c r="O146" s="2">
        <v>1.20228E-12</v>
      </c>
      <c r="P146" s="5">
        <f t="shared" si="16"/>
        <v>621.91035215587397</v>
      </c>
      <c r="Q146" s="2">
        <f t="shared" si="17"/>
        <v>1.4794405515703273E+19</v>
      </c>
      <c r="R146" s="2">
        <f>Q146*O146*1E-27*ARC_BR2_spectra_Lee!D$5</f>
        <v>1.707553714888294E-10</v>
      </c>
      <c r="S146">
        <v>621.91035215587397</v>
      </c>
      <c r="T146" s="2">
        <v>1.20228E-12</v>
      </c>
      <c r="V146">
        <v>621.91035215587397</v>
      </c>
      <c r="W146" s="2">
        <f t="shared" si="18"/>
        <v>1.4794405515703273E+19</v>
      </c>
      <c r="AB146">
        <v>17.899999999999999</v>
      </c>
      <c r="AC146">
        <v>621.91035215587397</v>
      </c>
      <c r="AF146">
        <v>17.899999999999999</v>
      </c>
      <c r="AG146" s="2">
        <v>1.20228E-12</v>
      </c>
    </row>
    <row r="147" spans="7:33" x14ac:dyDescent="0.6">
      <c r="G147">
        <v>18</v>
      </c>
      <c r="H147" s="2">
        <v>2.9424700000000002E-13</v>
      </c>
      <c r="I147" s="5">
        <f t="shared" si="14"/>
        <v>628.04480443410012</v>
      </c>
      <c r="J147" s="2">
        <f t="shared" si="15"/>
        <v>3.8586404009529213E+19</v>
      </c>
      <c r="K147" s="2">
        <f>J147*H147*1E-27*ARC_BR2_spectra_Lee!D$5</f>
        <v>1.0899776275768265E-10</v>
      </c>
      <c r="L147" s="2"/>
      <c r="N147">
        <v>18</v>
      </c>
      <c r="O147" s="2">
        <v>2.9424700000000002E-13</v>
      </c>
      <c r="P147" s="5">
        <f t="shared" si="16"/>
        <v>628.04480443410012</v>
      </c>
      <c r="Q147" s="2">
        <f t="shared" si="17"/>
        <v>1.4864863704155791E+19</v>
      </c>
      <c r="R147" s="2">
        <f>Q147*O147*1E-27*ARC_BR2_spectra_Lee!D$5</f>
        <v>4.1989838883424602E-11</v>
      </c>
      <c r="S147">
        <v>628.04480443410012</v>
      </c>
      <c r="T147" s="2">
        <v>2.9424700000000002E-13</v>
      </c>
      <c r="V147">
        <v>628.04480443410012</v>
      </c>
      <c r="W147" s="2">
        <f t="shared" si="18"/>
        <v>1.4864863704155791E+19</v>
      </c>
      <c r="AB147">
        <v>18</v>
      </c>
      <c r="AC147">
        <v>628.04480443410012</v>
      </c>
      <c r="AF147">
        <v>18</v>
      </c>
      <c r="AG147" s="2">
        <v>2.9424700000000002E-13</v>
      </c>
    </row>
    <row r="148" spans="7:33" x14ac:dyDescent="0.6">
      <c r="G148">
        <v>18.100000000000001</v>
      </c>
      <c r="H148" s="2">
        <v>6.9434099999999994E-14</v>
      </c>
      <c r="I148" s="5">
        <f t="shared" si="14"/>
        <v>634.20833349387419</v>
      </c>
      <c r="J148" s="2">
        <f t="shared" si="15"/>
        <v>3.8769300279516922E+19</v>
      </c>
      <c r="K148" s="2">
        <f>J148*H148*1E-27*ARC_BR2_spectra_Lee!D$5</f>
        <v>2.5842350136364854E-11</v>
      </c>
      <c r="L148" s="2"/>
      <c r="N148">
        <v>18.100000000000001</v>
      </c>
      <c r="O148" s="2">
        <v>6.9434099999999994E-14</v>
      </c>
      <c r="P148" s="5">
        <f t="shared" si="16"/>
        <v>634.20833349387419</v>
      </c>
      <c r="Q148" s="2">
        <f t="shared" si="17"/>
        <v>1.4935321892607205E+19</v>
      </c>
      <c r="R148" s="2">
        <f>Q148*O148*1E-27*ARC_BR2_spectra_Lee!D$5</f>
        <v>9.9553980847053884E-12</v>
      </c>
      <c r="S148">
        <v>634.20833349387419</v>
      </c>
      <c r="T148" s="2">
        <v>6.9434099999999994E-14</v>
      </c>
      <c r="V148">
        <v>634.20833349387419</v>
      </c>
      <c r="W148" s="2">
        <f t="shared" si="18"/>
        <v>1.4935321892607205E+19</v>
      </c>
      <c r="AB148">
        <v>18.100000000000001</v>
      </c>
      <c r="AC148">
        <v>634.20833349387419</v>
      </c>
      <c r="AF148">
        <v>18.100000000000001</v>
      </c>
      <c r="AG148" s="2">
        <v>6.9434099999999994E-14</v>
      </c>
    </row>
    <row r="149" spans="7:33" x14ac:dyDescent="0.6">
      <c r="G149">
        <v>18.2</v>
      </c>
      <c r="H149" s="2">
        <v>1.5797499999999998E-14</v>
      </c>
      <c r="I149" s="5">
        <f t="shared" si="14"/>
        <v>640.40093933519597</v>
      </c>
      <c r="J149" s="2">
        <f t="shared" si="15"/>
        <v>3.8952196549503214E+19</v>
      </c>
      <c r="K149" s="2">
        <f>J149*H149*1E-27*ARC_BR2_spectra_Lee!D$5</f>
        <v>5.9073343199114592E-12</v>
      </c>
      <c r="L149" s="2"/>
      <c r="N149">
        <v>18.2</v>
      </c>
      <c r="O149" s="2">
        <v>1.5797499999999998E-14</v>
      </c>
      <c r="P149" s="5">
        <f t="shared" si="16"/>
        <v>640.40093933519597</v>
      </c>
      <c r="Q149" s="2">
        <f t="shared" si="17"/>
        <v>1.5005780081058068E+19</v>
      </c>
      <c r="R149" s="2">
        <f>Q149*O149*1E-27*ARC_BR2_spectra_Lee!D$5</f>
        <v>2.2757165839729422E-12</v>
      </c>
      <c r="S149">
        <v>640.40093933519597</v>
      </c>
      <c r="T149" s="2">
        <v>1.5797499999999998E-14</v>
      </c>
      <c r="V149">
        <v>640.40093933519597</v>
      </c>
      <c r="W149" s="2">
        <f t="shared" si="18"/>
        <v>1.5005780081058068E+19</v>
      </c>
      <c r="AB149">
        <v>18.2</v>
      </c>
      <c r="AC149">
        <v>640.40093933519597</v>
      </c>
      <c r="AF149">
        <v>18.2</v>
      </c>
      <c r="AG149" s="2">
        <v>1.5797499999999998E-14</v>
      </c>
    </row>
    <row r="150" spans="7:33" x14ac:dyDescent="0.6">
      <c r="G150">
        <v>18.3</v>
      </c>
      <c r="H150" s="2">
        <v>3.4653900000000001E-15</v>
      </c>
      <c r="I150" s="5">
        <f t="shared" si="14"/>
        <v>646.62262195806613</v>
      </c>
      <c r="J150" s="2">
        <f t="shared" si="15"/>
        <v>3.9135092819493782E+19</v>
      </c>
      <c r="K150" s="2">
        <f>J150*H150*1E-27*ARC_BR2_spectra_Lee!D$5</f>
        <v>1.3019362493351575E-12</v>
      </c>
      <c r="L150" s="2"/>
      <c r="N150">
        <v>18.3</v>
      </c>
      <c r="O150" s="2">
        <v>3.4653900000000001E-15</v>
      </c>
      <c r="P150" s="5">
        <f t="shared" si="16"/>
        <v>646.62262195806613</v>
      </c>
      <c r="Q150" s="2">
        <f t="shared" si="17"/>
        <v>1.5076238269510584E+19</v>
      </c>
      <c r="R150" s="2">
        <f>Q150*O150*1E-27*ARC_BR2_spectra_Lee!D$5</f>
        <v>5.0155243523308125E-13</v>
      </c>
      <c r="S150">
        <v>646.62262195806613</v>
      </c>
      <c r="T150" s="2">
        <v>3.4653900000000001E-15</v>
      </c>
      <c r="V150">
        <v>646.62262195806613</v>
      </c>
      <c r="W150" s="2">
        <f t="shared" si="18"/>
        <v>1.5076238269510584E+19</v>
      </c>
      <c r="AB150">
        <v>18.3</v>
      </c>
      <c r="AC150">
        <v>646.62262195806613</v>
      </c>
      <c r="AF150">
        <v>18.3</v>
      </c>
      <c r="AG150" s="2">
        <v>3.4653900000000001E-15</v>
      </c>
    </row>
    <row r="151" spans="7:33" x14ac:dyDescent="0.6">
      <c r="G151">
        <v>18.399999999999999</v>
      </c>
      <c r="H151" s="2">
        <v>7.3296200000000002E-16</v>
      </c>
      <c r="I151" s="5">
        <f t="shared" si="14"/>
        <v>652.873381362484</v>
      </c>
      <c r="J151" s="2">
        <f t="shared" si="15"/>
        <v>3.9317989089480057E+19</v>
      </c>
      <c r="K151" s="2">
        <f>J151*H151*1E-27*ARC_BR2_spectra_Lee!D$5</f>
        <v>2.7665848242243344E-13</v>
      </c>
      <c r="L151" s="2"/>
      <c r="N151">
        <v>18.399999999999999</v>
      </c>
      <c r="O151" s="2">
        <v>7.3296200000000002E-16</v>
      </c>
      <c r="P151" s="5">
        <f t="shared" si="16"/>
        <v>652.873381362484</v>
      </c>
      <c r="Q151" s="2">
        <f t="shared" si="17"/>
        <v>1.5146696457961447E+19</v>
      </c>
      <c r="R151" s="2">
        <f>Q151*O151*1E-27*ARC_BR2_spectra_Lee!D$5</f>
        <v>1.0657874812051525E-13</v>
      </c>
      <c r="S151">
        <v>652.873381362484</v>
      </c>
      <c r="T151" s="2">
        <v>7.3296200000000002E-16</v>
      </c>
      <c r="V151">
        <v>652.873381362484</v>
      </c>
      <c r="W151" s="2">
        <f t="shared" si="18"/>
        <v>1.5146696457961447E+19</v>
      </c>
      <c r="AB151">
        <v>18.399999999999999</v>
      </c>
      <c r="AC151">
        <v>652.873381362484</v>
      </c>
      <c r="AF151">
        <v>18.399999999999999</v>
      </c>
      <c r="AG151" s="2">
        <v>7.3296200000000002E-16</v>
      </c>
    </row>
    <row r="152" spans="7:33" x14ac:dyDescent="0.6">
      <c r="G152">
        <v>18.5</v>
      </c>
      <c r="H152" s="2">
        <v>1.49469E-16</v>
      </c>
      <c r="I152" s="5">
        <f t="shared" si="14"/>
        <v>659.15321754845002</v>
      </c>
      <c r="J152" s="2">
        <f t="shared" si="15"/>
        <v>3.9500885359469216E+19</v>
      </c>
      <c r="K152" s="2">
        <f>J152*H152*1E-27*ARC_BR2_spectra_Lee!D$5</f>
        <v>5.667991520442724E-14</v>
      </c>
      <c r="L152" s="2"/>
      <c r="N152">
        <v>18.5</v>
      </c>
      <c r="O152" s="2">
        <v>1.49469E-16</v>
      </c>
      <c r="P152" s="5">
        <f t="shared" si="16"/>
        <v>659.15321754845002</v>
      </c>
      <c r="Q152" s="2">
        <f t="shared" si="17"/>
        <v>1.5217154646413414E+19</v>
      </c>
      <c r="R152" s="2">
        <f>Q152*O152*1E-27*ARC_BR2_spectra_Lee!D$5</f>
        <v>2.1835131723309761E-14</v>
      </c>
      <c r="S152">
        <v>659.15321754845002</v>
      </c>
      <c r="T152" s="2">
        <v>1.49469E-16</v>
      </c>
      <c r="V152">
        <v>659.15321754845002</v>
      </c>
      <c r="W152" s="2">
        <f t="shared" si="18"/>
        <v>1.5217154646413414E+19</v>
      </c>
      <c r="AB152">
        <v>18.5</v>
      </c>
      <c r="AC152">
        <v>659.15321754845002</v>
      </c>
      <c r="AF152">
        <v>18.5</v>
      </c>
      <c r="AG152" s="2">
        <v>1.49469E-16</v>
      </c>
    </row>
    <row r="153" spans="7:33" x14ac:dyDescent="0.6">
      <c r="G153">
        <v>18.600000000000001</v>
      </c>
      <c r="H153" s="2">
        <v>2.9387799999999997E-17</v>
      </c>
      <c r="I153" s="5">
        <f t="shared" si="14"/>
        <v>665.46213051596419</v>
      </c>
      <c r="J153" s="2">
        <f t="shared" si="15"/>
        <v>3.9683781629458358E+19</v>
      </c>
      <c r="K153" s="2">
        <f>J153*H153*1E-27*ARC_BR2_spectra_Lee!D$5</f>
        <v>1.1195702762593885E-14</v>
      </c>
      <c r="L153" s="2"/>
      <c r="N153">
        <v>18.600000000000001</v>
      </c>
      <c r="O153" s="2">
        <v>2.9387799999999997E-17</v>
      </c>
      <c r="P153" s="5">
        <f t="shared" si="16"/>
        <v>665.46213051596419</v>
      </c>
      <c r="Q153" s="2">
        <f t="shared" si="17"/>
        <v>1.5287612834865381E+19</v>
      </c>
      <c r="R153" s="2">
        <f>Q153*O153*1E-27*ARC_BR2_spectra_Lee!D$5</f>
        <v>4.3129853612971855E-15</v>
      </c>
      <c r="S153">
        <v>665.46213051596419</v>
      </c>
      <c r="T153" s="2">
        <v>2.9387799999999997E-17</v>
      </c>
      <c r="V153">
        <v>665.46213051596419</v>
      </c>
      <c r="W153" s="2">
        <f t="shared" si="18"/>
        <v>1.5287612834865381E+19</v>
      </c>
      <c r="AB153">
        <v>18.600000000000001</v>
      </c>
      <c r="AC153">
        <v>665.46213051596419</v>
      </c>
      <c r="AF153">
        <v>18.600000000000001</v>
      </c>
      <c r="AG153" s="2">
        <v>2.9387799999999997E-17</v>
      </c>
    </row>
    <row r="154" spans="7:33" x14ac:dyDescent="0.6">
      <c r="G154">
        <v>18.7</v>
      </c>
      <c r="H154" s="2">
        <v>5.5710200000000001E-18</v>
      </c>
      <c r="I154" s="5">
        <f t="shared" si="14"/>
        <v>671.80012026502607</v>
      </c>
      <c r="J154" s="2">
        <f t="shared" si="15"/>
        <v>3.9866677899444634E+19</v>
      </c>
      <c r="K154" s="2">
        <f>J154*H154*1E-27*ARC_BR2_spectra_Lee!D$5</f>
        <v>2.1321413751490948E-15</v>
      </c>
      <c r="L154" s="2"/>
      <c r="N154">
        <v>18.7</v>
      </c>
      <c r="O154" s="2">
        <v>5.5710200000000001E-18</v>
      </c>
      <c r="P154" s="5">
        <f t="shared" si="16"/>
        <v>671.80012026502607</v>
      </c>
      <c r="Q154" s="2">
        <f t="shared" si="17"/>
        <v>1.5358071023316244E+19</v>
      </c>
      <c r="R154" s="2">
        <f>Q154*O154*1E-27*ARC_BR2_spectra_Lee!D$5</f>
        <v>8.2137715999022657E-16</v>
      </c>
      <c r="S154">
        <v>671.80012026502607</v>
      </c>
      <c r="T154" s="2">
        <v>5.5710200000000001E-18</v>
      </c>
      <c r="V154">
        <v>671.80012026502607</v>
      </c>
      <c r="W154" s="2">
        <f t="shared" si="18"/>
        <v>1.5358071023316244E+19</v>
      </c>
      <c r="AB154">
        <v>18.7</v>
      </c>
      <c r="AC154">
        <v>671.80012026502607</v>
      </c>
      <c r="AF154">
        <v>18.7</v>
      </c>
      <c r="AG154" s="2">
        <v>5.5710200000000001E-18</v>
      </c>
    </row>
    <row r="155" spans="7:33" x14ac:dyDescent="0.6">
      <c r="G155">
        <v>18.8</v>
      </c>
      <c r="H155" s="2">
        <v>1.01825E-18</v>
      </c>
      <c r="I155" s="5">
        <f t="shared" si="14"/>
        <v>678.16718679563621</v>
      </c>
      <c r="J155" s="2">
        <f t="shared" si="15"/>
        <v>4.0049574169434489E+19</v>
      </c>
      <c r="K155" s="2">
        <f>J155*H155*1E-27*ARC_BR2_spectra_Lee!D$5</f>
        <v>3.9149259742105598E-16</v>
      </c>
      <c r="L155" s="2"/>
      <c r="N155">
        <v>18.8</v>
      </c>
      <c r="O155" s="2">
        <v>1.01825E-18</v>
      </c>
      <c r="P155" s="5">
        <f t="shared" si="16"/>
        <v>678.16718679563621</v>
      </c>
      <c r="Q155" s="2">
        <f t="shared" si="17"/>
        <v>1.5428529211768486E+19</v>
      </c>
      <c r="R155" s="2">
        <f>Q155*O155*1E-27*ARC_BR2_spectra_Lee!D$5</f>
        <v>1.5081695875087929E-16</v>
      </c>
      <c r="S155">
        <v>678.16718679563621</v>
      </c>
      <c r="T155" s="2">
        <v>1.01825E-18</v>
      </c>
      <c r="V155">
        <v>678.16718679563621</v>
      </c>
      <c r="W155" s="2">
        <f t="shared" si="18"/>
        <v>1.5428529211768486E+19</v>
      </c>
      <c r="AB155">
        <v>18.8</v>
      </c>
      <c r="AC155">
        <v>678.16718679563621</v>
      </c>
      <c r="AF155">
        <v>18.8</v>
      </c>
      <c r="AG155" s="2">
        <v>1.01825E-18</v>
      </c>
    </row>
    <row r="156" spans="7:33" x14ac:dyDescent="0.6">
      <c r="G156">
        <v>18.899999999999999</v>
      </c>
      <c r="H156" s="2">
        <v>1.7944599999999999E-19</v>
      </c>
      <c r="I156" s="5">
        <f t="shared" si="14"/>
        <v>684.56333010779406</v>
      </c>
      <c r="J156" s="2">
        <f t="shared" si="15"/>
        <v>4.0232470439420781E+19</v>
      </c>
      <c r="K156" s="2">
        <f>J156*H156*1E-27*ARC_BR2_spectra_Lee!D$5</f>
        <v>6.9307736548534092E-17</v>
      </c>
      <c r="L156" s="2"/>
      <c r="N156">
        <v>18.899999999999999</v>
      </c>
      <c r="O156" s="2">
        <v>1.7944599999999999E-19</v>
      </c>
      <c r="P156" s="5">
        <f t="shared" si="16"/>
        <v>684.56333010779406</v>
      </c>
      <c r="Q156" s="2">
        <f t="shared" si="17"/>
        <v>1.5498987400219351E+19</v>
      </c>
      <c r="R156" s="2">
        <f>Q156*O156*1E-27*ARC_BR2_spectra_Lee!D$5</f>
        <v>2.6699820412989709E-17</v>
      </c>
      <c r="S156">
        <v>684.56333010779406</v>
      </c>
      <c r="T156" s="2">
        <v>1.7944599999999999E-19</v>
      </c>
      <c r="V156">
        <v>684.56333010779406</v>
      </c>
      <c r="W156" s="2">
        <f t="shared" si="18"/>
        <v>1.5498987400219351E+19</v>
      </c>
      <c r="AB156">
        <v>18.899999999999999</v>
      </c>
      <c r="AC156">
        <v>684.56333010779406</v>
      </c>
      <c r="AF156">
        <v>18.899999999999999</v>
      </c>
      <c r="AG156" s="2">
        <v>1.7944599999999999E-19</v>
      </c>
    </row>
    <row r="157" spans="7:33" x14ac:dyDescent="0.6">
      <c r="G157">
        <v>19</v>
      </c>
      <c r="H157" s="2">
        <v>3.04895E-20</v>
      </c>
      <c r="I157" s="5">
        <f t="shared" si="14"/>
        <v>690.98855020150006</v>
      </c>
      <c r="J157" s="2">
        <f t="shared" si="15"/>
        <v>4.0415366709409923E+19</v>
      </c>
      <c r="K157" s="2">
        <f>J157*H157*1E-27*ARC_BR2_spectra_Lee!D$5</f>
        <v>1.1829545503550919E-17</v>
      </c>
      <c r="L157" s="2"/>
      <c r="N157">
        <v>19</v>
      </c>
      <c r="O157" s="2">
        <v>3.04895E-20</v>
      </c>
      <c r="P157" s="5">
        <f t="shared" si="16"/>
        <v>690.98855020150006</v>
      </c>
      <c r="Q157" s="2">
        <f t="shared" si="17"/>
        <v>1.5569445588671316E+19</v>
      </c>
      <c r="R157" s="2">
        <f>Q157*O157*1E-27*ARC_BR2_spectra_Lee!D$5</f>
        <v>4.5571642682476239E-18</v>
      </c>
      <c r="S157">
        <v>690.98855020150006</v>
      </c>
      <c r="T157" s="2">
        <v>3.04895E-20</v>
      </c>
      <c r="V157">
        <v>690.98855020150006</v>
      </c>
      <c r="W157" s="2">
        <f t="shared" si="18"/>
        <v>1.5569445588671316E+19</v>
      </c>
      <c r="AB157">
        <v>19</v>
      </c>
      <c r="AC157">
        <v>690.98855020150006</v>
      </c>
      <c r="AF157">
        <v>19</v>
      </c>
      <c r="AG157" s="2">
        <v>3.04895E-20</v>
      </c>
    </row>
    <row r="158" spans="7:33" x14ac:dyDescent="0.6">
      <c r="G158">
        <v>19.100000000000001</v>
      </c>
      <c r="H158" s="2">
        <v>4.9947799999999999E-21</v>
      </c>
      <c r="I158" s="5">
        <f t="shared" si="14"/>
        <v>697.44284707675422</v>
      </c>
      <c r="J158" s="2">
        <f t="shared" si="15"/>
        <v>4.0598262979399066E+19</v>
      </c>
      <c r="K158" s="2">
        <f>J158*H158*1E-27*ARC_BR2_spectra_Lee!D$5</f>
        <v>1.9466821628567314E-18</v>
      </c>
      <c r="L158" s="2"/>
      <c r="N158">
        <v>19.100000000000001</v>
      </c>
      <c r="O158" s="2">
        <v>4.9947799999999999E-21</v>
      </c>
      <c r="P158" s="5">
        <f t="shared" si="16"/>
        <v>697.44284707675422</v>
      </c>
      <c r="Q158" s="2">
        <f t="shared" si="17"/>
        <v>1.5639903777123281E+19</v>
      </c>
      <c r="R158" s="2">
        <f>Q158*O158*1E-27*ARC_BR2_spectra_Lee!D$5</f>
        <v>7.4993163444383823E-19</v>
      </c>
      <c r="S158">
        <v>697.44284707675422</v>
      </c>
      <c r="T158" s="2">
        <v>4.9947799999999999E-21</v>
      </c>
      <c r="V158">
        <v>697.44284707675422</v>
      </c>
      <c r="W158" s="2">
        <f t="shared" si="18"/>
        <v>1.5639903777123281E+19</v>
      </c>
      <c r="AB158">
        <v>19.100000000000001</v>
      </c>
      <c r="AC158">
        <v>697.44284707675422</v>
      </c>
      <c r="AF158">
        <v>19.100000000000001</v>
      </c>
      <c r="AG158" s="2">
        <v>4.9947799999999999E-21</v>
      </c>
    </row>
    <row r="159" spans="7:33" x14ac:dyDescent="0.6">
      <c r="G159">
        <v>19.2</v>
      </c>
      <c r="H159" s="2">
        <v>7.8891700000000002E-22</v>
      </c>
      <c r="I159" s="5">
        <f t="shared" si="14"/>
        <v>703.92622073355608</v>
      </c>
      <c r="J159" s="2">
        <f t="shared" si="15"/>
        <v>4.0781159249385341E+19</v>
      </c>
      <c r="K159" s="2">
        <f>J159*H159*1E-27*ARC_BR2_spectra_Lee!D$5</f>
        <v>3.0886031819085443E-19</v>
      </c>
      <c r="L159" s="2"/>
      <c r="N159">
        <v>19.2</v>
      </c>
      <c r="O159" s="2">
        <v>7.8891700000000002E-22</v>
      </c>
      <c r="P159" s="5">
        <f t="shared" si="16"/>
        <v>703.92622073355608</v>
      </c>
      <c r="Q159" s="2">
        <f t="shared" si="17"/>
        <v>1.5710361965574142E+19</v>
      </c>
      <c r="R159" s="2">
        <f>Q159*O159*1E-27*ARC_BR2_spectra_Lee!D$5</f>
        <v>1.1898404765563063E-19</v>
      </c>
      <c r="S159">
        <v>703.92622073355608</v>
      </c>
      <c r="T159" s="2">
        <v>7.8891700000000002E-22</v>
      </c>
      <c r="V159">
        <v>703.92622073355608</v>
      </c>
      <c r="W159" s="2">
        <f t="shared" si="18"/>
        <v>1.5710361965574142E+19</v>
      </c>
      <c r="AB159">
        <v>19.2</v>
      </c>
      <c r="AC159">
        <v>703.92622073355608</v>
      </c>
      <c r="AF159">
        <v>19.2</v>
      </c>
      <c r="AG159" s="2">
        <v>7.8891700000000002E-22</v>
      </c>
    </row>
    <row r="160" spans="7:33" x14ac:dyDescent="0.6">
      <c r="G160">
        <v>19.3</v>
      </c>
      <c r="H160" s="2">
        <v>1.2014200000000001E-22</v>
      </c>
      <c r="I160" s="5">
        <f t="shared" si="14"/>
        <v>710.43867117190609</v>
      </c>
      <c r="J160" s="2">
        <f t="shared" si="15"/>
        <v>4.09640555193745E+19</v>
      </c>
      <c r="K160" s="2">
        <f>J160*H160*1E-27*ARC_BR2_spectra_Lee!D$5</f>
        <v>4.7246434158803443E-20</v>
      </c>
      <c r="L160" s="2"/>
      <c r="N160">
        <v>19.3</v>
      </c>
      <c r="O160" s="2">
        <v>1.2014200000000001E-22</v>
      </c>
      <c r="P160" s="5">
        <f t="shared" si="16"/>
        <v>710.43867117190609</v>
      </c>
      <c r="Q160" s="2">
        <f t="shared" si="17"/>
        <v>1.5780820154026111E+19</v>
      </c>
      <c r="R160" s="2">
        <f>Q160*O160*1E-27*ARC_BR2_spectra_Lee!D$5</f>
        <v>1.8201017231472051E-20</v>
      </c>
      <c r="S160">
        <v>710.43867117190609</v>
      </c>
      <c r="T160" s="2">
        <v>1.2014200000000001E-22</v>
      </c>
      <c r="V160">
        <v>710.43867117190609</v>
      </c>
      <c r="W160" s="2">
        <f t="shared" si="18"/>
        <v>1.5780820154026111E+19</v>
      </c>
      <c r="AB160">
        <v>19.3</v>
      </c>
      <c r="AC160">
        <v>710.43867117190609</v>
      </c>
      <c r="AF160">
        <v>19.3</v>
      </c>
      <c r="AG160" s="2">
        <v>1.2014200000000001E-22</v>
      </c>
    </row>
    <row r="161" spans="7:33" x14ac:dyDescent="0.6">
      <c r="G161">
        <v>19.399999999999999</v>
      </c>
      <c r="H161" s="2">
        <v>1.7640899999999999E-23</v>
      </c>
      <c r="I161" s="5">
        <f t="shared" si="14"/>
        <v>716.98019839180404</v>
      </c>
      <c r="J161" s="2">
        <f t="shared" si="15"/>
        <v>4.1146951789362209E+19</v>
      </c>
      <c r="K161" s="2">
        <f>J161*H161*1E-27*ARC_BR2_spectra_Lee!D$5</f>
        <v>6.9683449134812132E-21</v>
      </c>
      <c r="L161" s="2"/>
      <c r="N161">
        <v>19.399999999999999</v>
      </c>
      <c r="O161" s="2">
        <v>1.7640899999999999E-23</v>
      </c>
      <c r="P161" s="5">
        <f t="shared" si="16"/>
        <v>716.98019839180404</v>
      </c>
      <c r="Q161" s="2">
        <f t="shared" si="17"/>
        <v>1.5851278342477525E+19</v>
      </c>
      <c r="R161" s="2">
        <f>Q161*O161*1E-27*ARC_BR2_spectra_Lee!D$5</f>
        <v>2.6844558346733929E-21</v>
      </c>
      <c r="S161">
        <v>716.98019839180404</v>
      </c>
      <c r="T161" s="2">
        <v>1.7640899999999999E-23</v>
      </c>
      <c r="V161">
        <v>716.98019839180404</v>
      </c>
      <c r="W161" s="2">
        <f t="shared" si="18"/>
        <v>1.5851278342477525E+19</v>
      </c>
      <c r="AB161">
        <v>19.399999999999999</v>
      </c>
      <c r="AC161">
        <v>716.98019839180404</v>
      </c>
      <c r="AF161">
        <v>19.399999999999999</v>
      </c>
      <c r="AG161" s="2">
        <v>1.7640899999999999E-23</v>
      </c>
    </row>
    <row r="162" spans="7:33" x14ac:dyDescent="0.6">
      <c r="G162">
        <v>19.5</v>
      </c>
      <c r="H162" s="2">
        <v>2.4973700000000001E-24</v>
      </c>
      <c r="I162" s="5">
        <f t="shared" si="14"/>
        <v>723.55080239325014</v>
      </c>
      <c r="J162" s="2">
        <f t="shared" si="15"/>
        <v>4.1329848059351343E+19</v>
      </c>
      <c r="K162" s="2">
        <f>J162*H162*1E-27*ARC_BR2_spectra_Lee!D$5</f>
        <v>9.9087285742062983E-22</v>
      </c>
      <c r="L162" s="2"/>
      <c r="N162">
        <v>19.5</v>
      </c>
      <c r="O162" s="2">
        <v>2.4973700000000001E-24</v>
      </c>
      <c r="P162" s="5">
        <f t="shared" si="16"/>
        <v>723.55080239325014</v>
      </c>
      <c r="Q162" s="2">
        <f t="shared" si="17"/>
        <v>1.592173653092949E+19</v>
      </c>
      <c r="R162" s="2">
        <f>Q162*O162*1E-27*ARC_BR2_spectra_Lee!D$5</f>
        <v>3.8171968473837489E-22</v>
      </c>
      <c r="S162">
        <v>723.55080239325014</v>
      </c>
      <c r="T162" s="2">
        <v>2.4973700000000001E-24</v>
      </c>
      <c r="V162">
        <v>723.55080239325014</v>
      </c>
      <c r="W162" s="2">
        <f t="shared" si="18"/>
        <v>1.592173653092949E+19</v>
      </c>
      <c r="AB162">
        <v>19.5</v>
      </c>
      <c r="AC162">
        <v>723.55080239325014</v>
      </c>
      <c r="AF162">
        <v>19.5</v>
      </c>
      <c r="AG162" s="2">
        <v>2.4973700000000001E-24</v>
      </c>
    </row>
    <row r="163" spans="7:33" x14ac:dyDescent="0.6">
      <c r="G163">
        <v>19.600000000000001</v>
      </c>
      <c r="H163" s="2">
        <v>3.4087100000000001E-25</v>
      </c>
      <c r="I163" s="5">
        <f t="shared" si="14"/>
        <v>730.15048317624428</v>
      </c>
      <c r="J163" s="2">
        <f t="shared" si="15"/>
        <v>4.1512744329339773E+19</v>
      </c>
      <c r="K163" s="2">
        <f>J163*H163*1E-27*ARC_BR2_spectra_Lee!D$5</f>
        <v>1.3584471045394924E-22</v>
      </c>
      <c r="L163" s="2"/>
      <c r="N163">
        <v>19.600000000000001</v>
      </c>
      <c r="O163" s="2">
        <v>3.4087100000000001E-25</v>
      </c>
      <c r="P163" s="5">
        <f t="shared" si="16"/>
        <v>730.15048317624428</v>
      </c>
      <c r="Q163" s="2">
        <f t="shared" si="17"/>
        <v>1.599219471938118E+19</v>
      </c>
      <c r="R163" s="2">
        <f>Q163*O163*1E-27*ARC_BR2_spectra_Lee!D$5</f>
        <v>5.2332243899425754E-23</v>
      </c>
      <c r="S163">
        <v>730.15048317624428</v>
      </c>
      <c r="T163" s="2">
        <v>3.4087100000000001E-25</v>
      </c>
      <c r="V163">
        <v>730.15048317624428</v>
      </c>
      <c r="W163" s="2">
        <f t="shared" si="18"/>
        <v>1.599219471938118E+19</v>
      </c>
      <c r="AB163">
        <v>19.600000000000001</v>
      </c>
      <c r="AC163">
        <v>730.15048317624428</v>
      </c>
      <c r="AF163">
        <v>19.600000000000001</v>
      </c>
      <c r="AG163" s="2">
        <v>3.4087100000000001E-25</v>
      </c>
    </row>
    <row r="164" spans="7:33" x14ac:dyDescent="0.6">
      <c r="G164">
        <v>19.7</v>
      </c>
      <c r="H164" s="2">
        <v>4.4858599999999998E-26</v>
      </c>
      <c r="I164" s="5">
        <f t="shared" si="14"/>
        <v>736.77924074078612</v>
      </c>
      <c r="J164" s="2">
        <f t="shared" si="15"/>
        <v>4.1695640599326056E+19</v>
      </c>
      <c r="K164" s="2">
        <f>J164*H164*1E-27*ARC_BR2_spectra_Lee!D$5</f>
        <v>1.7955917408533706E-23</v>
      </c>
      <c r="L164" s="2"/>
      <c r="N164">
        <v>19.7</v>
      </c>
      <c r="O164" s="2">
        <v>4.4858599999999998E-26</v>
      </c>
      <c r="P164" s="5">
        <f t="shared" si="16"/>
        <v>736.77924074078612</v>
      </c>
      <c r="Q164" s="2">
        <f t="shared" si="17"/>
        <v>1.6062652907832046E+19</v>
      </c>
      <c r="R164" s="2">
        <f>Q164*O164*1E-27*ARC_BR2_spectra_Lee!D$5</f>
        <v>6.9172619686202352E-24</v>
      </c>
      <c r="S164">
        <v>736.77924074078612</v>
      </c>
      <c r="T164" s="2">
        <v>4.4858599999999998E-26</v>
      </c>
      <c r="V164">
        <v>736.77924074078612</v>
      </c>
      <c r="W164" s="2">
        <f t="shared" si="18"/>
        <v>1.6062652907832046E+19</v>
      </c>
      <c r="AB164">
        <v>19.7</v>
      </c>
      <c r="AC164">
        <v>736.77924074078612</v>
      </c>
      <c r="AF164">
        <v>19.7</v>
      </c>
      <c r="AG164" s="2">
        <v>4.4858599999999998E-26</v>
      </c>
    </row>
    <row r="165" spans="7:33" x14ac:dyDescent="0.6">
      <c r="G165">
        <v>19.8</v>
      </c>
      <c r="H165" s="2">
        <v>5.6917799999999997E-27</v>
      </c>
      <c r="I165" s="5">
        <f t="shared" si="14"/>
        <v>743.43707508687623</v>
      </c>
      <c r="J165" s="2">
        <f t="shared" si="15"/>
        <v>4.187853686931592E+19</v>
      </c>
      <c r="K165" s="2">
        <f>J165*H165*1E-27*ARC_BR2_spectra_Lee!D$5</f>
        <v>2.288288818387536E-24</v>
      </c>
      <c r="L165" s="2"/>
      <c r="N165">
        <v>19.8</v>
      </c>
      <c r="O165" s="2">
        <v>5.6917799999999997E-27</v>
      </c>
      <c r="P165" s="5">
        <f t="shared" si="16"/>
        <v>743.43707508687623</v>
      </c>
      <c r="Q165" s="2">
        <f t="shared" si="17"/>
        <v>1.6133111096284287E+19</v>
      </c>
      <c r="R165" s="2">
        <f>Q165*O165*1E-27*ARC_BR2_spectra_Lee!D$5</f>
        <v>8.815307431258462E-25</v>
      </c>
      <c r="S165">
        <v>743.43707508687623</v>
      </c>
      <c r="T165" s="2">
        <v>5.6917799999999997E-27</v>
      </c>
      <c r="V165">
        <v>743.43707508687623</v>
      </c>
      <c r="W165" s="2">
        <f t="shared" si="18"/>
        <v>1.6133111096284287E+19</v>
      </c>
      <c r="AB165">
        <v>19.8</v>
      </c>
      <c r="AC165">
        <v>743.43707508687623</v>
      </c>
      <c r="AF165">
        <v>19.8</v>
      </c>
      <c r="AG165" s="2">
        <v>5.6917799999999997E-27</v>
      </c>
    </row>
    <row r="166" spans="7:33" x14ac:dyDescent="0.6">
      <c r="G166">
        <v>19.899999999999999</v>
      </c>
      <c r="H166" s="2">
        <v>6.9632899999999999E-28</v>
      </c>
      <c r="I166" s="5">
        <f t="shared" si="14"/>
        <v>750.12398621451393</v>
      </c>
      <c r="J166" s="2">
        <f t="shared" si="15"/>
        <v>4.2061433139301491E+19</v>
      </c>
      <c r="K166" s="2">
        <f>J166*H166*1E-27*ARC_BR2_spectra_Lee!D$5</f>
        <v>2.8117051849398404E-25</v>
      </c>
      <c r="L166" s="2"/>
      <c r="N166">
        <v>19.899999999999999</v>
      </c>
      <c r="O166" s="2">
        <v>6.9632899999999999E-28</v>
      </c>
      <c r="P166" s="5">
        <f t="shared" si="16"/>
        <v>750.12398621451393</v>
      </c>
      <c r="Q166" s="2">
        <f t="shared" si="17"/>
        <v>1.6203569284734876E+19</v>
      </c>
      <c r="R166" s="2">
        <f>Q166*O166*1E-27*ARC_BR2_spectra_Lee!D$5</f>
        <v>1.0831694588611347E-25</v>
      </c>
      <c r="S166">
        <v>750.12398621451393</v>
      </c>
      <c r="T166" s="2">
        <v>6.9632899999999999E-28</v>
      </c>
      <c r="V166">
        <v>750.12398621451393</v>
      </c>
      <c r="W166" s="2">
        <f t="shared" si="18"/>
        <v>1.6203569284734876E+19</v>
      </c>
      <c r="AB166">
        <v>19.899999999999999</v>
      </c>
      <c r="AC166">
        <v>750.12398621451393</v>
      </c>
      <c r="AF166">
        <v>19.899999999999999</v>
      </c>
      <c r="AG166" s="2">
        <v>6.9632899999999999E-28</v>
      </c>
    </row>
    <row r="167" spans="7:33" x14ac:dyDescent="0.6">
      <c r="G167">
        <v>20</v>
      </c>
      <c r="H167" s="2">
        <v>8.2131899999999998E-29</v>
      </c>
      <c r="I167" s="5">
        <f t="shared" si="14"/>
        <v>756.83997412370013</v>
      </c>
      <c r="J167" s="2">
        <f t="shared" si="15"/>
        <v>4.2244329409292771E+19</v>
      </c>
      <c r="K167" s="2">
        <f>J167*H167*1E-27*ARC_BR2_spectra_Lee!D$5</f>
        <v>3.3308227570666499E-26</v>
      </c>
      <c r="L167" s="2"/>
      <c r="N167">
        <v>20</v>
      </c>
      <c r="O167" s="2">
        <v>8.2131899999999998E-29</v>
      </c>
      <c r="P167" s="5">
        <f t="shared" si="16"/>
        <v>756.83997412370013</v>
      </c>
      <c r="Q167" s="2">
        <f t="shared" si="17"/>
        <v>1.6274027473187668E+19</v>
      </c>
      <c r="R167" s="2">
        <f>Q167*O167*1E-27*ARC_BR2_spectra_Lee!D$5</f>
        <v>1.283152125144098E-26</v>
      </c>
      <c r="S167">
        <v>756.83997412370013</v>
      </c>
      <c r="T167" s="2">
        <v>8.2131899999999998E-29</v>
      </c>
      <c r="V167">
        <v>756.83997412370013</v>
      </c>
      <c r="W167" s="2">
        <f t="shared" si="18"/>
        <v>1.6274027473187668E+19</v>
      </c>
      <c r="AB167">
        <v>20</v>
      </c>
      <c r="AC167">
        <v>756.83997412370013</v>
      </c>
      <c r="AF167">
        <v>20</v>
      </c>
      <c r="AG167" s="2">
        <v>8.2131899999999998E-29</v>
      </c>
    </row>
    <row r="168" spans="7:33" x14ac:dyDescent="0.6">
      <c r="G168">
        <v>20.100000000000001</v>
      </c>
      <c r="H168" s="2">
        <v>9.34012E-30</v>
      </c>
      <c r="I168" s="5">
        <f t="shared" si="14"/>
        <v>763.58503881443426</v>
      </c>
      <c r="J168" s="2">
        <f t="shared" si="15"/>
        <v>4.2427225679280488E+19</v>
      </c>
      <c r="K168" s="2">
        <f>J168*H168*1E-27*ARC_BR2_spectra_Lee!D$5</f>
        <v>3.8042436394709879E-27</v>
      </c>
      <c r="L168" s="2"/>
      <c r="N168">
        <v>20.100000000000001</v>
      </c>
      <c r="O168" s="2">
        <v>9.34012E-30</v>
      </c>
      <c r="P168" s="5">
        <f t="shared" si="16"/>
        <v>763.58503881443426</v>
      </c>
      <c r="Q168" s="2">
        <f t="shared" si="17"/>
        <v>1.6344485661639084E+19</v>
      </c>
      <c r="R168" s="2">
        <f>Q168*O168*1E-27*ARC_BR2_spectra_Lee!D$5</f>
        <v>1.465530791212689E-27</v>
      </c>
      <c r="S168">
        <v>763.58503881443426</v>
      </c>
      <c r="T168" s="2">
        <v>9.34012E-30</v>
      </c>
      <c r="V168">
        <v>763.58503881443426</v>
      </c>
      <c r="W168" s="2">
        <f t="shared" si="18"/>
        <v>1.6344485661639084E+19</v>
      </c>
      <c r="AB168">
        <v>20.100000000000001</v>
      </c>
      <c r="AC168">
        <v>763.58503881443426</v>
      </c>
      <c r="AF168">
        <v>20.100000000000001</v>
      </c>
      <c r="AG168" s="2">
        <v>9.34012E-30</v>
      </c>
    </row>
    <row r="169" spans="7:33" x14ac:dyDescent="0.6">
      <c r="G169">
        <v>20.2</v>
      </c>
      <c r="H169" s="2">
        <v>1.02409E-30</v>
      </c>
      <c r="I169" s="5">
        <f t="shared" si="14"/>
        <v>770.35918028671597</v>
      </c>
      <c r="J169" s="2">
        <f t="shared" si="15"/>
        <v>4.2610121949266051E+19</v>
      </c>
      <c r="K169" s="2">
        <f>J169*H169*1E-27*ARC_BR2_spectra_Lee!D$5</f>
        <v>4.1891135795542925E-28</v>
      </c>
      <c r="L169" s="2"/>
      <c r="N169">
        <v>20.2</v>
      </c>
      <c r="O169" s="2">
        <v>1.02409E-30</v>
      </c>
      <c r="P169" s="5">
        <f t="shared" si="16"/>
        <v>770.35918028671597</v>
      </c>
      <c r="Q169" s="2">
        <f t="shared" si="17"/>
        <v>1.6414943850089671E+19</v>
      </c>
      <c r="R169" s="2">
        <f>Q169*O169*1E-27*ARC_BR2_spectra_Lee!D$5</f>
        <v>1.6137964653540797E-28</v>
      </c>
      <c r="S169">
        <v>770.35918028671597</v>
      </c>
      <c r="T169" s="2">
        <v>1.02409E-30</v>
      </c>
      <c r="V169">
        <v>770.35918028671597</v>
      </c>
      <c r="W169" s="2">
        <f t="shared" si="18"/>
        <v>1.6414943850089671E+19</v>
      </c>
      <c r="AB169">
        <v>20.2</v>
      </c>
      <c r="AC169">
        <v>770.35918028671597</v>
      </c>
      <c r="AF169">
        <v>20.2</v>
      </c>
      <c r="AG169" s="2">
        <v>1.02409E-30</v>
      </c>
    </row>
    <row r="170" spans="7:33" x14ac:dyDescent="0.6">
      <c r="G170">
        <v>20.3</v>
      </c>
      <c r="H170" s="2">
        <v>1.0826100000000001E-31</v>
      </c>
      <c r="I170" s="5">
        <f t="shared" si="14"/>
        <v>777.16239854054618</v>
      </c>
      <c r="J170" s="2">
        <f t="shared" si="15"/>
        <v>4.279301821925734E+19</v>
      </c>
      <c r="K170" s="2">
        <f>J170*H170*1E-27*ARC_BR2_spectra_Lee!D$5</f>
        <v>4.4475023476176188E-29</v>
      </c>
      <c r="L170" s="2"/>
      <c r="N170">
        <v>20.3</v>
      </c>
      <c r="O170" s="2">
        <v>1.0826100000000001E-31</v>
      </c>
      <c r="P170" s="5">
        <f t="shared" si="16"/>
        <v>777.16239854054618</v>
      </c>
      <c r="Q170" s="2">
        <f t="shared" si="17"/>
        <v>1.6485402038542463E+19</v>
      </c>
      <c r="R170" s="2">
        <f>Q170*O170*1E-27*ARC_BR2_spectra_Lee!D$5</f>
        <v>1.7133370656908598E-29</v>
      </c>
      <c r="S170">
        <v>777.16239854054618</v>
      </c>
      <c r="T170" s="2">
        <v>1.0826100000000001E-31</v>
      </c>
      <c r="V170">
        <v>777.16239854054618</v>
      </c>
      <c r="W170" s="2">
        <f t="shared" si="18"/>
        <v>1.6485402038542463E+19</v>
      </c>
      <c r="AB170">
        <v>20.3</v>
      </c>
      <c r="AC170">
        <v>777.16239854054618</v>
      </c>
      <c r="AF170">
        <v>20.3</v>
      </c>
      <c r="AG170" s="2">
        <v>1.0826100000000001E-31</v>
      </c>
    </row>
    <row r="171" spans="7:33" x14ac:dyDescent="0.6">
      <c r="G171">
        <v>20.399999999999999</v>
      </c>
      <c r="H171" s="2">
        <v>1.10349E-32</v>
      </c>
      <c r="I171" s="5">
        <f t="shared" si="14"/>
        <v>783.99469357592409</v>
      </c>
      <c r="J171" s="2">
        <f t="shared" si="15"/>
        <v>4.2975914489243623E+19</v>
      </c>
      <c r="K171" s="2">
        <f>J171*H171*1E-27*ARC_BR2_spectra_Lee!D$5</f>
        <v>4.5526552204546028E-30</v>
      </c>
      <c r="L171" s="2"/>
      <c r="N171">
        <v>20.399999999999999</v>
      </c>
      <c r="O171" s="2">
        <v>1.10349E-32</v>
      </c>
      <c r="P171" s="5">
        <f t="shared" si="16"/>
        <v>783.99469357592409</v>
      </c>
      <c r="Q171" s="2">
        <f t="shared" si="17"/>
        <v>1.6555860226993326E+19</v>
      </c>
      <c r="R171" s="2">
        <f>Q171*O171*1E-27*ARC_BR2_spectra_Lee!D$5</f>
        <v>1.7538457153809468E-30</v>
      </c>
      <c r="S171">
        <v>783.99469357592409</v>
      </c>
      <c r="T171" s="2">
        <v>1.10349E-32</v>
      </c>
      <c r="V171">
        <v>783.99469357592409</v>
      </c>
      <c r="W171" s="2">
        <f t="shared" si="18"/>
        <v>1.6555860226993326E+19</v>
      </c>
      <c r="AB171">
        <v>20.399999999999999</v>
      </c>
      <c r="AC171">
        <v>783.99469357592409</v>
      </c>
      <c r="AF171">
        <v>20.399999999999999</v>
      </c>
      <c r="AG171" s="2">
        <v>1.10349E-32</v>
      </c>
    </row>
    <row r="172" spans="7:33" x14ac:dyDescent="0.6">
      <c r="G172">
        <v>20.5</v>
      </c>
      <c r="H172" s="2">
        <v>1.0843999999999999E-33</v>
      </c>
      <c r="I172" s="5">
        <f t="shared" si="14"/>
        <v>790.85606539285016</v>
      </c>
      <c r="J172" s="2">
        <f t="shared" si="15"/>
        <v>4.3158810759232766E+19</v>
      </c>
      <c r="K172" s="2">
        <f>J172*H172*1E-27*ARC_BR2_spectra_Lee!D$5</f>
        <v>4.4929357811819534E-31</v>
      </c>
      <c r="L172" s="2"/>
      <c r="N172">
        <v>20.5</v>
      </c>
      <c r="O172" s="2">
        <v>1.0843999999999999E-33</v>
      </c>
      <c r="P172" s="5">
        <f t="shared" si="16"/>
        <v>790.85606539285016</v>
      </c>
      <c r="Q172" s="2">
        <f t="shared" si="17"/>
        <v>1.6626318415445293E+19</v>
      </c>
      <c r="R172" s="2">
        <f>Q172*O172*1E-27*ARC_BR2_spectra_Lee!D$5</f>
        <v>1.730839650212052E-31</v>
      </c>
      <c r="S172">
        <v>790.85606539285016</v>
      </c>
      <c r="T172" s="2">
        <v>1.0843999999999999E-33</v>
      </c>
      <c r="V172">
        <v>790.85606539285016</v>
      </c>
      <c r="W172" s="2">
        <f t="shared" si="18"/>
        <v>1.6626318415445293E+19</v>
      </c>
      <c r="AB172">
        <v>20.5</v>
      </c>
      <c r="AC172">
        <v>790.85606539285016</v>
      </c>
      <c r="AF172">
        <v>20.5</v>
      </c>
      <c r="AG172" s="2">
        <v>1.0843999999999999E-33</v>
      </c>
    </row>
    <row r="173" spans="7:33" x14ac:dyDescent="0.6">
      <c r="G173">
        <v>20.6</v>
      </c>
      <c r="H173" s="2">
        <v>1.0274300000000001E-34</v>
      </c>
      <c r="I173" s="5">
        <f t="shared" si="14"/>
        <v>797.74651399132415</v>
      </c>
      <c r="J173" s="2">
        <f t="shared" si="15"/>
        <v>4.3341707029220475E+19</v>
      </c>
      <c r="K173" s="2">
        <f>J173*H173*1E-27*ARC_BR2_spectra_Lee!D$5</f>
        <v>4.2749347250910721E-32</v>
      </c>
      <c r="L173" s="2"/>
      <c r="N173">
        <v>20.6</v>
      </c>
      <c r="O173" s="2">
        <v>1.0274300000000001E-34</v>
      </c>
      <c r="P173" s="5">
        <f t="shared" si="16"/>
        <v>797.74651399132415</v>
      </c>
      <c r="Q173" s="2">
        <f t="shared" si="17"/>
        <v>1.6696776603896707E+19</v>
      </c>
      <c r="R173" s="2">
        <f>Q173*O173*1E-27*ARC_BR2_spectra_Lee!D$5</f>
        <v>1.6468578418695932E-32</v>
      </c>
      <c r="S173">
        <v>797.74651399132415</v>
      </c>
      <c r="T173" s="2">
        <v>1.0274300000000001E-34</v>
      </c>
      <c r="V173">
        <v>797.74651399132415</v>
      </c>
      <c r="W173" s="2">
        <f t="shared" si="18"/>
        <v>1.6696776603896707E+19</v>
      </c>
      <c r="AB173">
        <v>20.6</v>
      </c>
      <c r="AC173">
        <v>797.74651399132415</v>
      </c>
      <c r="AF173">
        <v>20.6</v>
      </c>
      <c r="AG173" s="2">
        <v>1.0274300000000001E-34</v>
      </c>
    </row>
    <row r="174" spans="7:33" x14ac:dyDescent="0.6">
      <c r="G174">
        <v>20.7</v>
      </c>
      <c r="H174" s="2">
        <v>9.38558E-36</v>
      </c>
      <c r="I174" s="5">
        <f t="shared" si="14"/>
        <v>804.66603937134596</v>
      </c>
      <c r="J174" s="2">
        <f t="shared" si="15"/>
        <v>4.3524603299207487E+19</v>
      </c>
      <c r="K174" s="2">
        <f>J174*H174*1E-27*ARC_BR2_spectra_Lee!D$5</f>
        <v>3.9216350038365674E-33</v>
      </c>
      <c r="L174" s="2"/>
      <c r="N174">
        <v>20.7</v>
      </c>
      <c r="O174" s="2">
        <v>9.38558E-36</v>
      </c>
      <c r="P174" s="5">
        <f t="shared" si="16"/>
        <v>804.66603937134596</v>
      </c>
      <c r="Q174" s="2">
        <f t="shared" si="17"/>
        <v>1.6767234792347847E+19</v>
      </c>
      <c r="R174" s="2">
        <f>Q174*O174*1E-27*ARC_BR2_spectra_Lee!D$5</f>
        <v>1.5107541458146952E-33</v>
      </c>
      <c r="S174">
        <v>804.66603937134596</v>
      </c>
      <c r="T174" s="2">
        <v>9.38558E-36</v>
      </c>
      <c r="V174">
        <v>804.66603937134596</v>
      </c>
      <c r="W174" s="2">
        <f t="shared" si="18"/>
        <v>1.6767234792347847E+19</v>
      </c>
      <c r="AB174">
        <v>20.7</v>
      </c>
      <c r="AC174">
        <v>804.66603937134596</v>
      </c>
      <c r="AF174">
        <v>20.7</v>
      </c>
      <c r="AG174" s="2">
        <v>9.38558E-36</v>
      </c>
    </row>
    <row r="175" spans="7:33" x14ac:dyDescent="0.6">
      <c r="G175">
        <v>20.8</v>
      </c>
      <c r="H175" s="2">
        <v>8.2662900000000006E-37</v>
      </c>
      <c r="I175" s="5">
        <f t="shared" si="14"/>
        <v>811.61464153291615</v>
      </c>
      <c r="J175" s="2">
        <f t="shared" si="15"/>
        <v>4.3707499569198055E+19</v>
      </c>
      <c r="K175" s="2">
        <f>J175*H175*1E-27*ARC_BR2_spectra_Lee!D$5</f>
        <v>3.4684691194931157E-34</v>
      </c>
      <c r="L175" s="2"/>
      <c r="N175">
        <v>20.8</v>
      </c>
      <c r="O175" s="2">
        <v>8.2662900000000006E-37</v>
      </c>
      <c r="P175" s="5">
        <f t="shared" si="16"/>
        <v>811.61464153291615</v>
      </c>
      <c r="Q175" s="2">
        <f t="shared" si="17"/>
        <v>1.6837692980800362E+19</v>
      </c>
      <c r="R175" s="2">
        <f>Q175*O175*1E-27*ARC_BR2_spectra_Lee!D$5</f>
        <v>1.3361784298584983E-34</v>
      </c>
      <c r="S175">
        <v>811.61464153291615</v>
      </c>
      <c r="T175" s="2">
        <v>8.2662900000000006E-37</v>
      </c>
      <c r="V175">
        <v>811.61464153291615</v>
      </c>
      <c r="W175" s="2">
        <f t="shared" si="18"/>
        <v>1.6837692980800362E+19</v>
      </c>
      <c r="AB175">
        <v>20.8</v>
      </c>
      <c r="AC175">
        <v>811.61464153291615</v>
      </c>
      <c r="AF175">
        <v>20.8</v>
      </c>
      <c r="AG175" s="2">
        <v>8.2662900000000006E-37</v>
      </c>
    </row>
    <row r="176" spans="7:33" x14ac:dyDescent="0.6">
      <c r="G176">
        <v>20.9</v>
      </c>
      <c r="H176" s="2">
        <v>7.0197700000000001E-38</v>
      </c>
      <c r="I176" s="5">
        <f t="shared" si="14"/>
        <v>818.59232047603393</v>
      </c>
      <c r="J176" s="2">
        <f t="shared" si="15"/>
        <v>4.3890395839183618E+19</v>
      </c>
      <c r="K176" s="2">
        <f>J176*H176*1E-27*ARC_BR2_spectra_Lee!D$5</f>
        <v>2.9577646464002498E-35</v>
      </c>
      <c r="L176" s="2"/>
      <c r="N176">
        <v>20.9</v>
      </c>
      <c r="O176" s="2">
        <v>7.0197700000000001E-38</v>
      </c>
      <c r="P176" s="5">
        <f t="shared" si="16"/>
        <v>818.59232047603393</v>
      </c>
      <c r="Q176" s="2">
        <f t="shared" si="17"/>
        <v>1.6908151169250949E+19</v>
      </c>
      <c r="R176" s="2">
        <f>Q176*O176*1E-27*ARC_BR2_spectra_Lee!D$5</f>
        <v>1.1394367904003783E-35</v>
      </c>
      <c r="S176">
        <v>818.59232047603393</v>
      </c>
      <c r="T176" s="2">
        <v>7.0197700000000001E-38</v>
      </c>
      <c r="V176">
        <v>818.59232047603393</v>
      </c>
      <c r="W176" s="2">
        <f t="shared" si="18"/>
        <v>1.6908151169250949E+19</v>
      </c>
      <c r="AB176">
        <v>20.9</v>
      </c>
      <c r="AC176">
        <v>818.59232047603393</v>
      </c>
      <c r="AF176">
        <v>20.9</v>
      </c>
      <c r="AG176" s="2">
        <v>7.0197700000000001E-38</v>
      </c>
    </row>
    <row r="177" spans="7:33" x14ac:dyDescent="0.6">
      <c r="G177">
        <v>21</v>
      </c>
      <c r="H177" s="2">
        <v>5.7472399999999999E-39</v>
      </c>
      <c r="I177" s="5">
        <f t="shared" si="14"/>
        <v>825.5990762007001</v>
      </c>
      <c r="J177" s="2">
        <f t="shared" si="15"/>
        <v>4.4073292109174194E+19</v>
      </c>
      <c r="K177" s="2">
        <f>J177*H177*1E-27*ARC_BR2_spectra_Lee!D$5</f>
        <v>2.431677958478691E-36</v>
      </c>
      <c r="L177" s="2"/>
      <c r="N177">
        <v>21</v>
      </c>
      <c r="O177" s="2">
        <v>5.7472399999999999E-39</v>
      </c>
      <c r="P177" s="5">
        <f t="shared" si="16"/>
        <v>825.5990762007001</v>
      </c>
      <c r="Q177" s="2">
        <f t="shared" si="17"/>
        <v>1.6978609357703469E+19</v>
      </c>
      <c r="R177" s="2">
        <f>Q177*O177*1E-27*ARC_BR2_spectra_Lee!D$5</f>
        <v>9.3676937131168973E-37</v>
      </c>
      <c r="S177">
        <v>825.5990762007001</v>
      </c>
      <c r="T177" s="2">
        <v>5.7472399999999999E-39</v>
      </c>
      <c r="V177">
        <v>825.5990762007001</v>
      </c>
      <c r="W177" s="2">
        <f t="shared" si="18"/>
        <v>1.6978609357703469E+19</v>
      </c>
      <c r="AB177">
        <v>21</v>
      </c>
      <c r="AC177">
        <v>825.5990762007001</v>
      </c>
      <c r="AF177">
        <v>21</v>
      </c>
      <c r="AG177" s="2">
        <v>5.7472399999999999E-39</v>
      </c>
    </row>
    <row r="178" spans="7:33" x14ac:dyDescent="0.6">
      <c r="G178">
        <v>21.1</v>
      </c>
      <c r="H178" s="2">
        <v>4.53661E-40</v>
      </c>
      <c r="I178" s="5">
        <f t="shared" si="14"/>
        <v>832.63490870691408</v>
      </c>
      <c r="J178" s="2">
        <f t="shared" si="15"/>
        <v>4.4256188379161199E+19</v>
      </c>
      <c r="K178" s="2">
        <f>J178*H178*1E-27*ARC_BR2_spectra_Lee!D$5</f>
        <v>1.9274214409227505E-37</v>
      </c>
      <c r="L178" s="2"/>
      <c r="N178">
        <v>21.1</v>
      </c>
      <c r="O178" s="2">
        <v>4.53661E-40</v>
      </c>
      <c r="P178" s="5">
        <f t="shared" si="16"/>
        <v>832.63490870691408</v>
      </c>
      <c r="Q178" s="2">
        <f t="shared" si="17"/>
        <v>1.7049067546154609E+19</v>
      </c>
      <c r="R178" s="2">
        <f>Q178*O178*1E-27*ARC_BR2_spectra_Lee!D$5</f>
        <v>7.4251171507738037E-38</v>
      </c>
      <c r="S178">
        <v>832.63490870691408</v>
      </c>
      <c r="T178" s="2">
        <v>4.53661E-40</v>
      </c>
      <c r="V178">
        <v>832.63490870691408</v>
      </c>
      <c r="W178" s="2">
        <f t="shared" si="18"/>
        <v>1.7049067546154609E+19</v>
      </c>
      <c r="AB178">
        <v>21.1</v>
      </c>
      <c r="AC178">
        <v>832.63490870691408</v>
      </c>
      <c r="AF178">
        <v>21.1</v>
      </c>
      <c r="AG178" s="2">
        <v>4.53661E-40</v>
      </c>
    </row>
    <row r="179" spans="7:33" x14ac:dyDescent="0.6">
      <c r="G179">
        <v>21.2</v>
      </c>
      <c r="H179" s="2">
        <v>3.4526599999999998E-41</v>
      </c>
      <c r="I179" s="5">
        <f t="shared" si="14"/>
        <v>839.6998179946761</v>
      </c>
      <c r="J179" s="2">
        <f t="shared" si="15"/>
        <v>4.443908464914962E+19</v>
      </c>
      <c r="K179" s="2">
        <f>J179*H179*1E-27*ARC_BR2_spectra_Lee!D$5</f>
        <v>1.4729572800454362E-38</v>
      </c>
      <c r="L179" s="2"/>
      <c r="N179">
        <v>21.2</v>
      </c>
      <c r="O179" s="2">
        <v>3.4526599999999998E-41</v>
      </c>
      <c r="P179" s="5">
        <f t="shared" si="16"/>
        <v>839.6998179946761</v>
      </c>
      <c r="Q179" s="2">
        <f t="shared" si="17"/>
        <v>1.7119525734606297E+19</v>
      </c>
      <c r="R179" s="2">
        <f>Q179*O179*1E-27*ARC_BR2_spectra_Lee!D$5</f>
        <v>5.674358565393194E-39</v>
      </c>
      <c r="S179">
        <v>839.6998179946761</v>
      </c>
      <c r="T179" s="2">
        <v>3.4526599999999998E-41</v>
      </c>
      <c r="V179">
        <v>839.6998179946761</v>
      </c>
      <c r="W179" s="2">
        <f t="shared" si="18"/>
        <v>1.7119525734606297E+19</v>
      </c>
      <c r="AB179">
        <v>21.2</v>
      </c>
      <c r="AC179">
        <v>839.6998179946761</v>
      </c>
      <c r="AF179">
        <v>21.2</v>
      </c>
      <c r="AG179" s="2">
        <v>3.4526599999999998E-41</v>
      </c>
    </row>
    <row r="180" spans="7:33" x14ac:dyDescent="0.6">
      <c r="G180">
        <v>21.3</v>
      </c>
      <c r="H180" s="2">
        <v>2.5349499999999999E-42</v>
      </c>
      <c r="I180" s="5">
        <f t="shared" si="14"/>
        <v>846.79380406398616</v>
      </c>
      <c r="J180" s="2">
        <f t="shared" si="15"/>
        <v>4.462198091913805E+19</v>
      </c>
      <c r="K180" s="2">
        <f>J180*H180*1E-27*ARC_BR2_spectra_Lee!D$5</f>
        <v>1.0858991090973022E-39</v>
      </c>
      <c r="L180" s="2"/>
      <c r="N180">
        <v>21.3</v>
      </c>
      <c r="O180" s="2">
        <v>2.5349499999999999E-42</v>
      </c>
      <c r="P180" s="5">
        <f t="shared" si="16"/>
        <v>846.79380406398616</v>
      </c>
      <c r="Q180" s="2">
        <f t="shared" si="17"/>
        <v>1.7189983923057988E+19</v>
      </c>
      <c r="R180" s="2">
        <f>Q180*O180*1E-27*ARC_BR2_spectra_Lee!D$5</f>
        <v>4.183271975592562E-40</v>
      </c>
      <c r="S180">
        <v>846.79380406398616</v>
      </c>
      <c r="T180" s="2">
        <v>2.5349499999999999E-42</v>
      </c>
      <c r="V180">
        <v>846.79380406398616</v>
      </c>
      <c r="W180" s="2">
        <f t="shared" si="18"/>
        <v>1.7189983923057988E+19</v>
      </c>
      <c r="AB180">
        <v>21.3</v>
      </c>
      <c r="AC180">
        <v>846.79380406398616</v>
      </c>
      <c r="AF180">
        <v>21.3</v>
      </c>
      <c r="AG180" s="2">
        <v>2.5349499999999999E-42</v>
      </c>
    </row>
    <row r="181" spans="7:33" x14ac:dyDescent="0.6">
      <c r="G181">
        <v>21.4</v>
      </c>
      <c r="H181" s="2">
        <v>1.77965E-43</v>
      </c>
      <c r="I181" s="5">
        <f t="shared" si="14"/>
        <v>853.91686691484404</v>
      </c>
      <c r="J181" s="2">
        <f t="shared" si="15"/>
        <v>4.4804877189125054E+19</v>
      </c>
      <c r="K181" s="2">
        <f>J181*H181*1E-27*ARC_BR2_spectra_Lee!D$5</f>
        <v>7.6547519702041349E-41</v>
      </c>
      <c r="L181" s="2"/>
      <c r="N181">
        <v>21.4</v>
      </c>
      <c r="O181" s="2">
        <v>1.77965E-43</v>
      </c>
      <c r="P181" s="5">
        <f t="shared" si="16"/>
        <v>853.91686691484404</v>
      </c>
      <c r="Q181" s="2">
        <f t="shared" si="17"/>
        <v>1.7260442111509127E+19</v>
      </c>
      <c r="R181" s="2">
        <f>Q181*O181*1E-27*ARC_BR2_spectra_Lee!D$5</f>
        <v>2.9488843971597327E-41</v>
      </c>
      <c r="S181">
        <v>853.91686691484404</v>
      </c>
      <c r="T181" s="2">
        <v>1.77965E-43</v>
      </c>
      <c r="V181">
        <v>853.91686691484404</v>
      </c>
      <c r="W181" s="2">
        <f t="shared" si="18"/>
        <v>1.7260442111509127E+19</v>
      </c>
      <c r="AB181">
        <v>21.4</v>
      </c>
      <c r="AC181">
        <v>853.91686691484404</v>
      </c>
      <c r="AF181">
        <v>21.4</v>
      </c>
      <c r="AG181" s="2">
        <v>1.77965E-43</v>
      </c>
    </row>
    <row r="182" spans="7:33" x14ac:dyDescent="0.6">
      <c r="G182">
        <v>21.5</v>
      </c>
      <c r="H182" s="2">
        <v>1.26117E-44</v>
      </c>
      <c r="I182" s="5">
        <f t="shared" si="14"/>
        <v>861.06900654725007</v>
      </c>
      <c r="J182" s="2">
        <f t="shared" si="15"/>
        <v>4.4987773459114197E+19</v>
      </c>
      <c r="K182" s="2">
        <f>J182*H182*1E-27*ARC_BR2_spectra_Lee!D$5</f>
        <v>5.4467741043293811E-42</v>
      </c>
      <c r="L182" s="2"/>
      <c r="N182">
        <v>21.5</v>
      </c>
      <c r="O182" s="2">
        <v>1.26117E-44</v>
      </c>
      <c r="P182" s="5">
        <f t="shared" si="16"/>
        <v>861.06900654725007</v>
      </c>
      <c r="Q182" s="2">
        <f t="shared" si="17"/>
        <v>1.7330900299961094E+19</v>
      </c>
      <c r="R182" s="2">
        <f>Q182*O182*1E-27*ARC_BR2_spectra_Lee!D$5</f>
        <v>2.0982923070049858E-42</v>
      </c>
      <c r="S182">
        <v>861.06900654725007</v>
      </c>
      <c r="T182" s="2">
        <v>1.26117E-44</v>
      </c>
      <c r="V182">
        <v>861.06900654725007</v>
      </c>
      <c r="W182" s="2">
        <f t="shared" si="18"/>
        <v>1.7330900299961094E+19</v>
      </c>
      <c r="AB182">
        <v>21.5</v>
      </c>
      <c r="AC182">
        <v>861.06900654725007</v>
      </c>
      <c r="AF182">
        <v>21.5</v>
      </c>
      <c r="AG182" s="2">
        <v>1.26117E-44</v>
      </c>
    </row>
    <row r="183" spans="7:33" x14ac:dyDescent="0.6">
      <c r="G183">
        <v>21.6</v>
      </c>
      <c r="H183" s="2">
        <v>0</v>
      </c>
      <c r="I183" s="5">
        <f t="shared" si="14"/>
        <v>868.25022296120414</v>
      </c>
      <c r="J183" s="2">
        <f t="shared" si="15"/>
        <v>4.5170669729102619E+19</v>
      </c>
      <c r="K183" s="2">
        <f>J183*H183*1E-27*ARC_BR2_spectra_Lee!D$5</f>
        <v>0</v>
      </c>
      <c r="L183" s="2"/>
      <c r="N183">
        <v>21.6</v>
      </c>
      <c r="O183" s="2">
        <v>0</v>
      </c>
      <c r="P183" s="5">
        <f t="shared" si="16"/>
        <v>868.25022296120414</v>
      </c>
      <c r="Q183" s="2">
        <f t="shared" si="17"/>
        <v>1.7401358488412783E+19</v>
      </c>
      <c r="R183" s="2">
        <f>Q183*O183*1E-27*ARC_BR2_spectra_Lee!D$5</f>
        <v>0</v>
      </c>
      <c r="S183">
        <v>868.25022296120414</v>
      </c>
      <c r="T183" s="2">
        <v>0</v>
      </c>
      <c r="V183">
        <v>868.25022296120414</v>
      </c>
      <c r="W183" s="2">
        <f t="shared" si="18"/>
        <v>1.7401358488412783E+19</v>
      </c>
      <c r="AB183">
        <v>21.6</v>
      </c>
      <c r="AC183">
        <v>868.25022296120414</v>
      </c>
      <c r="AF183">
        <v>21.6</v>
      </c>
      <c r="AG183" s="2">
        <v>0</v>
      </c>
    </row>
    <row r="184" spans="7:33" x14ac:dyDescent="0.6">
      <c r="G184">
        <v>21.7</v>
      </c>
      <c r="H184" s="2">
        <v>0</v>
      </c>
      <c r="I184" s="5">
        <f t="shared" si="14"/>
        <v>875.46051615670615</v>
      </c>
      <c r="J184" s="2">
        <f t="shared" si="15"/>
        <v>4.5353565999090336E+19</v>
      </c>
      <c r="K184" s="2">
        <f>J184*H184*1E-27*ARC_BR2_spectra_Lee!D$5</f>
        <v>0</v>
      </c>
      <c r="L184" s="2"/>
      <c r="N184">
        <v>21.7</v>
      </c>
      <c r="O184" s="2">
        <v>0</v>
      </c>
      <c r="P184" s="5">
        <f t="shared" si="16"/>
        <v>875.46051615670615</v>
      </c>
      <c r="Q184" s="2">
        <f t="shared" si="17"/>
        <v>1.7471816676864199E+19</v>
      </c>
      <c r="R184" s="2">
        <f>Q184*O184*1E-27*ARC_BR2_spectra_Lee!D$5</f>
        <v>0</v>
      </c>
      <c r="S184">
        <v>875.46051615670615</v>
      </c>
      <c r="T184" s="2">
        <v>0</v>
      </c>
      <c r="V184">
        <v>875.46051615670615</v>
      </c>
      <c r="W184" s="2">
        <f t="shared" si="18"/>
        <v>1.7471816676864199E+19</v>
      </c>
      <c r="AB184">
        <v>21.7</v>
      </c>
      <c r="AC184">
        <v>875.46051615670615</v>
      </c>
      <c r="AF184">
        <v>21.7</v>
      </c>
      <c r="AG184" s="2">
        <v>0</v>
      </c>
    </row>
    <row r="185" spans="7:33" x14ac:dyDescent="0.6">
      <c r="G185">
        <v>21.8</v>
      </c>
      <c r="H185" s="2">
        <v>0</v>
      </c>
      <c r="I185" s="5">
        <f t="shared" si="14"/>
        <v>882.69988613375619</v>
      </c>
      <c r="J185" s="2">
        <f t="shared" si="15"/>
        <v>4.5536462269078766E+19</v>
      </c>
      <c r="K185" s="2">
        <f>J185*H185*1E-27*ARC_BR2_spectra_Lee!D$5</f>
        <v>0</v>
      </c>
      <c r="L185" s="2"/>
      <c r="N185">
        <v>21.8</v>
      </c>
      <c r="O185" s="2">
        <v>0</v>
      </c>
      <c r="P185" s="5">
        <f t="shared" si="16"/>
        <v>882.69988613375619</v>
      </c>
      <c r="Q185" s="2">
        <f t="shared" si="17"/>
        <v>1.7542274865315889E+19</v>
      </c>
      <c r="R185" s="2">
        <f>Q185*O185*1E-27*ARC_BR2_spectra_Lee!D$5</f>
        <v>0</v>
      </c>
      <c r="S185">
        <v>882.69988613375619</v>
      </c>
      <c r="T185" s="2">
        <v>0</v>
      </c>
      <c r="V185">
        <v>882.69988613375619</v>
      </c>
      <c r="W185" s="2">
        <f t="shared" si="18"/>
        <v>1.7542274865315889E+19</v>
      </c>
      <c r="AB185">
        <v>21.8</v>
      </c>
      <c r="AC185">
        <v>882.69988613375619</v>
      </c>
      <c r="AF185">
        <v>21.8</v>
      </c>
      <c r="AG185" s="2">
        <v>0</v>
      </c>
    </row>
    <row r="186" spans="7:33" x14ac:dyDescent="0.6">
      <c r="G186">
        <v>21.9</v>
      </c>
      <c r="H186" s="2">
        <v>0</v>
      </c>
      <c r="I186" s="5">
        <f t="shared" si="14"/>
        <v>889.96833289235406</v>
      </c>
      <c r="J186" s="2">
        <f t="shared" si="15"/>
        <v>4.5719358539065762E+19</v>
      </c>
      <c r="K186" s="2">
        <f>J186*H186*1E-27*ARC_BR2_spectra_Lee!D$5</f>
        <v>0</v>
      </c>
      <c r="L186" s="2"/>
      <c r="N186">
        <v>21.9</v>
      </c>
      <c r="O186" s="2">
        <v>0</v>
      </c>
      <c r="P186" s="5">
        <f t="shared" si="16"/>
        <v>889.96833289235406</v>
      </c>
      <c r="Q186" s="2">
        <f t="shared" si="17"/>
        <v>1.7612733053767027E+19</v>
      </c>
      <c r="R186" s="2">
        <f>Q186*O186*1E-27*ARC_BR2_spectra_Lee!D$5</f>
        <v>0</v>
      </c>
      <c r="S186">
        <v>889.96833289235406</v>
      </c>
      <c r="T186" s="2">
        <v>0</v>
      </c>
      <c r="V186">
        <v>889.96833289235406</v>
      </c>
      <c r="W186" s="2">
        <f t="shared" si="18"/>
        <v>1.7612733053767027E+19</v>
      </c>
      <c r="AB186">
        <v>21.9</v>
      </c>
      <c r="AC186">
        <v>889.96833289235406</v>
      </c>
      <c r="AF186">
        <v>21.9</v>
      </c>
      <c r="AG186" s="2">
        <v>0</v>
      </c>
    </row>
    <row r="187" spans="7:33" x14ac:dyDescent="0.6">
      <c r="G187">
        <v>22</v>
      </c>
      <c r="H187" s="2">
        <v>0</v>
      </c>
      <c r="I187" s="5">
        <f t="shared" si="14"/>
        <v>897.26585643250007</v>
      </c>
      <c r="J187" s="2">
        <f t="shared" si="15"/>
        <v>4.5902254809054896E+19</v>
      </c>
      <c r="K187" s="2">
        <f>J187*H187*1E-27*ARC_BR2_spectra_Lee!D$5</f>
        <v>0</v>
      </c>
      <c r="L187" s="2"/>
      <c r="N187">
        <v>22</v>
      </c>
      <c r="O187" s="2">
        <v>0</v>
      </c>
      <c r="P187" s="5">
        <f t="shared" si="16"/>
        <v>897.26585643250007</v>
      </c>
      <c r="Q187" s="2">
        <f t="shared" si="17"/>
        <v>1.7683191242218992E+19</v>
      </c>
      <c r="R187" s="2">
        <f>Q187*O187*1E-27*ARC_BR2_spectra_Lee!D$5</f>
        <v>0</v>
      </c>
      <c r="S187">
        <v>897.26585643250007</v>
      </c>
      <c r="T187" s="2">
        <v>0</v>
      </c>
      <c r="V187">
        <v>897.26585643250007</v>
      </c>
      <c r="W187" s="2">
        <f t="shared" si="18"/>
        <v>1.7683191242218992E+19</v>
      </c>
      <c r="AB187">
        <v>22</v>
      </c>
      <c r="AC187">
        <v>897.26585643250007</v>
      </c>
      <c r="AF187">
        <v>22</v>
      </c>
      <c r="AG187" s="2">
        <v>0</v>
      </c>
    </row>
    <row r="188" spans="7:33" x14ac:dyDescent="0.6">
      <c r="G188">
        <v>22.1</v>
      </c>
      <c r="H188" s="2">
        <v>0</v>
      </c>
      <c r="I188" s="5">
        <f t="shared" si="14"/>
        <v>904.59245675419425</v>
      </c>
      <c r="J188" s="2">
        <f t="shared" si="15"/>
        <v>4.6085151079044047E+19</v>
      </c>
      <c r="K188" s="2">
        <f>J188*H188*1E-27*ARC_BR2_spectra_Lee!D$5</f>
        <v>0</v>
      </c>
      <c r="L188" s="2"/>
      <c r="N188">
        <v>22.1</v>
      </c>
      <c r="O188" s="2">
        <v>0</v>
      </c>
      <c r="P188" s="5">
        <f t="shared" si="16"/>
        <v>904.59245675419425</v>
      </c>
      <c r="Q188" s="2">
        <f t="shared" si="17"/>
        <v>1.7753649430670961E+19</v>
      </c>
      <c r="R188" s="2">
        <f>Q188*O188*1E-27*ARC_BR2_spectra_Lee!D$5</f>
        <v>0</v>
      </c>
      <c r="S188">
        <v>904.59245675419425</v>
      </c>
      <c r="T188" s="2">
        <v>0</v>
      </c>
      <c r="V188">
        <v>904.59245675419425</v>
      </c>
      <c r="W188" s="2">
        <f t="shared" si="18"/>
        <v>1.7753649430670961E+19</v>
      </c>
      <c r="AB188">
        <v>22.1</v>
      </c>
      <c r="AC188">
        <v>904.59245675419425</v>
      </c>
      <c r="AF188">
        <v>22.1</v>
      </c>
      <c r="AG188" s="2">
        <v>0</v>
      </c>
    </row>
    <row r="189" spans="7:33" x14ac:dyDescent="0.6">
      <c r="G189">
        <v>22.2</v>
      </c>
      <c r="H189" s="2">
        <v>0</v>
      </c>
      <c r="I189" s="5">
        <f t="shared" si="14"/>
        <v>911.94813385743612</v>
      </c>
      <c r="J189" s="2">
        <f t="shared" si="15"/>
        <v>4.626804734903033E+19</v>
      </c>
      <c r="K189" s="2">
        <f>J189*H189*1E-27*ARC_BR2_spectra_Lee!D$5</f>
        <v>0</v>
      </c>
      <c r="L189" s="2"/>
      <c r="N189">
        <v>22.2</v>
      </c>
      <c r="O189" s="2">
        <v>0</v>
      </c>
      <c r="P189" s="5">
        <f t="shared" si="16"/>
        <v>911.94813385743612</v>
      </c>
      <c r="Q189" s="2">
        <f t="shared" si="17"/>
        <v>1.7824107619121822E+19</v>
      </c>
      <c r="R189" s="2">
        <f>Q189*O189*1E-27*ARC_BR2_spectra_Lee!D$5</f>
        <v>0</v>
      </c>
      <c r="S189">
        <v>911.94813385743612</v>
      </c>
      <c r="T189" s="2">
        <v>0</v>
      </c>
      <c r="V189">
        <v>911.94813385743612</v>
      </c>
      <c r="W189" s="2">
        <f t="shared" si="18"/>
        <v>1.7824107619121822E+19</v>
      </c>
      <c r="AB189">
        <v>22.2</v>
      </c>
      <c r="AC189">
        <v>911.94813385743612</v>
      </c>
      <c r="AF189">
        <v>22.2</v>
      </c>
      <c r="AG189" s="2">
        <v>0</v>
      </c>
    </row>
    <row r="190" spans="7:33" x14ac:dyDescent="0.6">
      <c r="G190">
        <v>22.3</v>
      </c>
      <c r="H190" s="2">
        <v>0</v>
      </c>
      <c r="I190" s="5">
        <f t="shared" si="14"/>
        <v>919.33288774222626</v>
      </c>
      <c r="J190" s="2">
        <f t="shared" si="15"/>
        <v>4.6450943619020194E+19</v>
      </c>
      <c r="K190" s="2">
        <f>J190*H190*1E-27*ARC_BR2_spectra_Lee!D$5</f>
        <v>0</v>
      </c>
      <c r="L190" s="2"/>
      <c r="N190">
        <v>22.3</v>
      </c>
      <c r="O190" s="2">
        <v>0</v>
      </c>
      <c r="P190" s="5">
        <f t="shared" si="16"/>
        <v>919.33288774222626</v>
      </c>
      <c r="Q190" s="2">
        <f t="shared" si="17"/>
        <v>1.7894565807574065E+19</v>
      </c>
      <c r="R190" s="2">
        <f>Q190*O190*1E-27*ARC_BR2_spectra_Lee!D$5</f>
        <v>0</v>
      </c>
      <c r="S190">
        <v>919.33288774222626</v>
      </c>
      <c r="T190" s="2">
        <v>0</v>
      </c>
      <c r="V190">
        <v>919.33288774222626</v>
      </c>
      <c r="W190" s="2">
        <f t="shared" si="18"/>
        <v>1.7894565807574065E+19</v>
      </c>
      <c r="AB190">
        <v>22.3</v>
      </c>
      <c r="AC190">
        <v>919.33288774222626</v>
      </c>
      <c r="AF190">
        <v>22.3</v>
      </c>
      <c r="AG190" s="2">
        <v>0</v>
      </c>
    </row>
    <row r="191" spans="7:33" x14ac:dyDescent="0.6">
      <c r="G191">
        <v>22.4</v>
      </c>
      <c r="H191" s="2">
        <v>0</v>
      </c>
      <c r="I191" s="5">
        <f t="shared" si="14"/>
        <v>926.74671840856399</v>
      </c>
      <c r="J191" s="2">
        <f t="shared" si="15"/>
        <v>4.6633839889005756E+19</v>
      </c>
      <c r="K191" s="2">
        <f>J191*H191*1E-27*ARC_BR2_spectra_Lee!D$5</f>
        <v>0</v>
      </c>
      <c r="L191" s="2"/>
      <c r="N191">
        <v>22.4</v>
      </c>
      <c r="O191" s="2">
        <v>0</v>
      </c>
      <c r="P191" s="5">
        <f t="shared" si="16"/>
        <v>926.74671840856399</v>
      </c>
      <c r="Q191" s="2">
        <f t="shared" si="17"/>
        <v>1.7965023996024654E+19</v>
      </c>
      <c r="R191" s="2">
        <f>Q191*O191*1E-27*ARC_BR2_spectra_Lee!D$5</f>
        <v>0</v>
      </c>
      <c r="S191">
        <v>926.74671840856399</v>
      </c>
      <c r="T191" s="2">
        <v>0</v>
      </c>
      <c r="V191">
        <v>926.74671840856399</v>
      </c>
      <c r="W191" s="2">
        <f t="shared" si="18"/>
        <v>1.7965023996024654E+19</v>
      </c>
      <c r="AB191">
        <v>22.4</v>
      </c>
      <c r="AC191">
        <v>926.74671840856399</v>
      </c>
      <c r="AF191">
        <v>22.4</v>
      </c>
      <c r="AG191" s="2">
        <v>0</v>
      </c>
    </row>
    <row r="192" spans="7:33" x14ac:dyDescent="0.6">
      <c r="G192">
        <v>22.6</v>
      </c>
      <c r="H192" s="2">
        <v>6.1801200000000002E-19</v>
      </c>
      <c r="I192" s="5">
        <f t="shared" si="14"/>
        <v>941.66161008588426</v>
      </c>
      <c r="J192" s="2">
        <f t="shared" si="15"/>
        <v>9.3816368587981095E+19</v>
      </c>
      <c r="K192" s="2">
        <f>J192*H192*1E-27*ARC_BR2_spectra_Lee!D$5</f>
        <v>5.5660455920443573E-16</v>
      </c>
      <c r="L192" s="2"/>
    </row>
    <row r="193" spans="7:12" x14ac:dyDescent="0.6">
      <c r="G193">
        <v>22.7</v>
      </c>
      <c r="H193" s="2">
        <v>1.60095E-19</v>
      </c>
      <c r="I193" s="5">
        <f t="shared" si="14"/>
        <v>949.16267109686601</v>
      </c>
      <c r="J193" s="2">
        <f t="shared" si="15"/>
        <v>4.7182528698970325E+19</v>
      </c>
      <c r="K193" s="2">
        <f>J193*H193*1E-27*ARC_BR2_spectra_Lee!D$5</f>
        <v>7.2515394547791892E-17</v>
      </c>
      <c r="L193" s="2"/>
    </row>
    <row r="194" spans="7:12" x14ac:dyDescent="0.6">
      <c r="G194">
        <v>22.8</v>
      </c>
      <c r="H194" s="2">
        <v>4.0548900000000001E-20</v>
      </c>
      <c r="I194" s="5">
        <f t="shared" si="14"/>
        <v>956.69280888939613</v>
      </c>
      <c r="J194" s="2">
        <f t="shared" si="15"/>
        <v>4.7365424968960901E+19</v>
      </c>
      <c r="K194" s="2">
        <f>J194*H194*1E-27*ARC_BR2_spectra_Lee!D$5</f>
        <v>1.8437912453029429E-17</v>
      </c>
      <c r="L194" s="2"/>
    </row>
    <row r="195" spans="7:12" x14ac:dyDescent="0.6">
      <c r="G195">
        <v>22.9</v>
      </c>
      <c r="H195" s="2">
        <v>1.00417E-20</v>
      </c>
      <c r="I195" s="5">
        <f t="shared" si="14"/>
        <v>964.25202346347407</v>
      </c>
      <c r="J195" s="2">
        <f t="shared" si="15"/>
        <v>4.7548321238947897E+19</v>
      </c>
      <c r="K195" s="2">
        <f>J195*H195*1E-27*ARC_BR2_spectra_Lee!D$5</f>
        <v>4.5836733828973738E-18</v>
      </c>
      <c r="L195" s="2"/>
    </row>
    <row r="196" spans="7:12" x14ac:dyDescent="0.6">
      <c r="G196">
        <v>23</v>
      </c>
      <c r="H196" s="2">
        <v>2.4312899999999999E-21</v>
      </c>
      <c r="I196" s="5">
        <f t="shared" ref="I196:I216" si="19">(1.4538390774*(G196^2))+(9.1516999036*G196)-7.7296549083</f>
        <v>971.84031481910017</v>
      </c>
      <c r="J196" s="2">
        <f t="shared" si="15"/>
        <v>4.773121750893704E+19</v>
      </c>
      <c r="K196" s="2">
        <f>J196*H196*1E-27*ARC_BR2_spectra_Lee!D$5</f>
        <v>1.114064945446114E-18</v>
      </c>
      <c r="L196" s="2"/>
    </row>
    <row r="197" spans="7:12" x14ac:dyDescent="0.6">
      <c r="G197">
        <v>23.1</v>
      </c>
      <c r="H197" s="2">
        <v>5.7554799999999999E-22</v>
      </c>
      <c r="I197" s="5">
        <f t="shared" si="19"/>
        <v>979.4576829562742</v>
      </c>
      <c r="J197" s="2">
        <f t="shared" ref="J197:J216" si="20">(I197-I196)*0.0001*(8.9/58)*0.6807*6.022E+23</f>
        <v>4.7914113778924757E+19</v>
      </c>
      <c r="K197" s="2">
        <f>J197*H197*1E-27*ARC_BR2_spectra_Lee!D$5</f>
        <v>2.6473797462943283E-19</v>
      </c>
      <c r="L197" s="2"/>
    </row>
    <row r="198" spans="7:12" x14ac:dyDescent="0.6">
      <c r="G198">
        <v>23.2</v>
      </c>
      <c r="H198" s="2">
        <v>1.3321000000000001E-22</v>
      </c>
      <c r="I198" s="5">
        <f t="shared" si="19"/>
        <v>987.10412787499615</v>
      </c>
      <c r="J198" s="2">
        <f t="shared" si="20"/>
        <v>4.8097010048912466E+19</v>
      </c>
      <c r="K198" s="2">
        <f>J198*H198*1E-27*ARC_BR2_spectra_Lee!D$5</f>
        <v>6.1507226002710051E-20</v>
      </c>
      <c r="L198" s="2"/>
    </row>
    <row r="199" spans="7:12" x14ac:dyDescent="0.6">
      <c r="G199">
        <v>23.3</v>
      </c>
      <c r="H199" s="2">
        <v>3.0145499999999999E-23</v>
      </c>
      <c r="I199" s="5">
        <f t="shared" si="19"/>
        <v>994.77964957526615</v>
      </c>
      <c r="J199" s="2">
        <f t="shared" si="20"/>
        <v>4.8279906318900896E+19</v>
      </c>
      <c r="K199" s="2">
        <f>J199*H199*1E-27*ARC_BR2_spectra_Lee!D$5</f>
        <v>1.3972050392989699E-20</v>
      </c>
      <c r="L199" s="2"/>
    </row>
    <row r="200" spans="7:12" x14ac:dyDescent="0.6">
      <c r="G200">
        <v>23.4</v>
      </c>
      <c r="H200" s="2">
        <v>6.6697000000000007E-24</v>
      </c>
      <c r="I200" s="5">
        <f t="shared" si="19"/>
        <v>1002.4842480570841</v>
      </c>
      <c r="J200" s="2">
        <f t="shared" si="20"/>
        <v>4.8462802588888613E+19</v>
      </c>
      <c r="K200" s="2">
        <f>J200*H200*1E-27*ARC_BR2_spectra_Lee!D$5</f>
        <v>3.10303060250026E-21</v>
      </c>
      <c r="L200" s="2"/>
    </row>
    <row r="201" spans="7:12" x14ac:dyDescent="0.6">
      <c r="G201">
        <v>23.5</v>
      </c>
      <c r="H201" s="2">
        <v>1.44279E-24</v>
      </c>
      <c r="I201" s="5">
        <f t="shared" si="19"/>
        <v>1010.21792332045</v>
      </c>
      <c r="J201" s="2">
        <f t="shared" si="20"/>
        <v>4.8645698858877034E+19</v>
      </c>
      <c r="K201" s="2">
        <f>J201*H201*1E-27*ARC_BR2_spectra_Lee!D$5</f>
        <v>6.7378106742335241E-22</v>
      </c>
      <c r="L201" s="2"/>
    </row>
    <row r="202" spans="7:12" x14ac:dyDescent="0.6">
      <c r="G202">
        <v>23.6</v>
      </c>
      <c r="H202" s="2">
        <v>3.05148E-25</v>
      </c>
      <c r="I202" s="5">
        <f t="shared" si="19"/>
        <v>1017.9806753653642</v>
      </c>
      <c r="J202" s="2">
        <f t="shared" si="20"/>
        <v>4.8828595128866185E+19</v>
      </c>
      <c r="K202" s="2">
        <f>J202*H202*1E-27*ARC_BR2_spectra_Lee!D$5</f>
        <v>1.4303950220527928E-22</v>
      </c>
      <c r="L202" s="2"/>
    </row>
    <row r="203" spans="7:12" x14ac:dyDescent="0.6">
      <c r="G203">
        <v>23.7</v>
      </c>
      <c r="H203" s="2">
        <v>6.3100100000000003E-26</v>
      </c>
      <c r="I203" s="5">
        <f t="shared" si="19"/>
        <v>1025.7725041918259</v>
      </c>
      <c r="J203" s="2">
        <f t="shared" si="20"/>
        <v>4.9011491398851756E+19</v>
      </c>
      <c r="K203" s="2">
        <f>J203*H203*1E-27*ARC_BR2_spectra_Lee!D$5</f>
        <v>2.9689248080800189E-23</v>
      </c>
      <c r="L203" s="2"/>
    </row>
    <row r="204" spans="7:12" x14ac:dyDescent="0.6">
      <c r="G204">
        <v>23.8</v>
      </c>
      <c r="H204" s="2">
        <v>1.2757899999999999E-26</v>
      </c>
      <c r="I204" s="5">
        <f t="shared" si="19"/>
        <v>1033.5934097998361</v>
      </c>
      <c r="J204" s="2">
        <f t="shared" si="20"/>
        <v>4.9194387668843045E+19</v>
      </c>
      <c r="K204" s="2">
        <f>J204*H204*1E-27*ARC_BR2_spectra_Lee!D$5</f>
        <v>6.0251239530271938E-24</v>
      </c>
      <c r="L204" s="2"/>
    </row>
    <row r="205" spans="7:12" x14ac:dyDescent="0.6">
      <c r="G205">
        <v>23.9</v>
      </c>
      <c r="H205" s="2">
        <v>2.5218600000000001E-27</v>
      </c>
      <c r="I205" s="5">
        <f t="shared" si="19"/>
        <v>1041.443392189394</v>
      </c>
      <c r="J205" s="2">
        <f t="shared" si="20"/>
        <v>4.9377283938829328E+19</v>
      </c>
      <c r="K205" s="2">
        <f>J205*H205*1E-27*ARC_BR2_spectra_Lee!D$5</f>
        <v>1.1954169338301711E-24</v>
      </c>
      <c r="L205" s="2"/>
    </row>
    <row r="206" spans="7:12" x14ac:dyDescent="0.6">
      <c r="G206">
        <v>24</v>
      </c>
      <c r="H206" s="2">
        <v>4.8738999999999998E-28</v>
      </c>
      <c r="I206" s="5">
        <f t="shared" si="19"/>
        <v>1049.3224513605001</v>
      </c>
      <c r="J206" s="2">
        <f t="shared" si="20"/>
        <v>4.9560180208818463E+19</v>
      </c>
      <c r="K206" s="2">
        <f>J206*H206*1E-27*ARC_BR2_spectra_Lee!D$5</f>
        <v>2.3188930782696991E-25</v>
      </c>
      <c r="L206" s="2"/>
    </row>
    <row r="207" spans="7:12" x14ac:dyDescent="0.6">
      <c r="G207">
        <v>24.1</v>
      </c>
      <c r="H207" s="2">
        <v>9.20967E-29</v>
      </c>
      <c r="I207" s="5">
        <f t="shared" si="19"/>
        <v>1057.230587313154</v>
      </c>
      <c r="J207" s="2">
        <f t="shared" si="20"/>
        <v>4.974307647880618E+19</v>
      </c>
      <c r="K207" s="2">
        <f>J207*H207*1E-27*ARC_BR2_spectra_Lee!D$5</f>
        <v>4.397926263883843E-26</v>
      </c>
      <c r="L207" s="2"/>
    </row>
    <row r="208" spans="7:12" x14ac:dyDescent="0.6">
      <c r="G208">
        <v>24.2</v>
      </c>
      <c r="H208" s="2">
        <v>1.7014599999999999E-29</v>
      </c>
      <c r="I208" s="5">
        <f t="shared" si="19"/>
        <v>1065.167800047356</v>
      </c>
      <c r="J208" s="2">
        <f t="shared" si="20"/>
        <v>4.9925972748793889E+19</v>
      </c>
      <c r="K208" s="2">
        <f>J208*H208*1E-27*ARC_BR2_spectra_Lee!D$5</f>
        <v>8.1549163769436335E-27</v>
      </c>
      <c r="L208" s="2"/>
    </row>
    <row r="209" spans="7:12" x14ac:dyDescent="0.6">
      <c r="G209">
        <v>24.3</v>
      </c>
      <c r="H209" s="2">
        <v>3.07346E-30</v>
      </c>
      <c r="I209" s="5">
        <f t="shared" si="19"/>
        <v>1073.134089563106</v>
      </c>
      <c r="J209" s="2">
        <f t="shared" si="20"/>
        <v>5.0108869018783039E+19</v>
      </c>
      <c r="K209" s="2">
        <f>J209*H209*1E-27*ARC_BR2_spectra_Lee!D$5</f>
        <v>1.4784730039149019E-27</v>
      </c>
      <c r="L209" s="2"/>
    </row>
    <row r="210" spans="7:12" x14ac:dyDescent="0.6">
      <c r="G210">
        <v>24.4</v>
      </c>
      <c r="H210" s="2">
        <v>5.4278299999999998E-31</v>
      </c>
      <c r="I210" s="5">
        <f t="shared" si="19"/>
        <v>1081.1294558604038</v>
      </c>
      <c r="J210" s="2">
        <f t="shared" si="20"/>
        <v>5.0291765288769323E+19</v>
      </c>
      <c r="K210" s="2">
        <f>J210*H210*1E-27*ARC_BR2_spectra_Lee!D$5</f>
        <v>2.6205614629184715E-28</v>
      </c>
      <c r="L210" s="2"/>
    </row>
    <row r="211" spans="7:12" x14ac:dyDescent="0.6">
      <c r="G211">
        <v>24.5</v>
      </c>
      <c r="H211" s="2">
        <v>9.3721800000000005E-32</v>
      </c>
      <c r="I211" s="5">
        <f t="shared" si="19"/>
        <v>1089.15389893925</v>
      </c>
      <c r="J211" s="2">
        <f t="shared" si="20"/>
        <v>5.0474661558759883E+19</v>
      </c>
      <c r="K211" s="2">
        <f>J211*H211*1E-27*ARC_BR2_spectra_Lee!D$5</f>
        <v>4.5413530902506706E-29</v>
      </c>
      <c r="L211" s="2"/>
    </row>
    <row r="212" spans="7:12" x14ac:dyDescent="0.6">
      <c r="G212">
        <v>24.6</v>
      </c>
      <c r="H212" s="2">
        <v>1.5822100000000001E-32</v>
      </c>
      <c r="I212" s="5">
        <f t="shared" si="19"/>
        <v>1097.2074187996443</v>
      </c>
      <c r="J212" s="2">
        <f t="shared" si="20"/>
        <v>5.0657557828749033E+19</v>
      </c>
      <c r="K212" s="2">
        <f>J212*H212*1E-27*ARC_BR2_spectra_Lee!D$5</f>
        <v>7.6944858789336012E-30</v>
      </c>
      <c r="L212" s="2"/>
    </row>
    <row r="213" spans="7:12" x14ac:dyDescent="0.6">
      <c r="G213">
        <v>24.7</v>
      </c>
      <c r="H213" s="2">
        <v>2.61155E-33</v>
      </c>
      <c r="I213" s="5">
        <f t="shared" si="19"/>
        <v>1105.2900154415859</v>
      </c>
      <c r="J213" s="2">
        <f t="shared" si="20"/>
        <v>5.0840454098732458E+19</v>
      </c>
      <c r="K213" s="2">
        <f>J213*H213*1E-27*ARC_BR2_spectra_Lee!D$5</f>
        <v>1.2746149238548297E-30</v>
      </c>
      <c r="L213" s="2"/>
    </row>
    <row r="214" spans="7:12" x14ac:dyDescent="0.6">
      <c r="G214">
        <v>24.8</v>
      </c>
      <c r="H214" s="2">
        <v>4.2146300000000003E-34</v>
      </c>
      <c r="I214" s="5">
        <f t="shared" si="19"/>
        <v>1113.401688865076</v>
      </c>
      <c r="J214" s="2">
        <f t="shared" si="20"/>
        <v>5.102335036872446E+19</v>
      </c>
      <c r="K214" s="2">
        <f>J214*H214*1E-27*ARC_BR2_spectra_Lee!D$5</f>
        <v>2.064427614379557E-31</v>
      </c>
      <c r="L214" s="2"/>
    </row>
    <row r="215" spans="7:12" x14ac:dyDescent="0.6">
      <c r="G215">
        <v>24.9</v>
      </c>
      <c r="H215" s="2">
        <v>6.6499199999999995E-35</v>
      </c>
      <c r="I215" s="5">
        <f t="shared" si="19"/>
        <v>1121.5424390701139</v>
      </c>
      <c r="J215" s="2">
        <f t="shared" si="20"/>
        <v>5.1206246638710743E+19</v>
      </c>
      <c r="K215" s="2">
        <f>J215*H215*1E-27*ARC_BR2_spectra_Lee!D$5</f>
        <v>3.2689674590178755E-32</v>
      </c>
      <c r="L215" s="2"/>
    </row>
    <row r="216" spans="7:12" x14ac:dyDescent="0.6">
      <c r="G216">
        <v>25</v>
      </c>
      <c r="H216" s="2">
        <v>1.0258500000000001E-35</v>
      </c>
      <c r="I216" s="5">
        <f t="shared" si="19"/>
        <v>1129.7122660566999</v>
      </c>
      <c r="J216" s="2">
        <f t="shared" si="20"/>
        <v>5.1389142908699894E+19</v>
      </c>
      <c r="K216" s="2">
        <f>J216*H216*1E-27*ARC_BR2_spectra_Lee!D$5</f>
        <v>5.0608850162774203E-33</v>
      </c>
      <c r="L21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ARC_BR2_spectra_Lee</vt:lpstr>
      <vt:lpstr>elast stopping in Ni</vt:lpstr>
      <vt:lpstr>Alpha Spec from Ni</vt:lpstr>
      <vt:lpstr>Proton Spec from 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Gesteland</dc:creator>
  <cp:lastModifiedBy>Chris Reis</cp:lastModifiedBy>
  <dcterms:created xsi:type="dcterms:W3CDTF">2024-06-14T17:15:44Z</dcterms:created>
  <dcterms:modified xsi:type="dcterms:W3CDTF">2024-08-23T06:47:04Z</dcterms:modified>
</cp:coreProperties>
</file>