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turo\Documents\Estadistica\Apuntes de clases\"/>
    </mc:Choice>
  </mc:AlternateContent>
  <bookViews>
    <workbookView xWindow="0" yWindow="0" windowWidth="20490" windowHeight="7755" activeTab="1"/>
  </bookViews>
  <sheets>
    <sheet name="Hoja1" sheetId="1" r:id="rId1"/>
    <sheet name="Hoja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8" i="2" l="1"/>
  <c r="L27" i="2"/>
  <c r="J14" i="1"/>
  <c r="L22" i="2"/>
  <c r="L21" i="2"/>
  <c r="L20" i="2"/>
  <c r="L19" i="2"/>
  <c r="B18" i="2"/>
  <c r="G17" i="2"/>
  <c r="G16" i="2"/>
  <c r="G15" i="2"/>
  <c r="F15" i="2"/>
  <c r="E15" i="2"/>
  <c r="D15" i="2"/>
  <c r="C15" i="2"/>
  <c r="G14" i="2"/>
  <c r="D18" i="2" s="1"/>
  <c r="F14" i="2"/>
  <c r="F16" i="2" s="1"/>
  <c r="E14" i="2"/>
  <c r="E16" i="2" s="1"/>
  <c r="D14" i="2"/>
  <c r="D16" i="2" s="1"/>
  <c r="C14" i="2"/>
  <c r="C16" i="2" s="1"/>
  <c r="H13" i="2"/>
  <c r="G13" i="2"/>
  <c r="I13" i="2" s="1"/>
  <c r="H12" i="2"/>
  <c r="G12" i="2"/>
  <c r="I12" i="2" s="1"/>
  <c r="H11" i="2"/>
  <c r="G11" i="2"/>
  <c r="I11" i="2" s="1"/>
  <c r="H10" i="2"/>
  <c r="G10" i="2"/>
  <c r="I10" i="2" s="1"/>
  <c r="B20" i="2" s="1"/>
  <c r="L9" i="1"/>
  <c r="J10" i="1"/>
  <c r="J9" i="1"/>
  <c r="B19" i="2" l="1"/>
  <c r="F18" i="2"/>
  <c r="D19" i="2"/>
  <c r="D20" i="2"/>
  <c r="F20" i="2" s="1"/>
  <c r="F21" i="2" l="1"/>
  <c r="K20" i="2"/>
  <c r="M20" i="2" s="1"/>
  <c r="F19" i="2"/>
  <c r="B21" i="2"/>
  <c r="K22" i="2"/>
  <c r="D21" i="2" l="1"/>
  <c r="H21" i="2" s="1"/>
  <c r="K21" i="2" s="1"/>
  <c r="M21" i="2" s="1"/>
  <c r="N20" i="2" s="1"/>
  <c r="O20" i="2" s="1"/>
  <c r="K19" i="2"/>
  <c r="M19" i="2" s="1"/>
  <c r="N19" i="2" l="1"/>
  <c r="O19" i="2" s="1"/>
  <c r="B17" i="1" l="1"/>
  <c r="B20" i="1" s="1"/>
  <c r="A15" i="1"/>
  <c r="A13" i="1"/>
  <c r="B19" i="1"/>
  <c r="H3" i="1" l="1"/>
  <c r="I11" i="1" s="1"/>
  <c r="A14" i="1"/>
  <c r="B18" i="1"/>
  <c r="B14" i="1"/>
  <c r="C14" i="1"/>
  <c r="D14" i="1"/>
  <c r="B13" i="1"/>
  <c r="B15" i="1" s="1"/>
  <c r="C13" i="1"/>
  <c r="C15" i="1" s="1"/>
  <c r="D13" i="1"/>
  <c r="D15" i="1" s="1"/>
  <c r="F15" i="1" l="1"/>
  <c r="H4" i="1" s="1"/>
  <c r="I9" i="1" s="1"/>
  <c r="K9" i="1" s="1"/>
  <c r="H5" i="1" l="1"/>
  <c r="I10" i="1" s="1"/>
  <c r="K10" i="1" s="1"/>
  <c r="M9" i="1" l="1"/>
</calcChain>
</file>

<file path=xl/sharedStrings.xml><?xml version="1.0" encoding="utf-8"?>
<sst xmlns="http://schemas.openxmlformats.org/spreadsheetml/2006/main" count="94" uniqueCount="65">
  <si>
    <t>A</t>
  </si>
  <si>
    <t>B</t>
  </si>
  <si>
    <t>C</t>
  </si>
  <si>
    <t>D</t>
  </si>
  <si>
    <t>SUMA</t>
  </si>
  <si>
    <t>MEDIA</t>
  </si>
  <si>
    <t>GRAN TOTAL</t>
  </si>
  <si>
    <t>GRAN MEDIA</t>
  </si>
  <si>
    <t>SUMA^2</t>
  </si>
  <si>
    <t>SUMA DE CUADRADOS</t>
  </si>
  <si>
    <t>SCT</t>
  </si>
  <si>
    <t>SCTrat</t>
  </si>
  <si>
    <t>SCE</t>
  </si>
  <si>
    <t>SC</t>
  </si>
  <si>
    <t>F.C.</t>
  </si>
  <si>
    <t>Fuente</t>
  </si>
  <si>
    <t>Grad de lib</t>
  </si>
  <si>
    <t>CM</t>
  </si>
  <si>
    <t>F</t>
  </si>
  <si>
    <t>p</t>
  </si>
  <si>
    <t>Tratamiento</t>
  </si>
  <si>
    <t>Error</t>
  </si>
  <si>
    <t>Total</t>
  </si>
  <si>
    <t>Efecto de tratamiento</t>
  </si>
  <si>
    <t>FACTOR: MÉTODO DE ENSAMBLAJE</t>
  </si>
  <si>
    <t>Un experimento del tiempo ocupado en el ensamblaje de piezas por  cuatro métodos</t>
  </si>
  <si>
    <t>Operador de maquina</t>
  </si>
  <si>
    <t>Prom bloqu</t>
  </si>
  <si>
    <t>Total^2</t>
  </si>
  <si>
    <t>por  4 operadores diferentes (el número de bloques puede ser cualquiera)</t>
  </si>
  <si>
    <t>FACTOR B</t>
  </si>
  <si>
    <t>Gran total</t>
  </si>
  <si>
    <t>***</t>
  </si>
  <si>
    <t>p&lt;0.001</t>
  </si>
  <si>
    <t>muy altamente significativo</t>
  </si>
  <si>
    <t>Prom trat</t>
  </si>
  <si>
    <t>Suma de cuadrad</t>
  </si>
  <si>
    <t>**</t>
  </si>
  <si>
    <t>p&lt;0.01</t>
  </si>
  <si>
    <t>altamente significativo</t>
  </si>
  <si>
    <t>N</t>
  </si>
  <si>
    <t>*</t>
  </si>
  <si>
    <t>p&lt;0.05</t>
  </si>
  <si>
    <t>significativo</t>
  </si>
  <si>
    <t>SUMAS DE CUADRADOS</t>
  </si>
  <si>
    <t>SCT=SCTrat+SCBloq+SCE</t>
  </si>
  <si>
    <t>Gran media</t>
  </si>
  <si>
    <t>ns</t>
  </si>
  <si>
    <t>p&gt;0.05</t>
  </si>
  <si>
    <t>no significativo</t>
  </si>
  <si>
    <t>-</t>
  </si>
  <si>
    <t>=</t>
  </si>
  <si>
    <t xml:space="preserve">Fuente </t>
  </si>
  <si>
    <t>SCBloq</t>
  </si>
  <si>
    <t>Bloque</t>
  </si>
  <si>
    <t>Comparación de medias</t>
  </si>
  <si>
    <t>DISEÑO DE BLOQUES COMPLETOS AL AZAR (DBCA)</t>
  </si>
  <si>
    <r>
      <rPr>
        <b/>
        <sz val="11"/>
        <color theme="1"/>
        <rFont val="Calibri"/>
        <family val="2"/>
        <scheme val="minor"/>
      </rPr>
      <t>COMPLETOS:</t>
    </r>
    <r>
      <rPr>
        <sz val="11"/>
        <color theme="1"/>
        <rFont val="Calibri"/>
        <family val="2"/>
        <scheme val="minor"/>
      </rPr>
      <t xml:space="preserve"> Todos los tratamientos se prueban en todos los bloques</t>
    </r>
  </si>
  <si>
    <r>
      <rPr>
        <b/>
        <sz val="11"/>
        <color theme="1"/>
        <rFont val="Calibri"/>
        <family val="2"/>
        <scheme val="minor"/>
      </rPr>
      <t>AL AZAR:</t>
    </r>
    <r>
      <rPr>
        <sz val="11"/>
        <color theme="1"/>
        <rFont val="Calibri"/>
        <family val="2"/>
        <scheme val="minor"/>
      </rPr>
      <t xml:space="preserve"> Los tratamientos fueron aleatorizados DENTRO de cada bloque. No necesariamente se aleatorizaron los bloques. En este diseño, el orden en que se aplican los bloques es irrelevante</t>
    </r>
  </si>
  <si>
    <t>El interes del investigador NO está en los bloques, por lo mismo no se aleatoriza el orden en que se aplican. Los bloques solamente cumplen con el objetivo de aislar esa fuente de variación en el experimento</t>
  </si>
  <si>
    <t>Generalmente se bloquean factores que el investigador conoce bien que pueden causar ruido en el análisis.</t>
  </si>
  <si>
    <t>Se comprueba una hipotesis nula para el factor de interes, y una segunda hipótesis para el efecto de los bloques. Esto se hace con el fin de verificar que efectivamente el factor bloque tiene efecto</t>
  </si>
  <si>
    <t>De no tener efecto el factor bloque, se puede ahorrar el bloqueo de ese factor para futuros experimentos</t>
  </si>
  <si>
    <t>Σ(α^2)/a-1</t>
  </si>
  <si>
    <t>Efecto del bloque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</si>
</sst>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11"/>
      <color theme="1"/>
      <name val="Calibri"/>
      <family val="2"/>
    </font>
  </fonts>
  <fills count="5">
    <fill>
      <patternFill patternType="none"/>
    </fill>
    <fill>
      <patternFill patternType="gray125"/>
    </fill>
    <fill>
      <patternFill patternType="solid">
        <fgColor rgb="FFFFC7CE"/>
      </patternFill>
    </fill>
    <fill>
      <patternFill patternType="solid">
        <fgColor theme="7"/>
      </patternFill>
    </fill>
    <fill>
      <patternFill patternType="solid">
        <fgColor theme="8"/>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cellStyleXfs>
  <cellXfs count="27">
    <xf numFmtId="0" fontId="0" fillId="0" borderId="0" xfId="0"/>
    <xf numFmtId="0" fontId="0" fillId="0" borderId="1" xfId="0" applyBorder="1"/>
    <xf numFmtId="0" fontId="2" fillId="0" borderId="1" xfId="0" applyFont="1" applyBorder="1"/>
    <xf numFmtId="0" fontId="3" fillId="3" borderId="0" xfId="2" applyAlignment="1">
      <alignment horizontal="center"/>
    </xf>
    <xf numFmtId="0" fontId="1" fillId="2" borderId="0" xfId="1"/>
    <xf numFmtId="0" fontId="3" fillId="4" borderId="0" xfId="3"/>
    <xf numFmtId="0" fontId="3" fillId="3" borderId="0" xfId="2"/>
    <xf numFmtId="0" fontId="3" fillId="4" borderId="0" xfId="3" applyAlignment="1">
      <alignment horizontal="center" textRotation="90"/>
    </xf>
    <xf numFmtId="0" fontId="0" fillId="0" borderId="2" xfId="0" applyBorder="1"/>
    <xf numFmtId="0" fontId="0" fillId="0" borderId="3" xfId="0" applyBorder="1"/>
    <xf numFmtId="0" fontId="0" fillId="0" borderId="4" xfId="0" applyBorder="1"/>
    <xf numFmtId="0" fontId="2" fillId="0" borderId="0" xfId="0" applyFont="1"/>
    <xf numFmtId="0" fontId="4" fillId="0" borderId="0" xfId="0" applyFont="1"/>
    <xf numFmtId="0" fontId="0" fillId="0" borderId="3" xfId="0" applyFill="1" applyBorder="1"/>
    <xf numFmtId="0" fontId="0" fillId="0" borderId="5" xfId="0" applyBorder="1"/>
    <xf numFmtId="0" fontId="0" fillId="0" borderId="6" xfId="0" applyBorder="1"/>
    <xf numFmtId="0" fontId="0" fillId="0" borderId="6" xfId="0" applyBorder="1" applyAlignment="1">
      <alignment horizontal="center"/>
    </xf>
    <xf numFmtId="0" fontId="0" fillId="0" borderId="7" xfId="0" applyBorder="1"/>
    <xf numFmtId="0" fontId="0" fillId="0" borderId="8" xfId="0" applyBorder="1"/>
    <xf numFmtId="0" fontId="0" fillId="0" borderId="0" xfId="0" applyBorder="1"/>
    <xf numFmtId="0" fontId="0" fillId="0" borderId="0" xfId="0" applyBorder="1" applyAlignment="1">
      <alignment horizontal="center"/>
    </xf>
    <xf numFmtId="0" fontId="0" fillId="0" borderId="9" xfId="0" applyBorder="1"/>
    <xf numFmtId="0" fontId="0" fillId="0" borderId="10" xfId="0" applyBorder="1"/>
    <xf numFmtId="0" fontId="0" fillId="0" borderId="11" xfId="0" applyBorder="1"/>
    <xf numFmtId="0" fontId="0" fillId="0" borderId="11" xfId="0" applyBorder="1" applyAlignment="1">
      <alignment horizontal="center"/>
    </xf>
    <xf numFmtId="0" fontId="0" fillId="0" borderId="12" xfId="0" applyBorder="1"/>
    <xf numFmtId="0" fontId="5" fillId="0" borderId="0" xfId="0" applyFont="1"/>
  </cellXfs>
  <cellStyles count="4">
    <cellStyle name="Énfasis4" xfId="2" builtinId="41"/>
    <cellStyle name="Énfasis5" xfId="3" builtinId="45"/>
    <cellStyle name="Incorrecto"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0"/>
  <sheetViews>
    <sheetView workbookViewId="0">
      <selection activeCell="H16" sqref="H16"/>
    </sheetView>
  </sheetViews>
  <sheetFormatPr baseColWidth="10" defaultRowHeight="15" x14ac:dyDescent="0.25"/>
  <cols>
    <col min="10" max="10" width="12.25" bestFit="1" customWidth="1"/>
  </cols>
  <sheetData>
    <row r="3" spans="1:13" x14ac:dyDescent="0.25">
      <c r="A3" s="1" t="s">
        <v>0</v>
      </c>
      <c r="B3" s="1" t="s">
        <v>1</v>
      </c>
      <c r="C3" s="1" t="s">
        <v>2</v>
      </c>
      <c r="D3" s="1" t="s">
        <v>3</v>
      </c>
      <c r="G3" t="s">
        <v>13</v>
      </c>
      <c r="H3">
        <f>B19-B20</f>
        <v>238</v>
      </c>
    </row>
    <row r="4" spans="1:13" x14ac:dyDescent="0.25">
      <c r="A4" s="1">
        <v>23</v>
      </c>
      <c r="B4" s="1">
        <v>17</v>
      </c>
      <c r="C4" s="1">
        <v>20</v>
      </c>
      <c r="D4" s="1">
        <v>22</v>
      </c>
      <c r="G4" t="s">
        <v>11</v>
      </c>
      <c r="H4">
        <f>(F15/9)-B20</f>
        <v>172.88888888888869</v>
      </c>
    </row>
    <row r="5" spans="1:13" x14ac:dyDescent="0.25">
      <c r="A5" s="1">
        <v>20</v>
      </c>
      <c r="B5" s="1">
        <v>17</v>
      </c>
      <c r="C5" s="1">
        <v>20</v>
      </c>
      <c r="D5" s="1">
        <v>24</v>
      </c>
      <c r="G5" t="s">
        <v>12</v>
      </c>
      <c r="H5">
        <f>H3-H4</f>
        <v>65.111111111111313</v>
      </c>
    </row>
    <row r="6" spans="1:13" x14ac:dyDescent="0.25">
      <c r="A6" s="1">
        <v>20</v>
      </c>
      <c r="B6" s="1">
        <v>16</v>
      </c>
      <c r="C6" s="1">
        <v>17</v>
      </c>
      <c r="D6" s="1">
        <v>21</v>
      </c>
    </row>
    <row r="7" spans="1:13" x14ac:dyDescent="0.25">
      <c r="A7" s="1">
        <v>24</v>
      </c>
      <c r="B7" s="1">
        <v>15</v>
      </c>
      <c r="C7" s="1">
        <v>19</v>
      </c>
      <c r="D7" s="1">
        <v>22</v>
      </c>
    </row>
    <row r="8" spans="1:13" x14ac:dyDescent="0.25">
      <c r="A8" s="1">
        <v>20</v>
      </c>
      <c r="B8" s="1">
        <v>14</v>
      </c>
      <c r="C8" s="1">
        <v>18</v>
      </c>
      <c r="D8" s="1">
        <v>21</v>
      </c>
      <c r="H8" t="s">
        <v>15</v>
      </c>
      <c r="I8" t="s">
        <v>13</v>
      </c>
      <c r="J8" t="s">
        <v>16</v>
      </c>
      <c r="K8" t="s">
        <v>17</v>
      </c>
      <c r="L8" t="s">
        <v>18</v>
      </c>
      <c r="M8" t="s">
        <v>19</v>
      </c>
    </row>
    <row r="9" spans="1:13" x14ac:dyDescent="0.25">
      <c r="A9" s="1">
        <v>24</v>
      </c>
      <c r="B9" s="1">
        <v>15</v>
      </c>
      <c r="C9" s="1">
        <v>19</v>
      </c>
      <c r="D9" s="1">
        <v>23</v>
      </c>
      <c r="H9" t="s">
        <v>20</v>
      </c>
      <c r="I9">
        <f>H4</f>
        <v>172.88888888888869</v>
      </c>
      <c r="J9">
        <f>4-1</f>
        <v>3</v>
      </c>
      <c r="K9">
        <f>I9/J9</f>
        <v>57.629629629629562</v>
      </c>
      <c r="L9">
        <f>K9/K10</f>
        <v>28.323094425483383</v>
      </c>
      <c r="M9">
        <f>_xlfn.F.DIST.RT(L9,J9,J10)</f>
        <v>3.9180305702314966E-9</v>
      </c>
    </row>
    <row r="10" spans="1:13" x14ac:dyDescent="0.25">
      <c r="A10" s="1">
        <v>20</v>
      </c>
      <c r="B10" s="1">
        <v>16</v>
      </c>
      <c r="C10" s="1">
        <v>21</v>
      </c>
      <c r="D10" s="1">
        <v>22</v>
      </c>
      <c r="H10" t="s">
        <v>21</v>
      </c>
      <c r="I10">
        <f>H5</f>
        <v>65.111111111111313</v>
      </c>
      <c r="J10">
        <f>4*(9-1)</f>
        <v>32</v>
      </c>
      <c r="K10">
        <f>I10/J10</f>
        <v>2.0347222222222285</v>
      </c>
    </row>
    <row r="11" spans="1:13" x14ac:dyDescent="0.25">
      <c r="A11" s="1">
        <v>20</v>
      </c>
      <c r="B11" s="1">
        <v>18</v>
      </c>
      <c r="C11" s="1">
        <v>20</v>
      </c>
      <c r="D11" s="1">
        <v>21</v>
      </c>
      <c r="H11" t="s">
        <v>22</v>
      </c>
      <c r="I11">
        <f>H3</f>
        <v>238</v>
      </c>
    </row>
    <row r="12" spans="1:13" x14ac:dyDescent="0.25">
      <c r="A12" s="1">
        <v>21</v>
      </c>
      <c r="B12" s="1">
        <v>18</v>
      </c>
      <c r="C12" s="1">
        <v>20</v>
      </c>
      <c r="D12" s="1">
        <v>20</v>
      </c>
    </row>
    <row r="13" spans="1:13" x14ac:dyDescent="0.25">
      <c r="A13">
        <f>SUM(A4:A12)</f>
        <v>192</v>
      </c>
      <c r="B13">
        <f t="shared" ref="B13:D13" si="0">SUM(B4:B12)</f>
        <v>146</v>
      </c>
      <c r="C13">
        <f t="shared" si="0"/>
        <v>174</v>
      </c>
      <c r="D13">
        <f t="shared" si="0"/>
        <v>196</v>
      </c>
      <c r="E13" t="s">
        <v>4</v>
      </c>
    </row>
    <row r="14" spans="1:13" x14ac:dyDescent="0.25">
      <c r="A14">
        <f>AVERAGE(A4:A12)</f>
        <v>21.333333333333332</v>
      </c>
      <c r="B14">
        <f t="shared" ref="B14:D14" si="1">AVERAGE(B4:B12)</f>
        <v>16.222222222222221</v>
      </c>
      <c r="C14">
        <f t="shared" si="1"/>
        <v>19.333333333333332</v>
      </c>
      <c r="D14">
        <f t="shared" si="1"/>
        <v>21.777777777777779</v>
      </c>
      <c r="E14" t="s">
        <v>5</v>
      </c>
      <c r="H14" t="s">
        <v>23</v>
      </c>
      <c r="J14">
        <f>(K9-K10)/9</f>
        <v>6.1772119341563707</v>
      </c>
      <c r="K14" t="s">
        <v>51</v>
      </c>
      <c r="L14" s="26" t="s">
        <v>63</v>
      </c>
    </row>
    <row r="15" spans="1:13" x14ac:dyDescent="0.25">
      <c r="A15">
        <f>A13^2</f>
        <v>36864</v>
      </c>
      <c r="B15">
        <f t="shared" ref="B15:D15" si="2">B13^2</f>
        <v>21316</v>
      </c>
      <c r="C15">
        <f t="shared" si="2"/>
        <v>30276</v>
      </c>
      <c r="D15">
        <f>D13^2</f>
        <v>38416</v>
      </c>
      <c r="E15" t="s">
        <v>8</v>
      </c>
      <c r="F15">
        <f>SUM(A15:D15)</f>
        <v>126872</v>
      </c>
    </row>
    <row r="17" spans="2:3" x14ac:dyDescent="0.25">
      <c r="B17">
        <f>SUM(A4:D12)</f>
        <v>708</v>
      </c>
      <c r="C17" t="s">
        <v>6</v>
      </c>
    </row>
    <row r="18" spans="2:3" x14ac:dyDescent="0.25">
      <c r="B18">
        <f>AVERAGE(A4:D12)</f>
        <v>19.666666666666668</v>
      </c>
      <c r="C18" t="s">
        <v>7</v>
      </c>
    </row>
    <row r="19" spans="2:3" x14ac:dyDescent="0.25">
      <c r="B19">
        <f>SUMSQ(A4:D12)</f>
        <v>14162</v>
      </c>
      <c r="C19" t="s">
        <v>9</v>
      </c>
    </row>
    <row r="20" spans="2:3" x14ac:dyDescent="0.25">
      <c r="B20">
        <f>(B17^2)/COUNT(A4:D12)</f>
        <v>13924</v>
      </c>
      <c r="C20" t="s">
        <v>14</v>
      </c>
    </row>
  </sheetData>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topLeftCell="E7" workbookViewId="0">
      <selection activeCell="K26" sqref="K26"/>
    </sheetView>
  </sheetViews>
  <sheetFormatPr baseColWidth="10" defaultRowHeight="15" x14ac:dyDescent="0.25"/>
  <sheetData>
    <row r="1" spans="1:16" x14ac:dyDescent="0.25">
      <c r="A1" s="11" t="s">
        <v>56</v>
      </c>
    </row>
    <row r="2" spans="1:16" x14ac:dyDescent="0.25">
      <c r="A2" t="s">
        <v>57</v>
      </c>
    </row>
    <row r="3" spans="1:16" x14ac:dyDescent="0.25">
      <c r="A3" t="s">
        <v>58</v>
      </c>
    </row>
    <row r="4" spans="1:16" x14ac:dyDescent="0.25">
      <c r="A4" t="s">
        <v>59</v>
      </c>
    </row>
    <row r="5" spans="1:16" x14ac:dyDescent="0.25">
      <c r="A5" t="s">
        <v>60</v>
      </c>
    </row>
    <row r="6" spans="1:16" x14ac:dyDescent="0.25">
      <c r="A6" t="s">
        <v>61</v>
      </c>
    </row>
    <row r="7" spans="1:16" x14ac:dyDescent="0.25">
      <c r="A7" t="s">
        <v>62</v>
      </c>
    </row>
    <row r="8" spans="1:16" x14ac:dyDescent="0.25">
      <c r="C8" s="3" t="s">
        <v>24</v>
      </c>
      <c r="D8" s="3"/>
      <c r="E8" s="3"/>
      <c r="F8" s="3"/>
      <c r="K8" s="4" t="s">
        <v>25</v>
      </c>
      <c r="L8" s="4"/>
      <c r="M8" s="4"/>
      <c r="N8" s="4"/>
      <c r="O8" s="4"/>
      <c r="P8" s="4"/>
    </row>
    <row r="9" spans="1:16" x14ac:dyDescent="0.25">
      <c r="A9" s="5" t="s">
        <v>26</v>
      </c>
      <c r="B9" s="5"/>
      <c r="C9" s="6" t="s">
        <v>0</v>
      </c>
      <c r="D9" s="6" t="s">
        <v>1</v>
      </c>
      <c r="E9" s="6" t="s">
        <v>2</v>
      </c>
      <c r="F9" s="6" t="s">
        <v>3</v>
      </c>
      <c r="G9" s="1" t="s">
        <v>22</v>
      </c>
      <c r="H9" s="1" t="s">
        <v>27</v>
      </c>
      <c r="I9" s="1" t="s">
        <v>28</v>
      </c>
      <c r="K9" s="4" t="s">
        <v>29</v>
      </c>
      <c r="L9" s="4"/>
      <c r="M9" s="4"/>
      <c r="N9" s="4"/>
      <c r="O9" s="4"/>
      <c r="P9" s="4"/>
    </row>
    <row r="10" spans="1:16" x14ac:dyDescent="0.25">
      <c r="A10" s="7" t="s">
        <v>30</v>
      </c>
      <c r="B10" s="5">
        <v>1</v>
      </c>
      <c r="C10" s="1">
        <v>6</v>
      </c>
      <c r="D10" s="1">
        <v>7</v>
      </c>
      <c r="E10" s="1">
        <v>10</v>
      </c>
      <c r="F10" s="8">
        <v>10</v>
      </c>
      <c r="G10" s="1">
        <f>SUM(C10:F10)</f>
        <v>33</v>
      </c>
      <c r="H10" s="1">
        <f>AVERAGE(C10:F10)</f>
        <v>8.25</v>
      </c>
      <c r="I10" s="1">
        <f>G10^2</f>
        <v>1089</v>
      </c>
    </row>
    <row r="11" spans="1:16" x14ac:dyDescent="0.25">
      <c r="A11" s="7"/>
      <c r="B11" s="5">
        <v>2</v>
      </c>
      <c r="C11" s="1">
        <v>9</v>
      </c>
      <c r="D11" s="1">
        <v>10</v>
      </c>
      <c r="E11" s="1">
        <v>16</v>
      </c>
      <c r="F11" s="8">
        <v>13</v>
      </c>
      <c r="G11" s="1">
        <f t="shared" ref="G11:G13" si="0">SUM(C11:F11)</f>
        <v>48</v>
      </c>
      <c r="H11" s="1">
        <f t="shared" ref="H11:H13" si="1">AVERAGE(C11:F11)</f>
        <v>12</v>
      </c>
      <c r="I11" s="1">
        <f t="shared" ref="I11:I13" si="2">G11^2</f>
        <v>2304</v>
      </c>
    </row>
    <row r="12" spans="1:16" x14ac:dyDescent="0.25">
      <c r="A12" s="7"/>
      <c r="B12" s="5">
        <v>3</v>
      </c>
      <c r="C12" s="1">
        <v>7</v>
      </c>
      <c r="D12" s="1">
        <v>11</v>
      </c>
      <c r="E12" s="1">
        <v>11</v>
      </c>
      <c r="F12" s="8">
        <v>11</v>
      </c>
      <c r="G12" s="1">
        <f t="shared" si="0"/>
        <v>40</v>
      </c>
      <c r="H12" s="1">
        <f t="shared" si="1"/>
        <v>10</v>
      </c>
      <c r="I12" s="1">
        <f t="shared" si="2"/>
        <v>1600</v>
      </c>
    </row>
    <row r="13" spans="1:16" x14ac:dyDescent="0.25">
      <c r="A13" s="7"/>
      <c r="B13" s="5">
        <v>4</v>
      </c>
      <c r="C13" s="9">
        <v>8</v>
      </c>
      <c r="D13" s="9">
        <v>8</v>
      </c>
      <c r="E13" s="9">
        <v>14</v>
      </c>
      <c r="F13" s="10">
        <v>9</v>
      </c>
      <c r="G13" s="9">
        <f t="shared" si="0"/>
        <v>39</v>
      </c>
      <c r="H13" s="9">
        <f t="shared" si="1"/>
        <v>9.75</v>
      </c>
      <c r="I13" s="1">
        <f t="shared" si="2"/>
        <v>1521</v>
      </c>
    </row>
    <row r="14" spans="1:16" x14ac:dyDescent="0.25">
      <c r="B14" s="1" t="s">
        <v>22</v>
      </c>
      <c r="C14" s="1">
        <f>SUM(C10:C13)</f>
        <v>30</v>
      </c>
      <c r="D14" s="1">
        <f t="shared" ref="D14:F14" si="3">SUM(D10:D13)</f>
        <v>36</v>
      </c>
      <c r="E14" s="1">
        <f t="shared" si="3"/>
        <v>51</v>
      </c>
      <c r="F14" s="1">
        <f t="shared" si="3"/>
        <v>43</v>
      </c>
      <c r="G14" s="1">
        <f>SUM(C10:F13)</f>
        <v>160</v>
      </c>
      <c r="H14" s="1" t="s">
        <v>31</v>
      </c>
      <c r="K14" t="s">
        <v>32</v>
      </c>
      <c r="L14" t="s">
        <v>33</v>
      </c>
      <c r="M14" t="s">
        <v>34</v>
      </c>
    </row>
    <row r="15" spans="1:16" x14ac:dyDescent="0.25">
      <c r="B15" s="1" t="s">
        <v>35</v>
      </c>
      <c r="C15" s="1">
        <f>AVERAGE(C10:C13)</f>
        <v>7.5</v>
      </c>
      <c r="D15" s="1">
        <f t="shared" ref="D15:F15" si="4">AVERAGE(D10:D13)</f>
        <v>9</v>
      </c>
      <c r="E15" s="1">
        <f t="shared" si="4"/>
        <v>12.75</v>
      </c>
      <c r="F15" s="1">
        <f t="shared" si="4"/>
        <v>10.75</v>
      </c>
      <c r="G15" s="1">
        <f>SUMSQ(C10:F13)</f>
        <v>1708</v>
      </c>
      <c r="H15" s="1" t="s">
        <v>36</v>
      </c>
      <c r="K15" t="s">
        <v>37</v>
      </c>
      <c r="L15" t="s">
        <v>38</v>
      </c>
      <c r="M15" t="s">
        <v>39</v>
      </c>
    </row>
    <row r="16" spans="1:16" x14ac:dyDescent="0.25">
      <c r="B16" s="1" t="s">
        <v>28</v>
      </c>
      <c r="C16" s="1">
        <f>C14^2</f>
        <v>900</v>
      </c>
      <c r="D16" s="1">
        <f t="shared" ref="D16:F16" si="5">D14^2</f>
        <v>1296</v>
      </c>
      <c r="E16" s="1">
        <f t="shared" si="5"/>
        <v>2601</v>
      </c>
      <c r="F16" s="1">
        <f t="shared" si="5"/>
        <v>1849</v>
      </c>
      <c r="G16" s="1">
        <f>COUNT(C10:F13)</f>
        <v>16</v>
      </c>
      <c r="H16" s="1" t="s">
        <v>40</v>
      </c>
      <c r="K16" t="s">
        <v>41</v>
      </c>
      <c r="L16" t="s">
        <v>42</v>
      </c>
      <c r="M16" t="s">
        <v>43</v>
      </c>
    </row>
    <row r="17" spans="1:16" ht="15.75" thickBot="1" x14ac:dyDescent="0.3">
      <c r="A17" s="11" t="s">
        <v>44</v>
      </c>
      <c r="B17" s="11"/>
      <c r="C17" s="12" t="s">
        <v>45</v>
      </c>
      <c r="G17" s="9">
        <f>AVERAGE(C10:F13)</f>
        <v>10</v>
      </c>
      <c r="H17" s="13" t="s">
        <v>46</v>
      </c>
      <c r="K17" t="s">
        <v>47</v>
      </c>
      <c r="L17" t="s">
        <v>48</v>
      </c>
      <c r="M17" t="s">
        <v>49</v>
      </c>
    </row>
    <row r="18" spans="1:16" x14ac:dyDescent="0.25">
      <c r="A18" s="14" t="s">
        <v>10</v>
      </c>
      <c r="B18" s="15">
        <f>G15</f>
        <v>1708</v>
      </c>
      <c r="C18" s="16" t="s">
        <v>50</v>
      </c>
      <c r="D18" s="15">
        <f>(G$14^2)/G$16</f>
        <v>1600</v>
      </c>
      <c r="E18" s="16" t="s">
        <v>51</v>
      </c>
      <c r="F18" s="15">
        <f>B18-D18</f>
        <v>108</v>
      </c>
      <c r="G18" s="15"/>
      <c r="H18" s="17"/>
      <c r="J18" s="2" t="s">
        <v>52</v>
      </c>
      <c r="K18" s="2" t="s">
        <v>13</v>
      </c>
      <c r="L18" s="2" t="s">
        <v>16</v>
      </c>
      <c r="M18" s="2" t="s">
        <v>17</v>
      </c>
      <c r="N18" s="2" t="s">
        <v>18</v>
      </c>
      <c r="O18" s="2" t="s">
        <v>19</v>
      </c>
    </row>
    <row r="19" spans="1:16" x14ac:dyDescent="0.25">
      <c r="A19" s="18" t="s">
        <v>11</v>
      </c>
      <c r="B19" s="19">
        <f>(SUM(C16:F16)/4)</f>
        <v>1661.5</v>
      </c>
      <c r="C19" s="20" t="s">
        <v>50</v>
      </c>
      <c r="D19" s="19">
        <f>(G$14^2)/G$16</f>
        <v>1600</v>
      </c>
      <c r="E19" s="20" t="s">
        <v>51</v>
      </c>
      <c r="F19" s="19">
        <f>B19-D19</f>
        <v>61.5</v>
      </c>
      <c r="G19" s="19"/>
      <c r="H19" s="21"/>
      <c r="J19" s="2" t="s">
        <v>20</v>
      </c>
      <c r="K19" s="1">
        <f>F19</f>
        <v>61.5</v>
      </c>
      <c r="L19" s="1">
        <f>4-1</f>
        <v>3</v>
      </c>
      <c r="M19" s="1">
        <f>K19/L19</f>
        <v>20.5</v>
      </c>
      <c r="N19" s="1">
        <f>M19/M21</f>
        <v>10.25</v>
      </c>
      <c r="O19" s="1">
        <f>_xlfn.F.DIST.RT(N19,L19,L21)</f>
        <v>2.9192572703618897E-3</v>
      </c>
      <c r="P19" t="s">
        <v>37</v>
      </c>
    </row>
    <row r="20" spans="1:16" x14ac:dyDescent="0.25">
      <c r="A20" s="18" t="s">
        <v>53</v>
      </c>
      <c r="B20" s="19">
        <f>(SUM(I10:I13)/4)</f>
        <v>1628.5</v>
      </c>
      <c r="C20" s="20" t="s">
        <v>50</v>
      </c>
      <c r="D20" s="19">
        <f>(G$14^2)/G$16</f>
        <v>1600</v>
      </c>
      <c r="E20" s="20" t="s">
        <v>51</v>
      </c>
      <c r="F20" s="19">
        <f>B20-D20</f>
        <v>28.5</v>
      </c>
      <c r="G20" s="19"/>
      <c r="H20" s="21"/>
      <c r="J20" s="2" t="s">
        <v>54</v>
      </c>
      <c r="K20" s="1">
        <f>F20</f>
        <v>28.5</v>
      </c>
      <c r="L20" s="1">
        <f>4-1</f>
        <v>3</v>
      </c>
      <c r="M20" s="1">
        <f t="shared" ref="M20:M21" si="6">K20/L20</f>
        <v>9.5</v>
      </c>
      <c r="N20" s="1">
        <f>M20/M21</f>
        <v>4.75</v>
      </c>
      <c r="O20" s="1">
        <f>_xlfn.F.DIST.RT(N20,L20,L21)</f>
        <v>2.9845947839886686E-2</v>
      </c>
      <c r="P20" t="s">
        <v>41</v>
      </c>
    </row>
    <row r="21" spans="1:16" ht="15.75" thickBot="1" x14ac:dyDescent="0.3">
      <c r="A21" s="22" t="s">
        <v>12</v>
      </c>
      <c r="B21" s="23">
        <f>F18</f>
        <v>108</v>
      </c>
      <c r="C21" s="24" t="s">
        <v>50</v>
      </c>
      <c r="D21" s="23">
        <f>F19</f>
        <v>61.5</v>
      </c>
      <c r="E21" s="24" t="s">
        <v>50</v>
      </c>
      <c r="F21" s="23">
        <f>F20</f>
        <v>28.5</v>
      </c>
      <c r="G21" s="24" t="s">
        <v>51</v>
      </c>
      <c r="H21" s="25">
        <f>B21-D21-F21</f>
        <v>18</v>
      </c>
      <c r="J21" s="2" t="s">
        <v>21</v>
      </c>
      <c r="K21" s="1">
        <f>H21</f>
        <v>18</v>
      </c>
      <c r="L21" s="1">
        <f>L19*L20</f>
        <v>9</v>
      </c>
      <c r="M21" s="1">
        <f t="shared" si="6"/>
        <v>2</v>
      </c>
      <c r="N21" s="1"/>
      <c r="O21" s="1"/>
    </row>
    <row r="22" spans="1:16" x14ac:dyDescent="0.25">
      <c r="J22" s="2" t="s">
        <v>22</v>
      </c>
      <c r="K22" s="1">
        <f>F18</f>
        <v>108</v>
      </c>
      <c r="L22" s="1">
        <f>(4*4)-1</f>
        <v>15</v>
      </c>
      <c r="M22" s="1"/>
      <c r="N22" s="1"/>
      <c r="O22" s="1"/>
    </row>
    <row r="23" spans="1:16" x14ac:dyDescent="0.25">
      <c r="A23" s="11" t="s">
        <v>55</v>
      </c>
    </row>
    <row r="24" spans="1:16" x14ac:dyDescent="0.25">
      <c r="C24" s="19"/>
    </row>
    <row r="27" spans="1:16" x14ac:dyDescent="0.25">
      <c r="J27" s="11" t="s">
        <v>23</v>
      </c>
      <c r="L27">
        <f>(M19-M21)/4</f>
        <v>4.625</v>
      </c>
    </row>
    <row r="28" spans="1:16" x14ac:dyDescent="0.25">
      <c r="J28" s="11" t="s">
        <v>64</v>
      </c>
      <c r="L28">
        <f>(M20-M21)/4</f>
        <v>1.875</v>
      </c>
    </row>
  </sheetData>
  <mergeCells count="2">
    <mergeCell ref="C8:F8"/>
    <mergeCell ref="A10:A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dc:creator>
  <cp:lastModifiedBy>Arturo</cp:lastModifiedBy>
  <dcterms:created xsi:type="dcterms:W3CDTF">2016-08-31T01:31:17Z</dcterms:created>
  <dcterms:modified xsi:type="dcterms:W3CDTF">2016-08-31T03:04:38Z</dcterms:modified>
</cp:coreProperties>
</file>