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edk\Google Drive\`Work\#DMD HRQOL\Data\"/>
    </mc:Choice>
  </mc:AlternateContent>
  <bookViews>
    <workbookView xWindow="0" yWindow="0" windowWidth="28800" windowHeight="12210" activeTab="1"/>
  </bookViews>
  <sheets>
    <sheet name="C4 WHOQOL" sheetId="5" r:id="rId1"/>
    <sheet name="C5 DASS" sheetId="6" r:id="rId2"/>
    <sheet name="C6 PSQI" sheetId="7" r:id="rId3"/>
    <sheet name="C7 ISI" sheetId="8" r:id="rId4"/>
  </sheets>
  <calcPr calcId="171027" concurrentCalc="0"/>
</workbook>
</file>

<file path=xl/calcChain.xml><?xml version="1.0" encoding="utf-8"?>
<calcChain xmlns="http://schemas.openxmlformats.org/spreadsheetml/2006/main">
  <c r="N21" i="8" l="1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N20" i="8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N19" i="8"/>
  <c r="N18" i="8"/>
  <c r="N17" i="8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O19" i="7"/>
  <c r="AO20" i="7"/>
  <c r="AN19" i="7"/>
  <c r="AN20" i="7"/>
  <c r="AM19" i="7"/>
  <c r="AM20" i="7"/>
  <c r="AK19" i="7"/>
  <c r="AL19" i="7"/>
  <c r="AK20" i="7"/>
  <c r="AL20" i="7"/>
  <c r="AD17" i="7"/>
  <c r="AF17" i="7"/>
  <c r="AG17" i="7"/>
  <c r="AH17" i="7"/>
  <c r="AI17" i="7"/>
  <c r="AG19" i="7"/>
  <c r="AG20" i="7"/>
  <c r="AF19" i="7"/>
  <c r="AF20" i="7"/>
  <c r="AD19" i="7"/>
  <c r="AE19" i="7"/>
  <c r="AD20" i="7"/>
  <c r="AE20" i="7"/>
  <c r="AA19" i="7"/>
  <c r="AB19" i="7"/>
  <c r="AC19" i="7"/>
  <c r="AA20" i="7"/>
  <c r="AB20" i="7"/>
  <c r="AC20" i="7"/>
  <c r="Z17" i="7"/>
  <c r="Z19" i="7"/>
  <c r="Z20" i="7"/>
  <c r="AP20" i="7"/>
  <c r="AQ20" i="7"/>
  <c r="AH20" i="7"/>
  <c r="AI20" i="7"/>
  <c r="AJ20" i="7"/>
  <c r="AR20" i="7"/>
  <c r="AS20" i="7"/>
  <c r="AP19" i="7"/>
  <c r="AQ19" i="7"/>
  <c r="AH19" i="7"/>
  <c r="AI19" i="7"/>
  <c r="AJ19" i="7"/>
  <c r="AR19" i="7"/>
  <c r="AS19" i="7"/>
  <c r="N15" i="8"/>
  <c r="N14" i="8"/>
  <c r="N16" i="8"/>
  <c r="N22" i="8"/>
  <c r="N23" i="8"/>
  <c r="N13" i="8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N5" i="8"/>
  <c r="N6" i="8"/>
  <c r="N7" i="8"/>
  <c r="N8" i="8"/>
  <c r="N9" i="8"/>
  <c r="N10" i="8"/>
  <c r="N11" i="8"/>
  <c r="N12" i="8"/>
  <c r="N4" i="8"/>
  <c r="Z4" i="7"/>
  <c r="AA4" i="7"/>
  <c r="AB4" i="7"/>
  <c r="AC4" i="7"/>
  <c r="AD4" i="7"/>
  <c r="AE4" i="7"/>
  <c r="AF4" i="7"/>
  <c r="AG4" i="7"/>
  <c r="AH4" i="7"/>
  <c r="AI4" i="7"/>
  <c r="AJ4" i="7"/>
  <c r="AR4" i="7"/>
  <c r="AS4" i="7"/>
  <c r="AA17" i="7"/>
  <c r="AB17" i="7"/>
  <c r="AC17" i="7"/>
  <c r="AE17" i="7"/>
  <c r="AJ17" i="7"/>
  <c r="AR17" i="7"/>
  <c r="AS17" i="7"/>
  <c r="AN4" i="7"/>
  <c r="AO4" i="7"/>
  <c r="AP4" i="7"/>
  <c r="AQ4" i="7"/>
  <c r="AN17" i="7"/>
  <c r="AO17" i="7"/>
  <c r="AP17" i="7"/>
  <c r="AQ17" i="7"/>
  <c r="AO15" i="7"/>
  <c r="AO16" i="7"/>
  <c r="AN15" i="7"/>
  <c r="AN16" i="7"/>
  <c r="AM4" i="7"/>
  <c r="AM15" i="7"/>
  <c r="AM16" i="7"/>
  <c r="AM17" i="7"/>
  <c r="AK4" i="7"/>
  <c r="AL4" i="7"/>
  <c r="AK17" i="7"/>
  <c r="AL17" i="7"/>
  <c r="AK15" i="7"/>
  <c r="AL15" i="7"/>
  <c r="AK16" i="7"/>
  <c r="AL16" i="7"/>
  <c r="AG15" i="7"/>
  <c r="AG16" i="7"/>
  <c r="AF15" i="7"/>
  <c r="AF16" i="7"/>
  <c r="AD16" i="7"/>
  <c r="AE16" i="7"/>
  <c r="AD15" i="7"/>
  <c r="AE15" i="7"/>
  <c r="AA15" i="7"/>
  <c r="AB15" i="7"/>
  <c r="AC15" i="7"/>
  <c r="AA16" i="7"/>
  <c r="AB16" i="7"/>
  <c r="AC16" i="7"/>
  <c r="Z15" i="7"/>
  <c r="Z16" i="7"/>
  <c r="AP16" i="7"/>
  <c r="AQ16" i="7"/>
  <c r="AH16" i="7"/>
  <c r="AI16" i="7"/>
  <c r="AJ16" i="7"/>
  <c r="AR16" i="7"/>
  <c r="AS16" i="7"/>
  <c r="AP15" i="7"/>
  <c r="AQ15" i="7"/>
  <c r="AH15" i="7"/>
  <c r="AI15" i="7"/>
  <c r="AJ15" i="7"/>
  <c r="AR15" i="7"/>
  <c r="AS15" i="7"/>
  <c r="AS14" i="7"/>
  <c r="AS12" i="7"/>
  <c r="AS8" i="7"/>
  <c r="AS11" i="7"/>
  <c r="AS6" i="7"/>
  <c r="AS9" i="7"/>
  <c r="AS10" i="7"/>
  <c r="AS13" i="7"/>
  <c r="AS7" i="7"/>
  <c r="AS5" i="7"/>
  <c r="AO3" i="7"/>
  <c r="AN3" i="7"/>
  <c r="AP3" i="7"/>
  <c r="AQ3" i="7"/>
  <c r="AM3" i="7"/>
  <c r="AK3" i="7"/>
  <c r="AL3" i="7"/>
  <c r="AG3" i="7"/>
  <c r="AF3" i="7"/>
  <c r="AH3" i="7"/>
  <c r="AD3" i="7"/>
  <c r="AI3" i="7"/>
  <c r="AJ3" i="7"/>
  <c r="AE3" i="7"/>
  <c r="AA3" i="7"/>
  <c r="AB3" i="7"/>
  <c r="AC3" i="7"/>
  <c r="Z3" i="7"/>
  <c r="AR3" i="7"/>
  <c r="AS3" i="7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" i="8"/>
</calcChain>
</file>

<file path=xl/sharedStrings.xml><?xml version="1.0" encoding="utf-8"?>
<sst xmlns="http://schemas.openxmlformats.org/spreadsheetml/2006/main" count="414" uniqueCount="194">
  <si>
    <t>Remarks</t>
    <phoneticPr fontId="4" type="noConversion"/>
  </si>
  <si>
    <t>Subject#</t>
    <phoneticPr fontId="4" type="noConversion"/>
  </si>
  <si>
    <t>Age</t>
    <phoneticPr fontId="4" type="noConversion"/>
  </si>
  <si>
    <t>ENTER BELOW</t>
    <phoneticPr fontId="4" type="noConversion"/>
  </si>
  <si>
    <t>Category</t>
    <phoneticPr fontId="4" type="noConversion"/>
  </si>
  <si>
    <t>Mum/dad</t>
    <phoneticPr fontId="4" type="noConversion"/>
  </si>
  <si>
    <t>M_WHOQOL_Dom1</t>
  </si>
  <si>
    <t>M_WHOQOL_Dom2</t>
  </si>
  <si>
    <t>M_WHOQOL_Dom2HK</t>
  </si>
  <si>
    <t>M_WHOQOL_Dom3</t>
  </si>
  <si>
    <t>M_WHOQOL_Dom4</t>
  </si>
  <si>
    <t xml:space="preserve">Domain score 1:Physical 
Health =(average of 3,4,10,15,16,17,18) *4
</t>
  </si>
  <si>
    <t xml:space="preserve">Domain score 2: Psychological = (average of 5,6,7,11,19,26)*4
</t>
  </si>
  <si>
    <t xml:space="preserve">Domain score 2: Psychological (HK) 
(average of 5,6,7,11,19,26,27,28) *4
</t>
    <phoneticPr fontId="4" type="noConversion"/>
  </si>
  <si>
    <t xml:space="preserve">Domain score 3: Social 
Relationships = (average of 20,21,22)*4
</t>
    <phoneticPr fontId="4" type="noConversion"/>
  </si>
  <si>
    <t xml:space="preserve">Domain score 4:Environment 
Domain = (average of 8,9,12,13,14,23,24,25)*4
</t>
    <phoneticPr fontId="4" type="noConversion"/>
  </si>
  <si>
    <t>Rate: 0/1/2/3/4</t>
  </si>
  <si>
    <t>sum of 1-5</t>
  </si>
  <si>
    <t>ISI_1a</t>
    <phoneticPr fontId="4" type="noConversion"/>
  </si>
  <si>
    <t>ISI_1b</t>
    <phoneticPr fontId="4" type="noConversion"/>
  </si>
  <si>
    <t>ISI_1c</t>
    <phoneticPr fontId="4" type="noConversion"/>
  </si>
  <si>
    <t>ISI_2</t>
    <phoneticPr fontId="4" type="noConversion"/>
  </si>
  <si>
    <t>ISI_3</t>
    <phoneticPr fontId="4" type="noConversion"/>
  </si>
  <si>
    <t>ISI_4</t>
    <phoneticPr fontId="4" type="noConversion"/>
  </si>
  <si>
    <t>ISI_5</t>
    <phoneticPr fontId="4" type="noConversion"/>
  </si>
  <si>
    <t>ISI_6</t>
    <phoneticPr fontId="4" type="noConversion"/>
  </si>
  <si>
    <t>ISI_total</t>
    <phoneticPr fontId="4" type="noConversion"/>
  </si>
  <si>
    <t>15-21: clinical insomnia (moderate severity); 22-28: clinical insomnia (severe)</t>
    <phoneticPr fontId="4" type="noConversion"/>
  </si>
  <si>
    <t>max 24</t>
    <phoneticPr fontId="2" type="noConversion"/>
  </si>
  <si>
    <t>max 60</t>
    <phoneticPr fontId="2" type="noConversion"/>
  </si>
  <si>
    <t>min</t>
  </si>
  <si>
    <t>Rate: 0-3</t>
  </si>
  <si>
    <t>Rate: 1- 4</t>
  </si>
  <si>
    <t>Rate: 1-4</t>
  </si>
  <si>
    <t>Subjective Sleep Quality</t>
    <phoneticPr fontId="2" type="noConversion"/>
  </si>
  <si>
    <t>Sleep latency</t>
    <phoneticPr fontId="2" type="noConversion"/>
  </si>
  <si>
    <t>converted</t>
    <phoneticPr fontId="2" type="noConversion"/>
  </si>
  <si>
    <t>Sleep Duration</t>
    <phoneticPr fontId="2" type="noConversion"/>
  </si>
  <si>
    <t>Habitual sleep efficiency</t>
    <phoneticPr fontId="2" type="noConversion"/>
  </si>
  <si>
    <t>sum</t>
    <phoneticPr fontId="2" type="noConversion"/>
  </si>
  <si>
    <t>Sleep Disturbances</t>
    <phoneticPr fontId="2" type="noConversion"/>
  </si>
  <si>
    <t>Use of sleeping medication</t>
    <phoneticPr fontId="2" type="noConversion"/>
  </si>
  <si>
    <t>Daytime dysfunction</t>
    <phoneticPr fontId="2" type="noConversion"/>
  </si>
  <si>
    <t>Global PSQI Score</t>
  </si>
  <si>
    <t>Poor if &gt;5, otherwise Normal</t>
    <phoneticPr fontId="2" type="noConversion"/>
  </si>
  <si>
    <t>PSQI_2</t>
    <phoneticPr fontId="4" type="noConversion"/>
  </si>
  <si>
    <t>PSQI_3_hr</t>
    <phoneticPr fontId="4" type="noConversion"/>
  </si>
  <si>
    <t>PSQI_3_min</t>
    <phoneticPr fontId="4" type="noConversion"/>
  </si>
  <si>
    <t>PSQI_4</t>
    <phoneticPr fontId="4" type="noConversion"/>
  </si>
  <si>
    <t>PSQI_5a</t>
    <phoneticPr fontId="4" type="noConversion"/>
  </si>
  <si>
    <t>PSQI_5b</t>
    <phoneticPr fontId="4" type="noConversion"/>
  </si>
  <si>
    <t>PSQI_5c</t>
    <phoneticPr fontId="4" type="noConversion"/>
  </si>
  <si>
    <t>PSQI_5d</t>
    <phoneticPr fontId="4" type="noConversion"/>
  </si>
  <si>
    <t>PSQI_5e</t>
    <phoneticPr fontId="4" type="noConversion"/>
  </si>
  <si>
    <t>PSQI_5f</t>
    <phoneticPr fontId="4" type="noConversion"/>
  </si>
  <si>
    <t>PSQI_5g</t>
    <phoneticPr fontId="4" type="noConversion"/>
  </si>
  <si>
    <t>PSQI_5h</t>
    <phoneticPr fontId="4" type="noConversion"/>
  </si>
  <si>
    <t>PSQI_5i</t>
    <phoneticPr fontId="4" type="noConversion"/>
  </si>
  <si>
    <t>PSQI_5j</t>
    <phoneticPr fontId="4" type="noConversion"/>
  </si>
  <si>
    <t>PSQI_6_medication</t>
    <phoneticPr fontId="4" type="noConversion"/>
  </si>
  <si>
    <t>PSQI_7</t>
    <phoneticPr fontId="4" type="noConversion"/>
  </si>
  <si>
    <t>PSQI_8</t>
    <phoneticPr fontId="4" type="noConversion"/>
  </si>
  <si>
    <t>PSQI_9</t>
    <phoneticPr fontId="4" type="noConversion"/>
  </si>
  <si>
    <t>PSQI_sub_sQuality</t>
    <phoneticPr fontId="4" type="noConversion"/>
  </si>
  <si>
    <t>PSQI_2_rated</t>
    <phoneticPr fontId="4" type="noConversion"/>
  </si>
  <si>
    <t>PSQI_2+5a</t>
    <phoneticPr fontId="4" type="noConversion"/>
  </si>
  <si>
    <t>PSQI_sLatency</t>
    <phoneticPr fontId="4" type="noConversion"/>
  </si>
  <si>
    <t>PSQI_4_converted</t>
    <phoneticPr fontId="4" type="noConversion"/>
  </si>
  <si>
    <t>PSQI_sDuration</t>
    <phoneticPr fontId="4" type="noConversion"/>
  </si>
  <si>
    <t>PSQI_1_converted</t>
    <phoneticPr fontId="4" type="noConversion"/>
  </si>
  <si>
    <t>PSQI_3_converted</t>
    <phoneticPr fontId="4" type="noConversion"/>
  </si>
  <si>
    <t>PSQI_1+3</t>
    <phoneticPr fontId="4" type="noConversion"/>
  </si>
  <si>
    <t>PSQI_%</t>
    <phoneticPr fontId="4" type="noConversion"/>
  </si>
  <si>
    <t>PSQI_sEfficiency</t>
    <phoneticPr fontId="4" type="noConversion"/>
  </si>
  <si>
    <t>PSQI_5_sum</t>
    <phoneticPr fontId="4" type="noConversion"/>
  </si>
  <si>
    <t>PSQI_sDisturbance</t>
    <phoneticPr fontId="4" type="noConversion"/>
  </si>
  <si>
    <t>PSQI_sMedication</t>
    <phoneticPr fontId="4" type="noConversion"/>
  </si>
  <si>
    <t>PSQI_8-1</t>
    <phoneticPr fontId="4" type="noConversion"/>
  </si>
  <si>
    <t>PSQI_7+8</t>
    <phoneticPr fontId="4" type="noConversion"/>
  </si>
  <si>
    <t>PSQI_DayDys</t>
    <phoneticPr fontId="4" type="noConversion"/>
  </si>
  <si>
    <t>PSQI_global</t>
    <phoneticPr fontId="4" type="noConversion"/>
  </si>
  <si>
    <t>PSQI_sleeper</t>
    <phoneticPr fontId="4" type="noConversion"/>
  </si>
  <si>
    <t>example</t>
    <phoneticPr fontId="4" type="noConversion"/>
  </si>
  <si>
    <t>No. of moderate severe</t>
    <phoneticPr fontId="4" type="noConversion"/>
  </si>
  <si>
    <t>No. of severe</t>
    <phoneticPr fontId="4" type="noConversion"/>
  </si>
  <si>
    <t>Rating: 0/1/2/3</t>
    <phoneticPr fontId="4" type="noConversion"/>
  </si>
  <si>
    <t>DASS_sub_depression</t>
    <phoneticPr fontId="4" type="noConversion"/>
  </si>
  <si>
    <t>DASS_sub_anxiety</t>
    <phoneticPr fontId="4" type="noConversion"/>
  </si>
  <si>
    <t>DASS_sub_stress</t>
    <phoneticPr fontId="4" type="noConversion"/>
  </si>
  <si>
    <r>
      <rPr>
        <b/>
        <sz val="10"/>
        <color theme="1"/>
        <rFont val="Calibri"/>
        <family val="1"/>
        <charset val="136"/>
        <scheme val="minor"/>
      </rPr>
      <t>Depression score</t>
    </r>
    <r>
      <rPr>
        <sz val="10"/>
        <color theme="1"/>
        <rFont val="Calibri"/>
        <family val="1"/>
        <charset val="136"/>
        <scheme val="minor"/>
      </rPr>
      <t>: #3,5,10,13,16,17,21</t>
    </r>
    <phoneticPr fontId="4" type="noConversion"/>
  </si>
  <si>
    <r>
      <rPr>
        <b/>
        <sz val="10"/>
        <color theme="1"/>
        <rFont val="Calibri"/>
        <family val="1"/>
        <charset val="136"/>
        <scheme val="minor"/>
      </rPr>
      <t>Anxiety score</t>
    </r>
    <r>
      <rPr>
        <sz val="10"/>
        <color theme="1"/>
        <rFont val="Calibri"/>
        <family val="1"/>
        <charset val="136"/>
        <scheme val="minor"/>
      </rPr>
      <t>: #2,4,7,9,15,19,20</t>
    </r>
    <phoneticPr fontId="4" type="noConversion"/>
  </si>
  <si>
    <r>
      <rPr>
        <b/>
        <sz val="10"/>
        <color theme="1"/>
        <rFont val="Calibri"/>
        <family val="1"/>
        <charset val="136"/>
        <scheme val="minor"/>
      </rPr>
      <t>Stress score</t>
    </r>
    <r>
      <rPr>
        <sz val="10"/>
        <color theme="1"/>
        <rFont val="Calibri"/>
        <family val="1"/>
        <charset val="136"/>
        <scheme val="minor"/>
      </rPr>
      <t>: #1,6,8,11,12,14,18</t>
    </r>
    <phoneticPr fontId="4" type="noConversion"/>
  </si>
  <si>
    <t>0-4:normal; 5-6: mild; 7-10: moderate; 11-13: severe; 14+: ex. Severe</t>
    <phoneticPr fontId="4" type="noConversion"/>
  </si>
  <si>
    <t>0-3: normal; 4-5: mild; 6-7: moderate; 8-9: severe; 10+: ex. Severe</t>
    <phoneticPr fontId="4" type="noConversion"/>
  </si>
  <si>
    <t>0-7:normal; 8-9: mild; 10-12: moderate; 13-16: severe; 17+: ex. Severe</t>
    <phoneticPr fontId="4" type="noConversion"/>
  </si>
  <si>
    <t>H2</t>
    <phoneticPr fontId="4" type="noConversion"/>
  </si>
  <si>
    <t>H3</t>
    <phoneticPr fontId="4" type="noConversion"/>
  </si>
  <si>
    <t>H4</t>
    <phoneticPr fontId="4" type="noConversion"/>
  </si>
  <si>
    <t>H6</t>
    <phoneticPr fontId="4" type="noConversion"/>
  </si>
  <si>
    <t>H7</t>
    <phoneticPr fontId="4" type="noConversion"/>
  </si>
  <si>
    <t>H8</t>
    <phoneticPr fontId="4" type="noConversion"/>
  </si>
  <si>
    <t>H9</t>
    <phoneticPr fontId="4" type="noConversion"/>
  </si>
  <si>
    <t>YC</t>
    <phoneticPr fontId="4" type="noConversion"/>
  </si>
  <si>
    <t>C</t>
    <phoneticPr fontId="4" type="noConversion"/>
  </si>
  <si>
    <t>A</t>
    <phoneticPr fontId="4" type="noConversion"/>
  </si>
  <si>
    <t>mum</t>
    <phoneticPr fontId="4" type="noConversion"/>
  </si>
  <si>
    <t>Scoring: 1,2,3,4,5; 6 or more questions not answered -&gt; questionnaire invalid; missing -&gt; replaced by the mean of the rest of the questions in that domain (round UP to nearest integer)</t>
    <phoneticPr fontId="4" type="noConversion"/>
  </si>
  <si>
    <t>not of use now</t>
  </si>
  <si>
    <t>PSQI_1_minute</t>
    <phoneticPr fontId="4" type="noConversion"/>
  </si>
  <si>
    <t>PSQI_1_hour</t>
    <phoneticPr fontId="4" type="noConversion"/>
  </si>
  <si>
    <t>no</t>
    <phoneticPr fontId="4" type="noConversion"/>
  </si>
  <si>
    <t>no</t>
  </si>
  <si>
    <t>ADHD marginal</t>
  </si>
  <si>
    <t>H10</t>
  </si>
  <si>
    <t>C</t>
  </si>
  <si>
    <t>mum</t>
  </si>
  <si>
    <t>8-14: Subthreshold insomnia</t>
  </si>
  <si>
    <t>15-21: moderate severity?</t>
  </si>
  <si>
    <t>22-28: severe?</t>
  </si>
  <si>
    <t>Clinical insomnia</t>
  </si>
  <si>
    <t>No. of subthreshold insomnia</t>
  </si>
  <si>
    <t>yes</t>
  </si>
  <si>
    <t>H11</t>
  </si>
  <si>
    <t>H12</t>
    <phoneticPr fontId="4" type="noConversion"/>
  </si>
  <si>
    <t>C</t>
    <phoneticPr fontId="4" type="noConversion"/>
  </si>
  <si>
    <t>mum</t>
    <phoneticPr fontId="4" type="noConversion"/>
  </si>
  <si>
    <t>yes</t>
    <phoneticPr fontId="4" type="noConversion"/>
  </si>
  <si>
    <t>no</t>
    <phoneticPr fontId="4" type="noConversion"/>
  </si>
  <si>
    <t>Dom1_sum</t>
    <phoneticPr fontId="4" type="noConversion"/>
  </si>
  <si>
    <t>Dom2_sum</t>
    <phoneticPr fontId="4" type="noConversion"/>
  </si>
  <si>
    <t>Dom2(HK)_sum</t>
    <phoneticPr fontId="4" type="noConversion"/>
  </si>
  <si>
    <t>Dom3_sum</t>
    <phoneticPr fontId="4" type="noConversion"/>
  </si>
  <si>
    <t>Dom4_sum</t>
    <phoneticPr fontId="4" type="noConversion"/>
  </si>
  <si>
    <t>transformed score (0-100)</t>
    <phoneticPr fontId="4" type="noConversion"/>
  </si>
  <si>
    <t>temporary use</t>
    <phoneticPr fontId="4" type="noConversion"/>
  </si>
  <si>
    <t>normal</t>
    <phoneticPr fontId="4" type="noConversion"/>
  </si>
  <si>
    <t>normal</t>
    <phoneticPr fontId="4" type="noConversion"/>
  </si>
  <si>
    <t>mild</t>
    <phoneticPr fontId="4" type="noConversion"/>
  </si>
  <si>
    <t>mild</t>
    <phoneticPr fontId="4" type="noConversion"/>
  </si>
  <si>
    <t>mild</t>
    <phoneticPr fontId="4" type="noConversion"/>
  </si>
  <si>
    <t>moderate</t>
    <phoneticPr fontId="4" type="noConversion"/>
  </si>
  <si>
    <t>mild</t>
    <phoneticPr fontId="4" type="noConversion"/>
  </si>
  <si>
    <t>H13</t>
  </si>
  <si>
    <t>A</t>
  </si>
  <si>
    <t>dad</t>
  </si>
  <si>
    <t>discarded</t>
  </si>
  <si>
    <t>moderate</t>
  </si>
  <si>
    <t>ex. Severe</t>
  </si>
  <si>
    <t>mild</t>
  </si>
  <si>
    <t>H14</t>
    <phoneticPr fontId="4" type="noConversion"/>
  </si>
  <si>
    <t>C</t>
    <phoneticPr fontId="4" type="noConversion"/>
  </si>
  <si>
    <t>mum</t>
    <phoneticPr fontId="4" type="noConversion"/>
  </si>
  <si>
    <t>yes</t>
    <phoneticPr fontId="4" type="noConversion"/>
  </si>
  <si>
    <t>no</t>
    <phoneticPr fontId="4" type="noConversion"/>
  </si>
  <si>
    <t>mo</t>
    <phoneticPr fontId="4" type="noConversion"/>
  </si>
  <si>
    <t>H15</t>
    <phoneticPr fontId="4" type="noConversion"/>
  </si>
  <si>
    <t>A</t>
    <phoneticPr fontId="4" type="noConversion"/>
  </si>
  <si>
    <t>dad</t>
    <phoneticPr fontId="4" type="noConversion"/>
  </si>
  <si>
    <t>H16</t>
    <phoneticPr fontId="4" type="noConversion"/>
  </si>
  <si>
    <t>2'10</t>
    <phoneticPr fontId="4" type="noConversion"/>
  </si>
  <si>
    <t>T</t>
    <phoneticPr fontId="4" type="noConversion"/>
  </si>
  <si>
    <t>mum</t>
    <phoneticPr fontId="4" type="noConversion"/>
  </si>
  <si>
    <t>H17</t>
    <phoneticPr fontId="4" type="noConversion"/>
  </si>
  <si>
    <t>3'5</t>
    <phoneticPr fontId="4" type="noConversion"/>
  </si>
  <si>
    <t>T</t>
    <phoneticPr fontId="4" type="noConversion"/>
  </si>
  <si>
    <t>mum</t>
    <phoneticPr fontId="4" type="noConversion"/>
  </si>
  <si>
    <t>H17</t>
    <phoneticPr fontId="4" type="noConversion"/>
  </si>
  <si>
    <t>T</t>
    <phoneticPr fontId="4" type="noConversion"/>
  </si>
  <si>
    <t>H18</t>
    <phoneticPr fontId="4" type="noConversion"/>
  </si>
  <si>
    <t>2'10</t>
    <phoneticPr fontId="4" type="noConversion"/>
  </si>
  <si>
    <t>T</t>
    <phoneticPr fontId="4" type="noConversion"/>
  </si>
  <si>
    <t>mum</t>
    <phoneticPr fontId="4" type="noConversion"/>
  </si>
  <si>
    <t>H18</t>
    <phoneticPr fontId="4" type="noConversion"/>
  </si>
  <si>
    <t>2'10</t>
    <phoneticPr fontId="4" type="noConversion"/>
  </si>
  <si>
    <t>T</t>
    <phoneticPr fontId="4" type="noConversion"/>
  </si>
  <si>
    <t>mum</t>
    <phoneticPr fontId="4" type="noConversion"/>
  </si>
  <si>
    <t>H18</t>
    <phoneticPr fontId="4" type="noConversion"/>
  </si>
  <si>
    <t>H19</t>
    <phoneticPr fontId="4" type="noConversion"/>
  </si>
  <si>
    <t>T</t>
    <phoneticPr fontId="4" type="noConversion"/>
  </si>
  <si>
    <t>mum</t>
    <phoneticPr fontId="4" type="noConversion"/>
  </si>
  <si>
    <t>H19</t>
    <phoneticPr fontId="4" type="noConversion"/>
  </si>
  <si>
    <t>T</t>
    <phoneticPr fontId="4" type="noConversion"/>
  </si>
  <si>
    <t>mum</t>
    <phoneticPr fontId="4" type="noConversion"/>
  </si>
  <si>
    <t>H19</t>
    <phoneticPr fontId="4" type="noConversion"/>
  </si>
  <si>
    <t>T</t>
    <phoneticPr fontId="4" type="noConversion"/>
  </si>
  <si>
    <t>mum</t>
    <phoneticPr fontId="4" type="noConversion"/>
  </si>
  <si>
    <t>H20</t>
    <phoneticPr fontId="4" type="noConversion"/>
  </si>
  <si>
    <t>T</t>
    <phoneticPr fontId="4" type="noConversion"/>
  </si>
  <si>
    <t>dad</t>
    <phoneticPr fontId="4" type="noConversion"/>
  </si>
  <si>
    <t>H20</t>
    <phoneticPr fontId="4" type="noConversion"/>
  </si>
  <si>
    <t>T</t>
    <phoneticPr fontId="4" type="noConversion"/>
  </si>
  <si>
    <t>dad</t>
    <phoneticPr fontId="4" type="noConversion"/>
  </si>
  <si>
    <t>yes</t>
    <phoneticPr fontId="4" type="noConversion"/>
  </si>
  <si>
    <t>choose this over H16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</si>
</sst>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b/>
      <sz val="11"/>
      <color theme="1"/>
      <name val="Calibri"/>
      <family val="1"/>
      <charset val="136"/>
      <scheme val="minor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12"/>
      <name val="Calibri"/>
      <family val="2"/>
    </font>
    <font>
      <b/>
      <sz val="10"/>
      <color rgb="FF0000FF"/>
      <name val="Calibri"/>
      <family val="1"/>
      <charset val="136"/>
      <scheme val="minor"/>
    </font>
    <font>
      <b/>
      <sz val="10"/>
      <color rgb="FFFF0000"/>
      <name val="Calibri"/>
      <family val="1"/>
      <charset val="136"/>
      <scheme val="minor"/>
    </font>
    <font>
      <b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12"/>
      <name val="Verdana"/>
      <family val="2"/>
    </font>
    <font>
      <sz val="10"/>
      <color theme="1"/>
      <name val="Calibri"/>
      <family val="1"/>
      <charset val="136"/>
      <scheme val="minor"/>
    </font>
    <font>
      <b/>
      <sz val="10"/>
      <color theme="1"/>
      <name val="Calibri"/>
      <family val="1"/>
      <charset val="136"/>
      <scheme val="minor"/>
    </font>
    <font>
      <b/>
      <sz val="10"/>
      <color indexed="12"/>
      <name val="Calibri"/>
      <family val="2"/>
    </font>
    <font>
      <sz val="11"/>
      <color rgb="FFFF0000"/>
      <name val="Calibri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82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9" fillId="6" borderId="4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wrapText="1"/>
    </xf>
    <xf numFmtId="0" fontId="0" fillId="6" borderId="0" xfId="0" applyFill="1">
      <alignment vertical="center"/>
    </xf>
    <xf numFmtId="0" fontId="0" fillId="6" borderId="2" xfId="0" applyFill="1" applyBorder="1">
      <alignment vertical="center"/>
    </xf>
    <xf numFmtId="0" fontId="0" fillId="0" borderId="2" xfId="0" applyBorder="1">
      <alignment vertical="center"/>
    </xf>
    <xf numFmtId="0" fontId="10" fillId="0" borderId="4" xfId="1" applyFont="1" applyFill="1" applyBorder="1" applyAlignment="1">
      <alignment wrapText="1"/>
    </xf>
    <xf numFmtId="0" fontId="5" fillId="2" borderId="6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left" wrapText="1"/>
    </xf>
    <xf numFmtId="0" fontId="13" fillId="0" borderId="5" xfId="1" applyFont="1" applyFill="1" applyBorder="1" applyAlignment="1">
      <alignment wrapText="1"/>
    </xf>
    <xf numFmtId="0" fontId="0" fillId="0" borderId="5" xfId="0" applyBorder="1">
      <alignment vertical="center"/>
    </xf>
    <xf numFmtId="0" fontId="0" fillId="8" borderId="5" xfId="0" applyFill="1" applyBorder="1" applyAlignment="1">
      <alignment vertical="center" wrapText="1"/>
    </xf>
    <xf numFmtId="0" fontId="0" fillId="8" borderId="0" xfId="0" applyFill="1">
      <alignment vertical="center"/>
    </xf>
    <xf numFmtId="0" fontId="0" fillId="9" borderId="5" xfId="0" applyFill="1" applyBorder="1" applyAlignment="1">
      <alignment vertical="center" wrapText="1"/>
    </xf>
    <xf numFmtId="0" fontId="0" fillId="9" borderId="0" xfId="0" applyFill="1">
      <alignment vertical="center"/>
    </xf>
    <xf numFmtId="0" fontId="15" fillId="0" borderId="4" xfId="0" applyFont="1" applyBorder="1" applyAlignment="1">
      <alignment wrapText="1"/>
    </xf>
    <xf numFmtId="0" fontId="16" fillId="10" borderId="4" xfId="0" applyFont="1" applyFill="1" applyBorder="1" applyAlignment="1">
      <alignment wrapText="1"/>
    </xf>
    <xf numFmtId="0" fontId="11" fillId="10" borderId="4" xfId="0" applyFont="1" applyFill="1" applyBorder="1" applyAlignment="1">
      <alignment wrapText="1"/>
    </xf>
    <xf numFmtId="0" fontId="11" fillId="11" borderId="8" xfId="0" applyFont="1" applyFill="1" applyBorder="1" applyAlignment="1">
      <alignment wrapText="1"/>
    </xf>
    <xf numFmtId="20" fontId="12" fillId="0" borderId="3" xfId="0" applyNumberFormat="1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wrapText="1"/>
    </xf>
    <xf numFmtId="0" fontId="17" fillId="0" borderId="3" xfId="0" applyFont="1" applyFill="1" applyBorder="1" applyAlignment="1">
      <alignment wrapText="1"/>
    </xf>
    <xf numFmtId="0" fontId="18" fillId="10" borderId="3" xfId="0" applyFont="1" applyFill="1" applyBorder="1" applyAlignment="1">
      <alignment vertical="center" wrapText="1"/>
    </xf>
    <xf numFmtId="0" fontId="19" fillId="0" borderId="3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9" fillId="0" borderId="3" xfId="0" applyFont="1" applyFill="1" applyBorder="1" applyAlignment="1">
      <alignment vertical="center"/>
    </xf>
    <xf numFmtId="0" fontId="20" fillId="1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wrapText="1"/>
    </xf>
    <xf numFmtId="0" fontId="18" fillId="12" borderId="3" xfId="0" applyFont="1" applyFill="1" applyBorder="1" applyAlignment="1">
      <alignment vertical="center" wrapText="1"/>
    </xf>
    <xf numFmtId="0" fontId="7" fillId="11" borderId="10" xfId="0" applyFont="1" applyFill="1" applyBorder="1" applyAlignment="1">
      <alignment wrapText="1"/>
    </xf>
    <xf numFmtId="0" fontId="0" fillId="0" borderId="0" xfId="0" applyBorder="1">
      <alignment vertical="center"/>
    </xf>
    <xf numFmtId="0" fontId="0" fillId="10" borderId="0" xfId="0" applyFill="1" applyBorder="1">
      <alignment vertical="center"/>
    </xf>
    <xf numFmtId="0" fontId="7" fillId="11" borderId="2" xfId="0" applyFont="1" applyFill="1" applyBorder="1" applyAlignment="1">
      <alignment wrapText="1"/>
    </xf>
    <xf numFmtId="0" fontId="0" fillId="0" borderId="0" xfId="0" applyFill="1" applyBorder="1">
      <alignment vertical="center"/>
    </xf>
    <xf numFmtId="0" fontId="1" fillId="0" borderId="4" xfId="0" applyFont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22" fillId="4" borderId="5" xfId="0" applyFont="1" applyFill="1" applyBorder="1" applyAlignment="1">
      <alignment vertical="center" wrapText="1"/>
    </xf>
    <xf numFmtId="0" fontId="22" fillId="3" borderId="5" xfId="0" applyFont="1" applyFill="1" applyBorder="1" applyAlignment="1">
      <alignment vertical="center" wrapText="1"/>
    </xf>
    <xf numFmtId="0" fontId="22" fillId="5" borderId="5" xfId="0" applyFont="1" applyFill="1" applyBorder="1" applyAlignment="1">
      <alignment vertical="center" wrapText="1"/>
    </xf>
    <xf numFmtId="0" fontId="24" fillId="0" borderId="3" xfId="0" applyFont="1" applyFill="1" applyBorder="1" applyAlignment="1">
      <alignment horizontal="left" wrapText="1"/>
    </xf>
    <xf numFmtId="0" fontId="11" fillId="7" borderId="1" xfId="1" applyFont="1" applyFill="1" applyBorder="1" applyAlignment="1">
      <alignment wrapText="1"/>
    </xf>
    <xf numFmtId="0" fontId="0" fillId="7" borderId="0" xfId="0" applyFill="1" applyBorder="1">
      <alignment vertical="center"/>
    </xf>
    <xf numFmtId="0" fontId="11" fillId="10" borderId="8" xfId="1" applyFont="1" applyFill="1" applyBorder="1" applyAlignment="1">
      <alignment wrapText="1"/>
    </xf>
    <xf numFmtId="0" fontId="14" fillId="10" borderId="6" xfId="1" applyFont="1" applyFill="1" applyBorder="1" applyAlignment="1">
      <alignment wrapText="1"/>
    </xf>
    <xf numFmtId="0" fontId="0" fillId="10" borderId="2" xfId="0" applyFill="1" applyBorder="1">
      <alignment vertical="center"/>
    </xf>
    <xf numFmtId="0" fontId="8" fillId="7" borderId="5" xfId="1" applyFont="1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7" borderId="5" xfId="0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5" fillId="0" borderId="0" xfId="0" applyFont="1">
      <alignment vertical="center"/>
    </xf>
    <xf numFmtId="0" fontId="7" fillId="13" borderId="0" xfId="0" applyFont="1" applyFill="1" applyBorder="1" applyAlignment="1">
      <alignment wrapText="1"/>
    </xf>
    <xf numFmtId="0" fontId="0" fillId="13" borderId="0" xfId="0" applyFill="1">
      <alignment vertical="center"/>
    </xf>
    <xf numFmtId="0" fontId="0" fillId="13" borderId="1" xfId="0" applyFill="1" applyBorder="1">
      <alignment vertical="center"/>
    </xf>
    <xf numFmtId="0" fontId="16" fillId="4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14" borderId="0" xfId="0" applyFill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2">
    <cellStyle name="Normal" xfId="0" builtinId="0"/>
    <cellStyle name="一般 2" xfId="1"/>
  </cellStyles>
  <dxfs count="0"/>
  <tableStyles count="0" defaultTableStyle="TableStyleMedium2" defaultPivotStyle="PivotStyleLight16"/>
  <colors>
    <mruColors>
      <color rgb="FFFFCCCC"/>
      <color rgb="FFFF99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1"/>
  <dimension ref="A1:Q20"/>
  <sheetViews>
    <sheetView zoomScale="90" zoomScaleNormal="90" workbookViewId="0">
      <pane xSplit="2" topLeftCell="C1" activePane="topRight" state="frozen"/>
      <selection pane="topRight" activeCell="G3" sqref="B3:G20"/>
    </sheetView>
  </sheetViews>
  <sheetFormatPr defaultRowHeight="15"/>
  <cols>
    <col min="1" max="1" width="15.7109375" customWidth="1"/>
    <col min="2" max="2" width="8" customWidth="1"/>
    <col min="3" max="4" width="11.28515625" customWidth="1"/>
    <col min="5" max="5" width="11.42578125" customWidth="1"/>
    <col min="6" max="6" width="11.28515625" customWidth="1"/>
    <col min="7" max="7" width="11.28515625" style="11" customWidth="1"/>
    <col min="9" max="9" width="9.140625" style="66"/>
    <col min="11" max="11" width="9.140625" style="66"/>
    <col min="12" max="12" width="9.140625" style="58"/>
    <col min="13" max="13" width="9.140625" style="66"/>
    <col min="15" max="15" width="9.140625" style="66"/>
    <col min="17" max="17" width="9.140625" style="66"/>
  </cols>
  <sheetData>
    <row r="1" spans="1:17" s="4" customFormat="1" ht="46.5" customHeight="1" thickBot="1">
      <c r="A1" s="1" t="s">
        <v>0</v>
      </c>
      <c r="B1" s="1" t="s">
        <v>1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1" t="s">
        <v>128</v>
      </c>
      <c r="I1" s="60"/>
      <c r="J1" s="1" t="s">
        <v>129</v>
      </c>
      <c r="K1" s="60"/>
      <c r="L1" s="3" t="s">
        <v>130</v>
      </c>
      <c r="M1" s="60"/>
      <c r="N1" s="1" t="s">
        <v>131</v>
      </c>
      <c r="O1" s="60"/>
      <c r="P1" s="1" t="s">
        <v>132</v>
      </c>
      <c r="Q1" s="67"/>
    </row>
    <row r="2" spans="1:17" ht="101.25" customHeight="1">
      <c r="A2" s="2" t="s">
        <v>3</v>
      </c>
      <c r="B2" s="73" t="s">
        <v>106</v>
      </c>
      <c r="C2" s="6" t="s">
        <v>11</v>
      </c>
      <c r="D2" s="7" t="s">
        <v>12</v>
      </c>
      <c r="E2" s="6" t="s">
        <v>13</v>
      </c>
      <c r="F2" s="6" t="s">
        <v>14</v>
      </c>
      <c r="G2" s="8" t="s">
        <v>15</v>
      </c>
      <c r="I2" s="65" t="s">
        <v>133</v>
      </c>
      <c r="K2" s="65" t="s">
        <v>133</v>
      </c>
      <c r="M2" s="65" t="s">
        <v>133</v>
      </c>
      <c r="O2" s="65" t="s">
        <v>133</v>
      </c>
      <c r="Q2" s="65" t="s">
        <v>133</v>
      </c>
    </row>
    <row r="3" spans="1:17">
      <c r="A3" t="s">
        <v>107</v>
      </c>
      <c r="B3" t="s">
        <v>95</v>
      </c>
      <c r="C3" s="9">
        <v>6.8571428571428568</v>
      </c>
      <c r="D3" s="9">
        <v>4</v>
      </c>
      <c r="E3" s="9">
        <v>3</v>
      </c>
      <c r="F3" s="9">
        <v>0</v>
      </c>
      <c r="G3" s="10">
        <v>0</v>
      </c>
      <c r="H3">
        <v>12</v>
      </c>
      <c r="J3">
        <v>6</v>
      </c>
      <c r="L3" s="58">
        <v>6</v>
      </c>
      <c r="N3">
        <v>0</v>
      </c>
      <c r="P3">
        <v>0</v>
      </c>
    </row>
    <row r="4" spans="1:17">
      <c r="B4" t="s">
        <v>96</v>
      </c>
      <c r="C4" s="9">
        <v>15.428571428571429</v>
      </c>
      <c r="D4" s="9">
        <v>14.666666666666666</v>
      </c>
      <c r="E4" s="9">
        <v>15</v>
      </c>
      <c r="F4" s="9">
        <v>16</v>
      </c>
      <c r="G4" s="10">
        <v>10.5</v>
      </c>
      <c r="H4">
        <v>27</v>
      </c>
      <c r="I4" s="66">
        <v>69</v>
      </c>
      <c r="J4">
        <v>22</v>
      </c>
      <c r="K4" s="66">
        <v>69</v>
      </c>
      <c r="L4" s="58">
        <v>30</v>
      </c>
      <c r="M4" s="66">
        <v>69</v>
      </c>
      <c r="N4">
        <v>12</v>
      </c>
      <c r="O4" s="66">
        <v>75</v>
      </c>
      <c r="P4">
        <v>21</v>
      </c>
      <c r="Q4" s="66">
        <v>44</v>
      </c>
    </row>
    <row r="5" spans="1:17">
      <c r="B5" t="s">
        <v>97</v>
      </c>
      <c r="C5" s="9">
        <v>13.714285714285714</v>
      </c>
      <c r="D5" s="9">
        <v>16.666666666666668</v>
      </c>
      <c r="E5" s="9">
        <v>16</v>
      </c>
      <c r="F5" s="9">
        <v>13.333333333333334</v>
      </c>
      <c r="G5" s="10">
        <v>13</v>
      </c>
      <c r="H5">
        <v>24</v>
      </c>
      <c r="I5" s="66">
        <v>63</v>
      </c>
      <c r="J5">
        <v>25</v>
      </c>
      <c r="K5" s="66">
        <v>81</v>
      </c>
      <c r="L5" s="58">
        <v>32</v>
      </c>
      <c r="M5" s="66">
        <v>75</v>
      </c>
      <c r="N5">
        <v>10</v>
      </c>
      <c r="O5" s="66">
        <v>56</v>
      </c>
      <c r="P5">
        <v>26</v>
      </c>
      <c r="Q5" s="66">
        <v>56</v>
      </c>
    </row>
    <row r="6" spans="1:17">
      <c r="B6" t="s">
        <v>98</v>
      </c>
      <c r="C6" s="9">
        <v>17.714285714285715</v>
      </c>
      <c r="D6" s="9">
        <v>16.666666666666668</v>
      </c>
      <c r="E6" s="9">
        <v>16</v>
      </c>
      <c r="F6" s="9">
        <v>13.333333333333334</v>
      </c>
      <c r="G6" s="10">
        <v>13.5</v>
      </c>
      <c r="H6">
        <v>31</v>
      </c>
      <c r="I6" s="66">
        <v>88</v>
      </c>
      <c r="J6">
        <v>25</v>
      </c>
      <c r="K6" s="66">
        <v>81</v>
      </c>
      <c r="L6" s="58">
        <v>32</v>
      </c>
      <c r="M6" s="66">
        <v>75</v>
      </c>
      <c r="N6">
        <v>10</v>
      </c>
      <c r="O6" s="66">
        <v>56</v>
      </c>
      <c r="P6">
        <v>27</v>
      </c>
      <c r="Q6" s="66">
        <v>63</v>
      </c>
    </row>
    <row r="7" spans="1:17">
      <c r="A7" t="s">
        <v>134</v>
      </c>
      <c r="B7" t="s">
        <v>99</v>
      </c>
      <c r="C7" s="9">
        <v>12</v>
      </c>
      <c r="D7" s="9">
        <v>12.666666666666666</v>
      </c>
      <c r="E7" s="9">
        <v>13</v>
      </c>
      <c r="F7" s="9">
        <v>16</v>
      </c>
      <c r="G7" s="10">
        <v>11.5</v>
      </c>
      <c r="H7">
        <v>21</v>
      </c>
      <c r="I7" s="66">
        <v>50</v>
      </c>
      <c r="J7">
        <v>19</v>
      </c>
      <c r="K7" s="66">
        <v>56</v>
      </c>
      <c r="L7" s="58">
        <v>26</v>
      </c>
      <c r="M7" s="66">
        <v>56</v>
      </c>
      <c r="N7">
        <v>12</v>
      </c>
      <c r="O7" s="66">
        <v>75</v>
      </c>
      <c r="P7">
        <v>23</v>
      </c>
      <c r="Q7" s="66">
        <v>50</v>
      </c>
    </row>
    <row r="8" spans="1:17">
      <c r="B8" t="s">
        <v>100</v>
      </c>
      <c r="C8" s="9">
        <v>12</v>
      </c>
      <c r="D8" s="9">
        <v>12.666666666666666</v>
      </c>
      <c r="E8" s="9">
        <v>13</v>
      </c>
      <c r="F8" s="9">
        <v>13.333333333333334</v>
      </c>
      <c r="G8" s="10">
        <v>12</v>
      </c>
      <c r="H8">
        <v>21</v>
      </c>
      <c r="I8" s="66">
        <v>50</v>
      </c>
      <c r="J8">
        <v>19</v>
      </c>
      <c r="K8" s="66">
        <v>56</v>
      </c>
      <c r="L8" s="58">
        <v>26</v>
      </c>
      <c r="M8" s="66">
        <v>56</v>
      </c>
      <c r="N8">
        <v>10</v>
      </c>
      <c r="O8" s="66">
        <v>56</v>
      </c>
      <c r="P8">
        <v>24</v>
      </c>
      <c r="Q8" s="66">
        <v>50</v>
      </c>
    </row>
    <row r="9" spans="1:17">
      <c r="B9" t="s">
        <v>101</v>
      </c>
      <c r="C9" s="9">
        <v>16</v>
      </c>
      <c r="D9" s="9">
        <v>12.666666666666666</v>
      </c>
      <c r="E9" s="9">
        <v>13</v>
      </c>
      <c r="F9" s="9">
        <v>14.666666666666666</v>
      </c>
      <c r="G9" s="10">
        <v>14.5</v>
      </c>
      <c r="H9">
        <v>28</v>
      </c>
      <c r="I9" s="66">
        <v>75</v>
      </c>
      <c r="J9">
        <v>19</v>
      </c>
      <c r="K9" s="66">
        <v>56</v>
      </c>
      <c r="L9" s="58">
        <v>26</v>
      </c>
      <c r="M9" s="66">
        <v>56</v>
      </c>
      <c r="N9">
        <v>11</v>
      </c>
      <c r="O9" s="66">
        <v>69</v>
      </c>
      <c r="P9">
        <v>29</v>
      </c>
      <c r="Q9" s="66">
        <v>69</v>
      </c>
    </row>
    <row r="10" spans="1:17">
      <c r="A10" t="s">
        <v>112</v>
      </c>
      <c r="B10" t="s">
        <v>113</v>
      </c>
      <c r="C10" s="9">
        <v>16</v>
      </c>
      <c r="D10" s="9">
        <v>10</v>
      </c>
      <c r="E10" s="9">
        <v>10.5</v>
      </c>
      <c r="F10" s="9">
        <v>13.333333333333334</v>
      </c>
      <c r="G10" s="10">
        <v>12.5</v>
      </c>
      <c r="H10">
        <v>28</v>
      </c>
      <c r="I10" s="66">
        <v>75</v>
      </c>
      <c r="J10">
        <v>15</v>
      </c>
      <c r="K10" s="66">
        <v>38</v>
      </c>
      <c r="L10" s="58">
        <v>21</v>
      </c>
      <c r="M10" s="66">
        <v>44</v>
      </c>
      <c r="N10">
        <v>10</v>
      </c>
      <c r="O10" s="66">
        <v>56</v>
      </c>
      <c r="P10">
        <v>25</v>
      </c>
      <c r="Q10" s="66">
        <v>56</v>
      </c>
    </row>
    <row r="11" spans="1:17">
      <c r="A11" s="64" t="s">
        <v>145</v>
      </c>
      <c r="B11" s="64" t="s">
        <v>122</v>
      </c>
      <c r="C11" s="9">
        <v>13.714285714285714</v>
      </c>
      <c r="D11" s="9">
        <v>15.333333333333334</v>
      </c>
      <c r="E11" s="9">
        <v>15.5</v>
      </c>
      <c r="F11" s="9">
        <v>13.333333333333334</v>
      </c>
      <c r="G11" s="10">
        <v>12</v>
      </c>
      <c r="H11">
        <v>24</v>
      </c>
      <c r="I11" s="66">
        <v>63</v>
      </c>
      <c r="J11">
        <v>23</v>
      </c>
      <c r="K11" s="66">
        <v>69</v>
      </c>
      <c r="L11" s="58">
        <v>31</v>
      </c>
      <c r="M11" s="66">
        <v>75</v>
      </c>
      <c r="N11">
        <v>10</v>
      </c>
      <c r="O11" s="66">
        <v>56</v>
      </c>
      <c r="P11">
        <v>24</v>
      </c>
      <c r="Q11" s="66">
        <v>50</v>
      </c>
    </row>
    <row r="12" spans="1:17">
      <c r="B12" t="s">
        <v>123</v>
      </c>
      <c r="C12" s="9">
        <v>18.857142857142858</v>
      </c>
      <c r="D12" s="9">
        <v>19.333333333333332</v>
      </c>
      <c r="E12" s="9">
        <v>19.5</v>
      </c>
      <c r="F12" s="9">
        <v>20</v>
      </c>
      <c r="G12" s="10">
        <v>18.5</v>
      </c>
      <c r="H12">
        <v>33</v>
      </c>
      <c r="I12" s="66">
        <v>94</v>
      </c>
      <c r="J12">
        <v>29</v>
      </c>
      <c r="K12" s="66">
        <v>94</v>
      </c>
      <c r="L12" s="58">
        <v>39</v>
      </c>
      <c r="M12" s="66">
        <v>100</v>
      </c>
      <c r="N12">
        <v>15</v>
      </c>
      <c r="O12" s="66">
        <v>100</v>
      </c>
      <c r="P12">
        <v>37</v>
      </c>
      <c r="Q12" s="66">
        <v>94</v>
      </c>
    </row>
    <row r="13" spans="1:17">
      <c r="B13" t="s">
        <v>142</v>
      </c>
      <c r="C13" s="9">
        <v>12</v>
      </c>
      <c r="D13" s="9">
        <v>12.666666666666666</v>
      </c>
      <c r="E13" s="9">
        <v>12.5</v>
      </c>
      <c r="F13" s="9">
        <v>12</v>
      </c>
      <c r="G13" s="10">
        <v>10.5</v>
      </c>
      <c r="H13">
        <v>21</v>
      </c>
      <c r="I13" s="66">
        <v>50</v>
      </c>
      <c r="J13">
        <v>19</v>
      </c>
      <c r="K13" s="66">
        <v>56</v>
      </c>
      <c r="L13" s="58">
        <v>25</v>
      </c>
      <c r="M13" s="66">
        <v>56</v>
      </c>
      <c r="N13">
        <v>9</v>
      </c>
      <c r="O13" s="66">
        <v>50</v>
      </c>
      <c r="P13">
        <v>21</v>
      </c>
      <c r="Q13" s="66">
        <v>44</v>
      </c>
    </row>
    <row r="14" spans="1:17">
      <c r="B14" t="s">
        <v>149</v>
      </c>
      <c r="C14" s="9">
        <v>14.857142857142858</v>
      </c>
      <c r="D14" s="9">
        <v>15.333333333333334</v>
      </c>
      <c r="E14" s="9">
        <v>15.5</v>
      </c>
      <c r="F14" s="9">
        <v>14.666666666666666</v>
      </c>
      <c r="G14" s="10">
        <v>16</v>
      </c>
      <c r="H14">
        <v>26</v>
      </c>
      <c r="I14" s="66">
        <v>69</v>
      </c>
      <c r="J14">
        <v>23</v>
      </c>
      <c r="K14" s="66">
        <v>69</v>
      </c>
      <c r="L14" s="58">
        <v>31</v>
      </c>
      <c r="M14" s="66">
        <v>75</v>
      </c>
      <c r="N14">
        <v>11</v>
      </c>
      <c r="O14" s="66">
        <v>69</v>
      </c>
      <c r="P14">
        <v>32</v>
      </c>
      <c r="Q14" s="66">
        <v>75</v>
      </c>
    </row>
    <row r="15" spans="1:17">
      <c r="B15" t="s">
        <v>155</v>
      </c>
      <c r="C15" s="9">
        <v>16</v>
      </c>
      <c r="D15" s="9">
        <v>16.666666666666668</v>
      </c>
      <c r="E15" s="9">
        <v>16.5</v>
      </c>
      <c r="F15" s="9">
        <v>16</v>
      </c>
      <c r="G15" s="10">
        <v>15.5</v>
      </c>
      <c r="H15">
        <v>28</v>
      </c>
      <c r="I15" s="66">
        <v>75</v>
      </c>
      <c r="J15">
        <v>25</v>
      </c>
      <c r="K15" s="66">
        <v>81</v>
      </c>
      <c r="L15" s="58">
        <v>33</v>
      </c>
      <c r="M15" s="66">
        <v>81</v>
      </c>
      <c r="N15">
        <v>12</v>
      </c>
      <c r="O15" s="66">
        <v>75</v>
      </c>
      <c r="P15">
        <v>31</v>
      </c>
      <c r="Q15" s="66">
        <v>75</v>
      </c>
    </row>
    <row r="16" spans="1:17">
      <c r="B16" t="s">
        <v>158</v>
      </c>
      <c r="C16" s="9">
        <v>16</v>
      </c>
      <c r="D16" s="9">
        <v>14.666666666666666</v>
      </c>
      <c r="E16" s="9">
        <v>15</v>
      </c>
      <c r="F16" s="9">
        <v>17.333333333333332</v>
      </c>
      <c r="G16" s="10">
        <v>14</v>
      </c>
      <c r="H16">
        <v>28</v>
      </c>
      <c r="J16">
        <v>22</v>
      </c>
      <c r="L16" s="58">
        <v>30</v>
      </c>
      <c r="N16">
        <v>13</v>
      </c>
      <c r="P16">
        <v>28</v>
      </c>
    </row>
    <row r="17" spans="1:17">
      <c r="B17" t="s">
        <v>166</v>
      </c>
      <c r="C17" s="9">
        <v>15.428571428571429</v>
      </c>
      <c r="D17" s="9">
        <v>12.666666666666666</v>
      </c>
      <c r="E17" s="9">
        <v>13</v>
      </c>
      <c r="F17" s="9">
        <v>14.666666666666666</v>
      </c>
      <c r="G17" s="11">
        <v>14.5</v>
      </c>
      <c r="H17">
        <v>27</v>
      </c>
      <c r="I17" s="66">
        <v>69</v>
      </c>
      <c r="J17">
        <v>19</v>
      </c>
      <c r="K17" s="66">
        <v>56</v>
      </c>
      <c r="L17" s="58">
        <v>26</v>
      </c>
      <c r="M17" s="66">
        <v>56</v>
      </c>
      <c r="N17">
        <v>11</v>
      </c>
      <c r="O17" s="66">
        <v>69</v>
      </c>
      <c r="P17">
        <v>29</v>
      </c>
      <c r="Q17" s="66">
        <v>69</v>
      </c>
    </row>
    <row r="18" spans="1:17">
      <c r="A18" s="64" t="s">
        <v>193</v>
      </c>
      <c r="B18" t="s">
        <v>176</v>
      </c>
      <c r="C18" s="9">
        <v>14.285714285714286</v>
      </c>
      <c r="D18" s="9">
        <v>14.666666666666666</v>
      </c>
      <c r="E18" s="9">
        <v>15</v>
      </c>
      <c r="F18" s="9">
        <v>16</v>
      </c>
      <c r="G18" s="11">
        <v>13.5</v>
      </c>
      <c r="H18">
        <v>25</v>
      </c>
      <c r="I18" s="66">
        <v>63</v>
      </c>
      <c r="J18">
        <v>22</v>
      </c>
      <c r="K18" s="66">
        <v>69</v>
      </c>
      <c r="L18" s="58">
        <v>30</v>
      </c>
      <c r="M18" s="66">
        <v>69</v>
      </c>
      <c r="N18">
        <v>12</v>
      </c>
      <c r="O18" s="66">
        <v>75</v>
      </c>
      <c r="P18">
        <v>27</v>
      </c>
      <c r="Q18" s="66">
        <v>63</v>
      </c>
    </row>
    <row r="19" spans="1:17">
      <c r="B19" t="s">
        <v>177</v>
      </c>
      <c r="C19" s="9">
        <v>16.571428571428573</v>
      </c>
      <c r="D19" s="9">
        <v>16.666666666666668</v>
      </c>
      <c r="E19" s="9">
        <v>16.5</v>
      </c>
      <c r="F19" s="9">
        <v>13.333333333333334</v>
      </c>
      <c r="G19" s="11">
        <v>16.5</v>
      </c>
      <c r="H19">
        <v>29</v>
      </c>
      <c r="I19" s="66">
        <v>81</v>
      </c>
      <c r="J19">
        <v>25</v>
      </c>
      <c r="K19" s="66">
        <v>81</v>
      </c>
      <c r="L19" s="58">
        <v>33</v>
      </c>
      <c r="M19" s="66">
        <v>81</v>
      </c>
      <c r="N19">
        <v>10</v>
      </c>
      <c r="O19" s="66">
        <v>56</v>
      </c>
      <c r="P19">
        <v>33</v>
      </c>
      <c r="Q19" s="66">
        <v>81</v>
      </c>
    </row>
    <row r="20" spans="1:17">
      <c r="B20" t="s">
        <v>186</v>
      </c>
      <c r="C20" s="9">
        <v>16.571428571428573</v>
      </c>
      <c r="D20" s="9">
        <v>13.333333333333334</v>
      </c>
      <c r="E20" s="9">
        <v>14</v>
      </c>
      <c r="F20" s="9">
        <v>13.333333333333334</v>
      </c>
      <c r="G20" s="11">
        <v>14.5</v>
      </c>
      <c r="H20">
        <v>29</v>
      </c>
      <c r="I20" s="66">
        <v>81</v>
      </c>
      <c r="J20">
        <v>20</v>
      </c>
      <c r="K20" s="66">
        <v>56</v>
      </c>
      <c r="L20" s="58">
        <v>28</v>
      </c>
      <c r="M20" s="66">
        <v>63</v>
      </c>
      <c r="N20">
        <v>10</v>
      </c>
      <c r="O20" s="66">
        <v>56</v>
      </c>
      <c r="P20">
        <v>29</v>
      </c>
      <c r="Q20" s="66">
        <v>69</v>
      </c>
    </row>
  </sheetData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2"/>
  <dimension ref="A1:K27"/>
  <sheetViews>
    <sheetView tabSelected="1" workbookViewId="0">
      <pane xSplit="5" topLeftCell="F1" activePane="topRight" state="frozen"/>
      <selection pane="topRight" activeCell="K19" sqref="K19"/>
    </sheetView>
  </sheetViews>
  <sheetFormatPr defaultRowHeight="15"/>
  <cols>
    <col min="1" max="1" width="15.7109375" customWidth="1"/>
    <col min="2" max="2" width="8" customWidth="1"/>
    <col min="3" max="3" width="5.5703125" customWidth="1"/>
    <col min="4" max="4" width="8.5703125" customWidth="1"/>
    <col min="6" max="6" width="9.7109375" style="44" customWidth="1"/>
    <col min="7" max="7" width="12.28515625" style="44" customWidth="1"/>
    <col min="8" max="8" width="9.7109375" style="45" customWidth="1"/>
    <col min="9" max="9" width="12.28515625" style="45" customWidth="1"/>
    <col min="10" max="10" width="10.7109375" style="46" customWidth="1"/>
    <col min="11" max="11" width="12.28515625" style="46" customWidth="1"/>
  </cols>
  <sheetData>
    <row r="1" spans="1:11" s="4" customFormat="1" ht="31.5" customHeight="1" thickBot="1">
      <c r="A1" s="1" t="s">
        <v>0</v>
      </c>
      <c r="B1" s="1" t="s">
        <v>1</v>
      </c>
      <c r="C1" s="1" t="s">
        <v>2</v>
      </c>
      <c r="D1" s="3" t="s">
        <v>4</v>
      </c>
      <c r="E1" s="3" t="s">
        <v>5</v>
      </c>
      <c r="F1" s="75" t="s">
        <v>86</v>
      </c>
      <c r="G1" s="75"/>
      <c r="H1" s="76" t="s">
        <v>87</v>
      </c>
      <c r="I1" s="76"/>
      <c r="J1" s="77" t="s">
        <v>88</v>
      </c>
      <c r="K1" s="77"/>
    </row>
    <row r="2" spans="1:11" s="16" customFormat="1" ht="80.25" customHeight="1">
      <c r="A2" s="13" t="s">
        <v>3</v>
      </c>
      <c r="B2" s="43" t="s">
        <v>85</v>
      </c>
      <c r="C2" s="74"/>
      <c r="D2" s="74"/>
      <c r="E2" s="74"/>
      <c r="F2" s="47" t="s">
        <v>89</v>
      </c>
      <c r="G2" s="47" t="s">
        <v>92</v>
      </c>
      <c r="H2" s="48" t="s">
        <v>90</v>
      </c>
      <c r="I2" s="48" t="s">
        <v>93</v>
      </c>
      <c r="J2" s="49" t="s">
        <v>91</v>
      </c>
      <c r="K2" s="49" t="s">
        <v>94</v>
      </c>
    </row>
    <row r="3" spans="1:11">
      <c r="A3" t="s">
        <v>107</v>
      </c>
      <c r="B3" t="s">
        <v>95</v>
      </c>
      <c r="C3">
        <v>6</v>
      </c>
      <c r="D3" t="s">
        <v>102</v>
      </c>
      <c r="E3" t="s">
        <v>105</v>
      </c>
      <c r="G3" s="61"/>
      <c r="I3" s="62"/>
      <c r="K3" s="63"/>
    </row>
    <row r="4" spans="1:11">
      <c r="B4" t="s">
        <v>96</v>
      </c>
      <c r="C4">
        <v>8</v>
      </c>
      <c r="D4" t="s">
        <v>103</v>
      </c>
      <c r="E4" t="s">
        <v>105</v>
      </c>
      <c r="F4" s="44">
        <v>0</v>
      </c>
      <c r="G4" s="61" t="s">
        <v>135</v>
      </c>
      <c r="H4" s="45">
        <v>0</v>
      </c>
      <c r="I4" s="62" t="s">
        <v>135</v>
      </c>
      <c r="J4" s="46">
        <v>0</v>
      </c>
      <c r="K4" s="63" t="s">
        <v>135</v>
      </c>
    </row>
    <row r="5" spans="1:11">
      <c r="B5" t="s">
        <v>97</v>
      </c>
      <c r="C5">
        <v>7</v>
      </c>
      <c r="D5" t="s">
        <v>102</v>
      </c>
      <c r="E5" t="s">
        <v>105</v>
      </c>
      <c r="F5" s="44">
        <v>3</v>
      </c>
      <c r="G5" s="61" t="s">
        <v>135</v>
      </c>
      <c r="H5" s="45">
        <v>4</v>
      </c>
      <c r="I5" s="62" t="s">
        <v>139</v>
      </c>
      <c r="J5" s="46">
        <v>3</v>
      </c>
      <c r="K5" s="63" t="s">
        <v>135</v>
      </c>
    </row>
    <row r="6" spans="1:11">
      <c r="B6" t="s">
        <v>98</v>
      </c>
      <c r="C6">
        <v>5</v>
      </c>
      <c r="D6" t="s">
        <v>102</v>
      </c>
      <c r="E6" t="s">
        <v>105</v>
      </c>
      <c r="F6" s="44">
        <v>1</v>
      </c>
      <c r="G6" s="61" t="s">
        <v>136</v>
      </c>
      <c r="H6" s="45">
        <v>1</v>
      </c>
      <c r="I6" s="62" t="s">
        <v>136</v>
      </c>
      <c r="J6" s="46">
        <v>0</v>
      </c>
      <c r="K6" s="63" t="s">
        <v>136</v>
      </c>
    </row>
    <row r="7" spans="1:11">
      <c r="A7" t="s">
        <v>107</v>
      </c>
      <c r="B7" t="s">
        <v>99</v>
      </c>
      <c r="C7">
        <v>6</v>
      </c>
      <c r="D7" t="s">
        <v>102</v>
      </c>
      <c r="E7" t="s">
        <v>105</v>
      </c>
      <c r="F7" s="44">
        <v>1</v>
      </c>
      <c r="G7" s="61" t="s">
        <v>136</v>
      </c>
      <c r="H7" s="45">
        <v>0</v>
      </c>
      <c r="I7" s="62" t="s">
        <v>136</v>
      </c>
      <c r="J7" s="46">
        <v>4</v>
      </c>
      <c r="K7" s="63" t="s">
        <v>136</v>
      </c>
    </row>
    <row r="8" spans="1:11">
      <c r="B8" t="s">
        <v>100</v>
      </c>
      <c r="C8">
        <v>7</v>
      </c>
      <c r="D8" t="s">
        <v>102</v>
      </c>
      <c r="E8" t="s">
        <v>105</v>
      </c>
      <c r="F8" s="44">
        <v>5</v>
      </c>
      <c r="G8" s="61" t="s">
        <v>137</v>
      </c>
      <c r="H8" s="45">
        <v>1</v>
      </c>
      <c r="I8" s="62" t="s">
        <v>136</v>
      </c>
      <c r="J8" s="46">
        <v>6</v>
      </c>
      <c r="K8" s="71" t="s">
        <v>136</v>
      </c>
    </row>
    <row r="9" spans="1:11">
      <c r="B9" t="s">
        <v>101</v>
      </c>
      <c r="C9">
        <v>13</v>
      </c>
      <c r="D9" t="s">
        <v>104</v>
      </c>
      <c r="E9" t="s">
        <v>105</v>
      </c>
      <c r="F9" s="44">
        <v>2</v>
      </c>
      <c r="G9" s="61" t="s">
        <v>136</v>
      </c>
      <c r="H9" s="45">
        <v>3</v>
      </c>
      <c r="I9" s="62" t="s">
        <v>136</v>
      </c>
      <c r="J9" s="46">
        <v>10</v>
      </c>
      <c r="K9" s="70" t="s">
        <v>140</v>
      </c>
    </row>
    <row r="10" spans="1:11">
      <c r="A10" t="s">
        <v>112</v>
      </c>
      <c r="B10" t="s">
        <v>113</v>
      </c>
      <c r="C10">
        <v>9</v>
      </c>
      <c r="D10" t="s">
        <v>114</v>
      </c>
      <c r="E10" t="s">
        <v>115</v>
      </c>
      <c r="F10" s="44">
        <v>5</v>
      </c>
      <c r="G10" s="61" t="s">
        <v>138</v>
      </c>
      <c r="H10" s="45">
        <v>4</v>
      </c>
      <c r="I10" s="62" t="s">
        <v>138</v>
      </c>
      <c r="J10" s="46">
        <v>7</v>
      </c>
      <c r="K10" s="63" t="s">
        <v>136</v>
      </c>
    </row>
    <row r="11" spans="1:11">
      <c r="A11" s="64" t="s">
        <v>145</v>
      </c>
      <c r="B11" s="64" t="s">
        <v>122</v>
      </c>
      <c r="C11">
        <v>8</v>
      </c>
      <c r="D11" t="s">
        <v>114</v>
      </c>
      <c r="E11" t="s">
        <v>115</v>
      </c>
      <c r="F11" s="44">
        <v>1</v>
      </c>
      <c r="G11" s="61" t="s">
        <v>136</v>
      </c>
      <c r="H11" s="45">
        <v>3</v>
      </c>
      <c r="I11" s="62" t="s">
        <v>136</v>
      </c>
      <c r="J11" s="46">
        <v>7</v>
      </c>
      <c r="K11" s="63" t="s">
        <v>136</v>
      </c>
    </row>
    <row r="12" spans="1:11">
      <c r="B12" t="s">
        <v>123</v>
      </c>
      <c r="C12">
        <v>8</v>
      </c>
      <c r="D12" t="s">
        <v>124</v>
      </c>
      <c r="E12" t="s">
        <v>125</v>
      </c>
      <c r="F12" s="44">
        <v>0</v>
      </c>
      <c r="G12" s="61" t="s">
        <v>136</v>
      </c>
      <c r="H12" s="45">
        <v>3</v>
      </c>
      <c r="I12" s="62" t="s">
        <v>136</v>
      </c>
      <c r="J12" s="46">
        <v>9</v>
      </c>
      <c r="K12" s="63" t="s">
        <v>141</v>
      </c>
    </row>
    <row r="13" spans="1:11">
      <c r="B13" t="s">
        <v>142</v>
      </c>
      <c r="C13">
        <v>18</v>
      </c>
      <c r="D13" t="s">
        <v>143</v>
      </c>
      <c r="E13" t="s">
        <v>144</v>
      </c>
      <c r="F13" s="44">
        <v>8</v>
      </c>
      <c r="G13" s="68" t="s">
        <v>146</v>
      </c>
      <c r="H13" s="45">
        <v>10</v>
      </c>
      <c r="I13" s="69" t="s">
        <v>147</v>
      </c>
      <c r="J13" s="46">
        <v>8</v>
      </c>
      <c r="K13" s="63" t="s">
        <v>148</v>
      </c>
    </row>
    <row r="14" spans="1:11">
      <c r="B14" t="s">
        <v>149</v>
      </c>
      <c r="C14">
        <v>12</v>
      </c>
      <c r="D14" t="s">
        <v>150</v>
      </c>
      <c r="E14" t="s">
        <v>151</v>
      </c>
      <c r="F14" s="44">
        <v>0</v>
      </c>
      <c r="G14" s="61" t="s">
        <v>138</v>
      </c>
      <c r="H14" s="45">
        <v>0</v>
      </c>
      <c r="I14" s="62" t="s">
        <v>136</v>
      </c>
      <c r="J14" s="46">
        <v>7</v>
      </c>
      <c r="K14" s="63" t="s">
        <v>136</v>
      </c>
    </row>
    <row r="15" spans="1:11">
      <c r="B15" t="s">
        <v>155</v>
      </c>
      <c r="C15">
        <v>14</v>
      </c>
      <c r="D15" t="s">
        <v>156</v>
      </c>
      <c r="E15" t="s">
        <v>157</v>
      </c>
      <c r="F15" s="44">
        <v>1</v>
      </c>
      <c r="G15" s="61" t="s">
        <v>136</v>
      </c>
      <c r="H15" s="45">
        <v>2</v>
      </c>
      <c r="I15" s="62" t="s">
        <v>136</v>
      </c>
      <c r="J15" s="46">
        <v>7</v>
      </c>
      <c r="K15" s="63" t="s">
        <v>136</v>
      </c>
    </row>
    <row r="16" spans="1:11">
      <c r="B16" t="s">
        <v>158</v>
      </c>
      <c r="C16" t="s">
        <v>159</v>
      </c>
      <c r="D16" t="s">
        <v>160</v>
      </c>
      <c r="E16" t="s">
        <v>161</v>
      </c>
      <c r="F16" s="44">
        <v>0</v>
      </c>
      <c r="G16" s="61" t="s">
        <v>136</v>
      </c>
      <c r="H16" s="45">
        <v>2</v>
      </c>
      <c r="I16" s="62" t="s">
        <v>136</v>
      </c>
      <c r="J16" s="46">
        <v>5</v>
      </c>
      <c r="K16" s="63" t="s">
        <v>136</v>
      </c>
    </row>
    <row r="17" spans="1:11">
      <c r="B17" t="s">
        <v>166</v>
      </c>
      <c r="C17" t="s">
        <v>163</v>
      </c>
      <c r="D17" t="s">
        <v>167</v>
      </c>
      <c r="E17" t="s">
        <v>165</v>
      </c>
      <c r="F17" s="44">
        <v>2</v>
      </c>
      <c r="G17" s="61" t="s">
        <v>136</v>
      </c>
      <c r="H17" s="45">
        <v>0</v>
      </c>
      <c r="I17" s="62" t="s">
        <v>136</v>
      </c>
      <c r="J17" s="46">
        <v>3</v>
      </c>
      <c r="K17" s="63" t="s">
        <v>136</v>
      </c>
    </row>
    <row r="18" spans="1:11">
      <c r="A18" s="64" t="s">
        <v>193</v>
      </c>
      <c r="B18" t="s">
        <v>168</v>
      </c>
      <c r="C18" t="s">
        <v>169</v>
      </c>
      <c r="D18" t="s">
        <v>170</v>
      </c>
      <c r="E18" t="s">
        <v>171</v>
      </c>
      <c r="F18" s="44">
        <v>0</v>
      </c>
      <c r="G18" s="61" t="s">
        <v>136</v>
      </c>
      <c r="H18" s="45">
        <v>2</v>
      </c>
      <c r="I18" s="62" t="s">
        <v>136</v>
      </c>
      <c r="J18" s="46">
        <v>8</v>
      </c>
      <c r="K18" s="63" t="s">
        <v>148</v>
      </c>
    </row>
    <row r="19" spans="1:11">
      <c r="B19" t="s">
        <v>183</v>
      </c>
      <c r="C19">
        <v>4</v>
      </c>
      <c r="D19" t="s">
        <v>184</v>
      </c>
      <c r="E19" t="s">
        <v>185</v>
      </c>
      <c r="F19" s="44">
        <v>0</v>
      </c>
      <c r="G19" s="61" t="s">
        <v>136</v>
      </c>
      <c r="H19" s="45">
        <v>2</v>
      </c>
      <c r="I19" s="62" t="s">
        <v>136</v>
      </c>
      <c r="J19" s="46">
        <v>3</v>
      </c>
      <c r="K19" s="63" t="s">
        <v>136</v>
      </c>
    </row>
    <row r="20" spans="1:11">
      <c r="B20" t="s">
        <v>189</v>
      </c>
      <c r="C20">
        <v>4</v>
      </c>
      <c r="D20" t="s">
        <v>190</v>
      </c>
      <c r="E20" t="s">
        <v>191</v>
      </c>
      <c r="F20" s="44">
        <v>6</v>
      </c>
      <c r="G20" s="61" t="s">
        <v>148</v>
      </c>
      <c r="H20" s="45">
        <v>1</v>
      </c>
      <c r="I20" s="62" t="s">
        <v>136</v>
      </c>
      <c r="J20" s="46">
        <v>4</v>
      </c>
      <c r="K20" s="63" t="s">
        <v>136</v>
      </c>
    </row>
    <row r="21" spans="1:11">
      <c r="G21" s="61"/>
      <c r="I21" s="62"/>
      <c r="K21" s="63"/>
    </row>
    <row r="22" spans="1:11">
      <c r="G22" s="61"/>
      <c r="I22" s="62"/>
      <c r="K22" s="63"/>
    </row>
    <row r="23" spans="1:11">
      <c r="G23" s="61"/>
      <c r="I23" s="62"/>
      <c r="K23" s="63"/>
    </row>
    <row r="24" spans="1:11">
      <c r="G24" s="61"/>
      <c r="I24" s="62"/>
      <c r="K24" s="63"/>
    </row>
    <row r="25" spans="1:11">
      <c r="G25" s="61"/>
      <c r="I25" s="62"/>
      <c r="K25" s="63"/>
    </row>
    <row r="26" spans="1:11">
      <c r="G26" s="61"/>
      <c r="I26" s="62"/>
      <c r="K26" s="63"/>
    </row>
    <row r="27" spans="1:11">
      <c r="G27" s="61"/>
      <c r="I27" s="62"/>
      <c r="K27" s="63"/>
    </row>
  </sheetData>
  <mergeCells count="4">
    <mergeCell ref="C2:E2"/>
    <mergeCell ref="F1:G1"/>
    <mergeCell ref="H1:I1"/>
    <mergeCell ref="J1:K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3"/>
  <dimension ref="A1:AT22"/>
  <sheetViews>
    <sheetView topLeftCell="A4" zoomScaleNormal="100" workbookViewId="0">
      <pane xSplit="5" topLeftCell="F1" activePane="topRight" state="frozen"/>
      <selection pane="topRight" activeCell="A20" sqref="A20"/>
    </sheetView>
  </sheetViews>
  <sheetFormatPr defaultRowHeight="15"/>
  <cols>
    <col min="1" max="1" width="15.7109375" customWidth="1"/>
    <col min="2" max="2" width="8" customWidth="1"/>
    <col min="3" max="3" width="5.5703125" customWidth="1"/>
    <col min="4" max="4" width="8.5703125" customWidth="1"/>
    <col min="6" max="6" width="9.140625" style="37"/>
    <col min="25" max="25" width="11.28515625" customWidth="1"/>
    <col min="26" max="36" width="9.140625" style="37"/>
    <col min="37" max="39" width="9.140625" style="40"/>
    <col min="40" max="44" width="9.140625" style="37"/>
    <col min="45" max="45" width="9.140625" style="11"/>
  </cols>
  <sheetData>
    <row r="1" spans="1:46" ht="43.5" customHeight="1" thickBot="1">
      <c r="A1" s="1" t="s">
        <v>0</v>
      </c>
      <c r="B1" s="1" t="s">
        <v>1</v>
      </c>
      <c r="C1" s="1" t="s">
        <v>2</v>
      </c>
      <c r="D1" s="3" t="s">
        <v>4</v>
      </c>
      <c r="E1" s="3" t="s">
        <v>5</v>
      </c>
      <c r="F1" s="21" t="s">
        <v>109</v>
      </c>
      <c r="G1" s="21" t="s">
        <v>108</v>
      </c>
      <c r="H1" s="21" t="s">
        <v>45</v>
      </c>
      <c r="I1" s="21" t="s">
        <v>46</v>
      </c>
      <c r="J1" s="21" t="s">
        <v>47</v>
      </c>
      <c r="K1" s="21" t="s">
        <v>48</v>
      </c>
      <c r="L1" s="21" t="s">
        <v>49</v>
      </c>
      <c r="M1" s="21" t="s">
        <v>50</v>
      </c>
      <c r="N1" s="21" t="s">
        <v>51</v>
      </c>
      <c r="O1" s="21" t="s">
        <v>52</v>
      </c>
      <c r="P1" s="21" t="s">
        <v>53</v>
      </c>
      <c r="Q1" s="21" t="s">
        <v>54</v>
      </c>
      <c r="R1" s="21" t="s">
        <v>55</v>
      </c>
      <c r="S1" s="21" t="s">
        <v>56</v>
      </c>
      <c r="T1" s="21" t="s">
        <v>57</v>
      </c>
      <c r="U1" s="21" t="s">
        <v>58</v>
      </c>
      <c r="V1" s="21" t="s">
        <v>59</v>
      </c>
      <c r="W1" s="21" t="s">
        <v>60</v>
      </c>
      <c r="X1" s="21" t="s">
        <v>61</v>
      </c>
      <c r="Y1" s="21" t="s">
        <v>62</v>
      </c>
      <c r="Z1" s="22" t="s">
        <v>63</v>
      </c>
      <c r="AA1" s="41" t="s">
        <v>64</v>
      </c>
      <c r="AB1" s="41" t="s">
        <v>65</v>
      </c>
      <c r="AC1" s="22" t="s">
        <v>66</v>
      </c>
      <c r="AD1" s="41" t="s">
        <v>67</v>
      </c>
      <c r="AE1" s="22" t="s">
        <v>68</v>
      </c>
      <c r="AF1" s="41" t="s">
        <v>69</v>
      </c>
      <c r="AG1" s="41" t="s">
        <v>70</v>
      </c>
      <c r="AH1" s="41" t="s">
        <v>71</v>
      </c>
      <c r="AI1" s="41" t="s">
        <v>72</v>
      </c>
      <c r="AJ1" s="22" t="s">
        <v>73</v>
      </c>
      <c r="AK1" s="42" t="s">
        <v>74</v>
      </c>
      <c r="AL1" s="22" t="s">
        <v>75</v>
      </c>
      <c r="AM1" s="22" t="s">
        <v>76</v>
      </c>
      <c r="AN1" s="42" t="s">
        <v>60</v>
      </c>
      <c r="AO1" s="42" t="s">
        <v>77</v>
      </c>
      <c r="AP1" s="42" t="s">
        <v>78</v>
      </c>
      <c r="AQ1" s="22" t="s">
        <v>79</v>
      </c>
      <c r="AR1" s="23" t="s">
        <v>80</v>
      </c>
      <c r="AS1" s="24" t="s">
        <v>81</v>
      </c>
    </row>
    <row r="2" spans="1:46" ht="51.75" thickBot="1">
      <c r="B2" s="78"/>
      <c r="C2" s="74"/>
      <c r="D2" s="74"/>
      <c r="E2" s="74"/>
      <c r="F2" s="25" t="s">
        <v>28</v>
      </c>
      <c r="G2" s="25" t="s">
        <v>29</v>
      </c>
      <c r="H2" s="26" t="s">
        <v>30</v>
      </c>
      <c r="I2" s="25" t="s">
        <v>28</v>
      </c>
      <c r="J2" s="25" t="s">
        <v>29</v>
      </c>
      <c r="K2" s="50" t="s">
        <v>30</v>
      </c>
      <c r="L2" s="27" t="s">
        <v>31</v>
      </c>
      <c r="M2" s="27"/>
      <c r="N2" s="27"/>
      <c r="O2" s="27"/>
      <c r="P2" s="27"/>
      <c r="Q2" s="27"/>
      <c r="R2" s="27"/>
      <c r="S2" s="27"/>
      <c r="T2" s="27"/>
      <c r="U2" s="27"/>
      <c r="V2" s="28"/>
      <c r="W2" s="27"/>
      <c r="X2" s="27" t="s">
        <v>32</v>
      </c>
      <c r="Y2" s="27" t="s">
        <v>33</v>
      </c>
      <c r="Z2" s="29" t="s">
        <v>34</v>
      </c>
      <c r="AA2" s="30"/>
      <c r="AB2" s="31"/>
      <c r="AC2" s="29" t="s">
        <v>35</v>
      </c>
      <c r="AD2" s="30" t="s">
        <v>36</v>
      </c>
      <c r="AE2" s="29" t="s">
        <v>37</v>
      </c>
      <c r="AF2" s="30" t="s">
        <v>36</v>
      </c>
      <c r="AG2" s="30" t="s">
        <v>36</v>
      </c>
      <c r="AH2" s="31"/>
      <c r="AI2" s="32"/>
      <c r="AJ2" s="29" t="s">
        <v>38</v>
      </c>
      <c r="AK2" s="32" t="s">
        <v>39</v>
      </c>
      <c r="AL2" s="33" t="s">
        <v>40</v>
      </c>
      <c r="AM2" s="29" t="s">
        <v>41</v>
      </c>
      <c r="AN2" s="34"/>
      <c r="AO2" s="34"/>
      <c r="AP2" s="34"/>
      <c r="AQ2" s="29" t="s">
        <v>42</v>
      </c>
      <c r="AR2" s="35" t="s">
        <v>43</v>
      </c>
      <c r="AS2" s="36" t="s">
        <v>44</v>
      </c>
      <c r="AT2" s="35" t="s">
        <v>43</v>
      </c>
    </row>
    <row r="3" spans="1:46" ht="15.75">
      <c r="A3" s="13" t="s">
        <v>3</v>
      </c>
      <c r="B3" s="79" t="s">
        <v>82</v>
      </c>
      <c r="C3" s="80"/>
      <c r="F3" s="37">
        <v>23</v>
      </c>
      <c r="G3">
        <v>30</v>
      </c>
      <c r="H3">
        <v>61</v>
      </c>
      <c r="I3">
        <v>7</v>
      </c>
      <c r="J3">
        <v>30</v>
      </c>
      <c r="K3">
        <v>360</v>
      </c>
      <c r="V3">
        <v>0</v>
      </c>
      <c r="X3">
        <v>2</v>
      </c>
      <c r="Y3">
        <v>1</v>
      </c>
      <c r="Z3" s="38">
        <f>Y3-1</f>
        <v>0</v>
      </c>
      <c r="AA3" s="38" t="str">
        <f>IF(H3&lt;=15,"0",IF(AND(H3&gt;=16,H3&lt;=30),"1",IF(AND(H3&gt;=31,H3&lt;=60),"2",IF(AND(H3&gt;60),"3"))))</f>
        <v>3</v>
      </c>
      <c r="AB3" s="38">
        <f>AA3+L3</f>
        <v>3</v>
      </c>
      <c r="AC3" s="38" t="str">
        <f>IF(AB3=0,"0",IF(OR(AB3=1,AB3=2),"1",IF(OR(AB3=3,AB3=4),"2",IF(OR(AB3=5,AB3=6),"3"))))</f>
        <v>2</v>
      </c>
      <c r="AD3" s="38">
        <f>K3/60</f>
        <v>6</v>
      </c>
      <c r="AE3" s="38" t="str">
        <f>IF(AD3&gt;7,"0",IF(AND(AD3&lt;=7,AD3&gt;=6),"1",IF(AND(AD3&lt;=6,AD3&gt;=5),"2",IF(AND(AD3&lt;5),"3"))))</f>
        <v>1</v>
      </c>
      <c r="AF3" s="38">
        <f>IF(AND(F3=12,G3&gt;0),12-(F3-12+(G3/60)),IF(AND(F3&gt;=13,G3&gt;=0),12-(F3-12+(G3/60)),F3+G3/60))</f>
        <v>0.5</v>
      </c>
      <c r="AG3" s="38">
        <f>IF(AND(I3=12,J3&gt;0),12-(I3-12+(J3/60)),IF(AND(I3&gt;=13,J3&gt;=0),12-(I3-12+(J3/60)),I3+(J3/60)))</f>
        <v>7.5</v>
      </c>
      <c r="AH3" s="38">
        <f>AF3+AG3</f>
        <v>8</v>
      </c>
      <c r="AI3" s="38">
        <f>(AD3/AH3)*100</f>
        <v>75</v>
      </c>
      <c r="AJ3" s="38" t="str">
        <f>IF(AI3&gt;85,"0",IF(AND(AI3&gt;=75,AI3&lt;=85),"1",IF(AND(AI3&gt;=65,AI3&lt;=74),"2",IF(AND(AI3&lt;65),"3"))))</f>
        <v>1</v>
      </c>
      <c r="AK3" s="38">
        <f>SUM(L3:U3)</f>
        <v>0</v>
      </c>
      <c r="AL3" s="38" t="str">
        <f>IF(AK3=0,"0",IF(AND(AK3&gt;=1,AK3&lt;=9),"1",IF(AND(AK3&gt;=10,AK3&lt;=18),"2",IF(AND(AK3&gt;=19,AK3&lt;=27),"3"))))</f>
        <v>0</v>
      </c>
      <c r="AM3" s="38">
        <f>V3</f>
        <v>0</v>
      </c>
      <c r="AN3" s="38">
        <f>W3</f>
        <v>0</v>
      </c>
      <c r="AO3" s="38">
        <f>X3-1</f>
        <v>1</v>
      </c>
      <c r="AP3" s="38">
        <f>AN3+AO3</f>
        <v>1</v>
      </c>
      <c r="AQ3" s="38" t="str">
        <f>IF(AP3=0,"0",IF(OR(AP3=1,AP3=2),"1",IF(OR(AP3=3,AP3=4),"2",IF(OR(AP3=5,AP3=6),"3"))))</f>
        <v>1</v>
      </c>
      <c r="AR3" s="38">
        <f>SUM(Z3,AC3,AE3,AJ3,AL3,AM3,AQ3)</f>
        <v>0</v>
      </c>
      <c r="AS3" s="39" t="str">
        <f>IF(AR3&gt;5,"Poor","Normal")</f>
        <v>Normal</v>
      </c>
    </row>
    <row r="4" spans="1:46">
      <c r="A4" t="s">
        <v>107</v>
      </c>
      <c r="B4" t="s">
        <v>95</v>
      </c>
      <c r="C4">
        <v>6</v>
      </c>
      <c r="D4" t="s">
        <v>102</v>
      </c>
      <c r="E4" t="s">
        <v>105</v>
      </c>
      <c r="Z4" s="38">
        <f t="shared" ref="Z4:Z22" si="0">Y4-1</f>
        <v>-1</v>
      </c>
      <c r="AA4" s="38" t="str">
        <f t="shared" ref="AA4:AA22" si="1">IF(H4&lt;=15,"0",IF(AND(H4&gt;=16,H4&lt;=30),"1",IF(AND(H4&gt;=31,H4&lt;=60),"2",IF(AND(H4&gt;60),"3"))))</f>
        <v>0</v>
      </c>
      <c r="AB4" s="38">
        <f t="shared" ref="AB4:AB22" si="2">AA4+L4</f>
        <v>0</v>
      </c>
      <c r="AC4" s="38" t="str">
        <f t="shared" ref="AC4:AC22" si="3">IF(AB4=0,"0",IF(OR(AB4=1,AB4=2),"1",IF(OR(AB4=3,AB4=4),"2",IF(OR(AB4=5,AB4=6),"3"))))</f>
        <v>0</v>
      </c>
      <c r="AD4" s="38">
        <f t="shared" ref="AD4:AD22" si="4">K4/60</f>
        <v>0</v>
      </c>
      <c r="AE4" s="38" t="str">
        <f t="shared" ref="AE4:AE22" si="5">IF(AD4&gt;7,"0",IF(AND(AD4&lt;=7,AD4&gt;=6),"1",IF(AND(AD4&lt;=6,AD4&gt;=5),"2",IF(AND(AD4&lt;5),"3"))))</f>
        <v>3</v>
      </c>
      <c r="AF4" s="38">
        <f t="shared" ref="AF4:AF22" si="6">IF(AND(F4=12,G4&gt;0),12-(F4-12+(G4/60)),IF(AND(F4&gt;=13,G4&gt;=0),12-(F4-12+(G4/60)),F4+G4/60))</f>
        <v>0</v>
      </c>
      <c r="AG4" s="38">
        <f t="shared" ref="AG4:AG22" si="7">IF(AND(I4=12,J4&gt;0),12-(I4-12+(J4/60)),IF(AND(I4&gt;=13,J4&gt;=0),12-(I4-12+(J4/60)),I4+(J4/60)))</f>
        <v>0</v>
      </c>
      <c r="AH4" s="38">
        <f t="shared" ref="AH4:AH22" si="8">AF4+AG4</f>
        <v>0</v>
      </c>
      <c r="AI4" s="38" t="e">
        <f t="shared" ref="AI4:AI22" si="9">(AD4/AH4)*100</f>
        <v>#DIV/0!</v>
      </c>
      <c r="AJ4" s="38" t="e">
        <f t="shared" ref="AJ4:AJ22" si="10">IF(AI4&gt;85,"0",IF(AND(AI4&gt;=75,AI4&lt;=85),"1",IF(AND(AI4&gt;=65,AI4&lt;=74),"2",IF(AND(AI4&lt;65),"3"))))</f>
        <v>#DIV/0!</v>
      </c>
      <c r="AK4" s="38">
        <f t="shared" ref="AK4:AK22" si="11">SUM(L4:U4)</f>
        <v>0</v>
      </c>
      <c r="AL4" s="38" t="str">
        <f t="shared" ref="AL4:AL22" si="12">IF(AK4=0,"0",IF(AND(AK4&gt;=1,AK4&lt;=9),"1",IF(AND(AK4&gt;=10,AK4&lt;=18),"2",IF(AND(AK4&gt;=19,AK4&lt;=27),"3"))))</f>
        <v>0</v>
      </c>
      <c r="AM4" s="38">
        <f t="shared" ref="AM4:AM22" si="13">V4</f>
        <v>0</v>
      </c>
      <c r="AN4" s="38">
        <f t="shared" ref="AN4:AN22" si="14">W4</f>
        <v>0</v>
      </c>
      <c r="AO4" s="38">
        <f t="shared" ref="AO4:AO22" si="15">X4-1</f>
        <v>-1</v>
      </c>
      <c r="AP4" s="38">
        <f t="shared" ref="AP4:AP22" si="16">AN4+AO4</f>
        <v>-1</v>
      </c>
      <c r="AQ4" s="38" t="b">
        <f t="shared" ref="AQ4:AQ22" si="17">IF(AP4=0,"0",IF(OR(AP4=1,AP4=2),"1",IF(OR(AP4=3,AP4=4),"2",IF(OR(AP4=5,AP4=6),"3"))))</f>
        <v>0</v>
      </c>
      <c r="AR4" s="38" t="e">
        <f t="shared" ref="AR4:AR22" si="18">SUM(Z4,AC4,AE4,AJ4,AL4,AM4,AQ4)</f>
        <v>#DIV/0!</v>
      </c>
      <c r="AS4" s="39" t="e">
        <f t="shared" ref="AS4:AS22" si="19">IF(AR4&gt;5,"Poor","Normal")</f>
        <v>#DIV/0!</v>
      </c>
    </row>
    <row r="5" spans="1:46">
      <c r="B5" t="s">
        <v>96</v>
      </c>
      <c r="C5">
        <v>8</v>
      </c>
      <c r="D5" t="s">
        <v>103</v>
      </c>
      <c r="E5" t="s">
        <v>105</v>
      </c>
      <c r="F5" s="37">
        <v>0</v>
      </c>
      <c r="G5">
        <v>0</v>
      </c>
      <c r="H5">
        <v>10</v>
      </c>
      <c r="I5">
        <v>6</v>
      </c>
      <c r="J5">
        <v>30</v>
      </c>
      <c r="K5">
        <v>380</v>
      </c>
      <c r="L5">
        <v>2</v>
      </c>
      <c r="M5">
        <v>2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2</v>
      </c>
      <c r="Z5" s="38">
        <f t="shared" si="0"/>
        <v>1</v>
      </c>
      <c r="AA5" s="38" t="str">
        <f t="shared" si="1"/>
        <v>0</v>
      </c>
      <c r="AB5" s="38">
        <f t="shared" si="2"/>
        <v>2</v>
      </c>
      <c r="AC5" s="38" t="str">
        <f t="shared" si="3"/>
        <v>1</v>
      </c>
      <c r="AD5" s="38">
        <f t="shared" si="4"/>
        <v>6.333333333333333</v>
      </c>
      <c r="AE5" s="38" t="str">
        <f t="shared" si="5"/>
        <v>1</v>
      </c>
      <c r="AF5" s="38">
        <f t="shared" si="6"/>
        <v>0</v>
      </c>
      <c r="AG5" s="38">
        <f t="shared" si="7"/>
        <v>6.5</v>
      </c>
      <c r="AH5" s="38">
        <f t="shared" si="8"/>
        <v>6.5</v>
      </c>
      <c r="AI5" s="38">
        <f t="shared" si="9"/>
        <v>97.435897435897431</v>
      </c>
      <c r="AJ5" s="38" t="str">
        <f t="shared" si="10"/>
        <v>0</v>
      </c>
      <c r="AK5" s="38">
        <f t="shared" si="11"/>
        <v>6</v>
      </c>
      <c r="AL5" s="38" t="str">
        <f t="shared" si="12"/>
        <v>1</v>
      </c>
      <c r="AM5" s="38">
        <f t="shared" si="13"/>
        <v>0</v>
      </c>
      <c r="AN5" s="38">
        <f t="shared" si="14"/>
        <v>0</v>
      </c>
      <c r="AO5" s="38">
        <f t="shared" si="15"/>
        <v>0</v>
      </c>
      <c r="AP5" s="38">
        <f t="shared" si="16"/>
        <v>0</v>
      </c>
      <c r="AQ5" s="38" t="str">
        <f t="shared" si="17"/>
        <v>0</v>
      </c>
      <c r="AR5" s="38">
        <f>SUM(Z5, AC5, AE5, AJ5, AL5, AM5, AQ5)</f>
        <v>1</v>
      </c>
      <c r="AS5" s="39" t="str">
        <f t="shared" si="19"/>
        <v>Normal</v>
      </c>
      <c r="AT5" s="64">
        <v>4</v>
      </c>
    </row>
    <row r="6" spans="1:46">
      <c r="B6" t="s">
        <v>97</v>
      </c>
      <c r="C6">
        <v>7</v>
      </c>
      <c r="D6" t="s">
        <v>102</v>
      </c>
      <c r="E6" t="s">
        <v>105</v>
      </c>
      <c r="F6" s="37">
        <v>0</v>
      </c>
      <c r="G6">
        <v>0</v>
      </c>
      <c r="H6">
        <v>10</v>
      </c>
      <c r="I6">
        <v>6</v>
      </c>
      <c r="J6">
        <v>30</v>
      </c>
      <c r="K6">
        <v>390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 s="38">
        <f t="shared" si="0"/>
        <v>1</v>
      </c>
      <c r="AA6" s="38" t="str">
        <f t="shared" si="1"/>
        <v>0</v>
      </c>
      <c r="AB6" s="38">
        <f t="shared" si="2"/>
        <v>1</v>
      </c>
      <c r="AC6" s="38" t="str">
        <f t="shared" si="3"/>
        <v>1</v>
      </c>
      <c r="AD6" s="38">
        <f t="shared" si="4"/>
        <v>6.5</v>
      </c>
      <c r="AE6" s="38" t="str">
        <f t="shared" si="5"/>
        <v>1</v>
      </c>
      <c r="AF6" s="38">
        <f t="shared" si="6"/>
        <v>0</v>
      </c>
      <c r="AG6" s="38">
        <f t="shared" si="7"/>
        <v>6.5</v>
      </c>
      <c r="AH6" s="38">
        <f t="shared" si="8"/>
        <v>6.5</v>
      </c>
      <c r="AI6" s="38">
        <f t="shared" si="9"/>
        <v>100</v>
      </c>
      <c r="AJ6" s="38" t="str">
        <f t="shared" si="10"/>
        <v>0</v>
      </c>
      <c r="AK6" s="38">
        <f t="shared" si="11"/>
        <v>5</v>
      </c>
      <c r="AL6" s="38" t="str">
        <f t="shared" si="12"/>
        <v>1</v>
      </c>
      <c r="AM6" s="38">
        <f t="shared" si="13"/>
        <v>0</v>
      </c>
      <c r="AN6" s="38">
        <f t="shared" si="14"/>
        <v>0</v>
      </c>
      <c r="AO6" s="38">
        <f t="shared" si="15"/>
        <v>1</v>
      </c>
      <c r="AP6" s="38">
        <f t="shared" si="16"/>
        <v>1</v>
      </c>
      <c r="AQ6" s="38" t="str">
        <f t="shared" si="17"/>
        <v>1</v>
      </c>
      <c r="AR6" s="38">
        <f t="shared" ref="AR6:AR14" si="20">SUM(Z6, AC6, AE6, AJ6, AL6, AM6, AQ6)</f>
        <v>1</v>
      </c>
      <c r="AS6" s="39" t="str">
        <f t="shared" si="19"/>
        <v>Normal</v>
      </c>
      <c r="AT6">
        <v>5</v>
      </c>
    </row>
    <row r="7" spans="1:46">
      <c r="B7" t="s">
        <v>98</v>
      </c>
      <c r="C7">
        <v>5</v>
      </c>
      <c r="D7" t="s">
        <v>102</v>
      </c>
      <c r="E7" t="s">
        <v>105</v>
      </c>
      <c r="F7" s="40">
        <v>22</v>
      </c>
      <c r="G7">
        <v>30</v>
      </c>
      <c r="H7">
        <v>15</v>
      </c>
      <c r="I7">
        <v>7</v>
      </c>
      <c r="J7">
        <v>10</v>
      </c>
      <c r="K7">
        <v>390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2</v>
      </c>
      <c r="Y7">
        <v>2</v>
      </c>
      <c r="Z7" s="38">
        <f t="shared" si="0"/>
        <v>1</v>
      </c>
      <c r="AA7" s="38" t="str">
        <f t="shared" si="1"/>
        <v>0</v>
      </c>
      <c r="AB7" s="38">
        <f t="shared" si="2"/>
        <v>0</v>
      </c>
      <c r="AC7" s="38" t="str">
        <f t="shared" si="3"/>
        <v>0</v>
      </c>
      <c r="AD7" s="38">
        <f t="shared" si="4"/>
        <v>6.5</v>
      </c>
      <c r="AE7" s="38" t="str">
        <f t="shared" si="5"/>
        <v>1</v>
      </c>
      <c r="AF7" s="38">
        <f t="shared" si="6"/>
        <v>1.5</v>
      </c>
      <c r="AG7" s="38">
        <f t="shared" si="7"/>
        <v>7.166666666666667</v>
      </c>
      <c r="AH7" s="38">
        <f t="shared" si="8"/>
        <v>8.6666666666666679</v>
      </c>
      <c r="AI7" s="38">
        <f t="shared" si="9"/>
        <v>74.999999999999986</v>
      </c>
      <c r="AJ7" s="38" t="str">
        <f t="shared" si="10"/>
        <v>1</v>
      </c>
      <c r="AK7" s="38">
        <f t="shared" si="11"/>
        <v>1</v>
      </c>
      <c r="AL7" s="38" t="str">
        <f t="shared" si="12"/>
        <v>1</v>
      </c>
      <c r="AM7" s="38">
        <f t="shared" si="13"/>
        <v>0</v>
      </c>
      <c r="AN7" s="38">
        <f t="shared" si="14"/>
        <v>0</v>
      </c>
      <c r="AO7" s="38">
        <f t="shared" si="15"/>
        <v>1</v>
      </c>
      <c r="AP7" s="38">
        <f t="shared" si="16"/>
        <v>1</v>
      </c>
      <c r="AQ7" s="38" t="str">
        <f t="shared" si="17"/>
        <v>1</v>
      </c>
      <c r="AR7" s="38">
        <f t="shared" si="20"/>
        <v>1</v>
      </c>
      <c r="AS7" s="39" t="str">
        <f t="shared" si="19"/>
        <v>Normal</v>
      </c>
      <c r="AT7">
        <v>5</v>
      </c>
    </row>
    <row r="8" spans="1:46">
      <c r="B8" t="s">
        <v>99</v>
      </c>
      <c r="C8">
        <v>6</v>
      </c>
      <c r="D8" t="s">
        <v>102</v>
      </c>
      <c r="E8" t="s">
        <v>105</v>
      </c>
      <c r="F8" s="37">
        <v>1</v>
      </c>
      <c r="G8">
        <v>0</v>
      </c>
      <c r="H8">
        <v>30</v>
      </c>
      <c r="I8">
        <v>7</v>
      </c>
      <c r="J8">
        <v>0</v>
      </c>
      <c r="K8">
        <v>360</v>
      </c>
      <c r="L8">
        <v>2</v>
      </c>
      <c r="M8">
        <v>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3</v>
      </c>
      <c r="Z8" s="38">
        <f t="shared" si="0"/>
        <v>2</v>
      </c>
      <c r="AA8" s="38" t="str">
        <f t="shared" si="1"/>
        <v>1</v>
      </c>
      <c r="AB8" s="38">
        <f t="shared" si="2"/>
        <v>3</v>
      </c>
      <c r="AC8" s="38" t="str">
        <f t="shared" si="3"/>
        <v>2</v>
      </c>
      <c r="AD8" s="38">
        <f t="shared" si="4"/>
        <v>6</v>
      </c>
      <c r="AE8" s="38" t="str">
        <f t="shared" si="5"/>
        <v>1</v>
      </c>
      <c r="AF8" s="38">
        <f t="shared" si="6"/>
        <v>1</v>
      </c>
      <c r="AG8" s="38">
        <f t="shared" si="7"/>
        <v>7</v>
      </c>
      <c r="AH8" s="38">
        <f t="shared" si="8"/>
        <v>8</v>
      </c>
      <c r="AI8" s="38">
        <f t="shared" si="9"/>
        <v>75</v>
      </c>
      <c r="AJ8" s="38" t="str">
        <f t="shared" si="10"/>
        <v>1</v>
      </c>
      <c r="AK8" s="38">
        <f t="shared" si="11"/>
        <v>5</v>
      </c>
      <c r="AL8" s="38" t="str">
        <f t="shared" si="12"/>
        <v>1</v>
      </c>
      <c r="AM8" s="38">
        <f t="shared" si="13"/>
        <v>0</v>
      </c>
      <c r="AN8" s="38">
        <f t="shared" si="14"/>
        <v>0</v>
      </c>
      <c r="AO8" s="38">
        <f t="shared" si="15"/>
        <v>1</v>
      </c>
      <c r="AP8" s="38">
        <f t="shared" si="16"/>
        <v>1</v>
      </c>
      <c r="AQ8" s="38" t="str">
        <f t="shared" si="17"/>
        <v>1</v>
      </c>
      <c r="AR8" s="38">
        <f t="shared" si="20"/>
        <v>2</v>
      </c>
      <c r="AS8" s="39" t="str">
        <f t="shared" si="19"/>
        <v>Normal</v>
      </c>
      <c r="AT8">
        <v>8</v>
      </c>
    </row>
    <row r="9" spans="1:46">
      <c r="B9" t="s">
        <v>100</v>
      </c>
      <c r="C9">
        <v>7</v>
      </c>
      <c r="D9" t="s">
        <v>102</v>
      </c>
      <c r="E9" t="s">
        <v>105</v>
      </c>
      <c r="F9" s="37">
        <v>22</v>
      </c>
      <c r="G9">
        <v>0</v>
      </c>
      <c r="H9">
        <v>20</v>
      </c>
      <c r="I9">
        <v>7</v>
      </c>
      <c r="J9">
        <v>0</v>
      </c>
      <c r="K9">
        <v>360</v>
      </c>
      <c r="L9">
        <v>2</v>
      </c>
      <c r="M9">
        <v>2</v>
      </c>
      <c r="N9">
        <v>2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  <c r="W9">
        <v>1</v>
      </c>
      <c r="X9">
        <v>1</v>
      </c>
      <c r="Y9">
        <v>2</v>
      </c>
      <c r="Z9" s="38">
        <f t="shared" si="0"/>
        <v>1</v>
      </c>
      <c r="AA9" s="38" t="str">
        <f t="shared" si="1"/>
        <v>1</v>
      </c>
      <c r="AB9" s="38">
        <f t="shared" si="2"/>
        <v>3</v>
      </c>
      <c r="AC9" s="38" t="str">
        <f t="shared" si="3"/>
        <v>2</v>
      </c>
      <c r="AD9" s="38">
        <f t="shared" si="4"/>
        <v>6</v>
      </c>
      <c r="AE9" s="38" t="str">
        <f t="shared" si="5"/>
        <v>1</v>
      </c>
      <c r="AF9" s="38">
        <f t="shared" si="6"/>
        <v>2</v>
      </c>
      <c r="AG9" s="38">
        <f t="shared" si="7"/>
        <v>7</v>
      </c>
      <c r="AH9" s="38">
        <f t="shared" si="8"/>
        <v>9</v>
      </c>
      <c r="AI9" s="38">
        <f t="shared" si="9"/>
        <v>66.666666666666657</v>
      </c>
      <c r="AJ9" s="38" t="str">
        <f t="shared" si="10"/>
        <v>2</v>
      </c>
      <c r="AK9" s="38">
        <f t="shared" si="11"/>
        <v>12</v>
      </c>
      <c r="AL9" s="38" t="str">
        <f t="shared" si="12"/>
        <v>2</v>
      </c>
      <c r="AM9" s="38">
        <f t="shared" si="13"/>
        <v>0</v>
      </c>
      <c r="AN9" s="38">
        <f t="shared" si="14"/>
        <v>1</v>
      </c>
      <c r="AO9" s="38">
        <f t="shared" si="15"/>
        <v>0</v>
      </c>
      <c r="AP9" s="38">
        <f t="shared" si="16"/>
        <v>1</v>
      </c>
      <c r="AQ9" s="38" t="str">
        <f t="shared" si="17"/>
        <v>1</v>
      </c>
      <c r="AR9" s="38">
        <f t="shared" si="20"/>
        <v>1</v>
      </c>
      <c r="AS9" s="39" t="str">
        <f t="shared" si="19"/>
        <v>Normal</v>
      </c>
      <c r="AT9">
        <v>9</v>
      </c>
    </row>
    <row r="10" spans="1:46">
      <c r="B10" t="s">
        <v>101</v>
      </c>
      <c r="C10">
        <v>13</v>
      </c>
      <c r="D10" t="s">
        <v>104</v>
      </c>
      <c r="E10" t="s">
        <v>105</v>
      </c>
      <c r="F10" s="37">
        <v>2</v>
      </c>
      <c r="G10">
        <v>0</v>
      </c>
      <c r="H10">
        <v>3</v>
      </c>
      <c r="I10">
        <v>6</v>
      </c>
      <c r="J10">
        <v>30</v>
      </c>
      <c r="K10">
        <v>270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2</v>
      </c>
      <c r="Y10">
        <v>1</v>
      </c>
      <c r="Z10" s="38">
        <f t="shared" si="0"/>
        <v>0</v>
      </c>
      <c r="AA10" s="38" t="str">
        <f t="shared" si="1"/>
        <v>0</v>
      </c>
      <c r="AB10" s="38">
        <f t="shared" si="2"/>
        <v>0</v>
      </c>
      <c r="AC10" s="38" t="str">
        <f t="shared" si="3"/>
        <v>0</v>
      </c>
      <c r="AD10" s="38">
        <f t="shared" si="4"/>
        <v>4.5</v>
      </c>
      <c r="AE10" s="38" t="str">
        <f t="shared" si="5"/>
        <v>3</v>
      </c>
      <c r="AF10" s="38">
        <f t="shared" si="6"/>
        <v>2</v>
      </c>
      <c r="AG10" s="38">
        <f t="shared" si="7"/>
        <v>6.5</v>
      </c>
      <c r="AH10" s="38">
        <f t="shared" si="8"/>
        <v>8.5</v>
      </c>
      <c r="AI10" s="38">
        <f t="shared" si="9"/>
        <v>52.941176470588239</v>
      </c>
      <c r="AJ10" s="38" t="str">
        <f t="shared" si="10"/>
        <v>3</v>
      </c>
      <c r="AK10" s="38">
        <f t="shared" si="11"/>
        <v>0</v>
      </c>
      <c r="AL10" s="38" t="str">
        <f t="shared" si="12"/>
        <v>0</v>
      </c>
      <c r="AM10" s="38">
        <f t="shared" si="13"/>
        <v>0</v>
      </c>
      <c r="AN10" s="38">
        <f t="shared" si="14"/>
        <v>1</v>
      </c>
      <c r="AO10" s="38">
        <f t="shared" si="15"/>
        <v>1</v>
      </c>
      <c r="AP10" s="38">
        <f t="shared" si="16"/>
        <v>2</v>
      </c>
      <c r="AQ10" s="38" t="str">
        <f t="shared" si="17"/>
        <v>1</v>
      </c>
      <c r="AR10" s="38">
        <f t="shared" si="20"/>
        <v>0</v>
      </c>
      <c r="AS10" s="39" t="str">
        <f t="shared" si="19"/>
        <v>Normal</v>
      </c>
      <c r="AT10">
        <v>7</v>
      </c>
    </row>
    <row r="11" spans="1:46">
      <c r="A11" t="s">
        <v>112</v>
      </c>
      <c r="B11" t="s">
        <v>113</v>
      </c>
      <c r="C11">
        <v>9</v>
      </c>
      <c r="D11" t="s">
        <v>114</v>
      </c>
      <c r="E11" t="s">
        <v>115</v>
      </c>
      <c r="F11" s="40">
        <v>22</v>
      </c>
      <c r="G11">
        <v>0</v>
      </c>
      <c r="H11">
        <v>20</v>
      </c>
      <c r="I11">
        <v>6</v>
      </c>
      <c r="J11">
        <v>0</v>
      </c>
      <c r="K11">
        <v>420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2</v>
      </c>
      <c r="Z11" s="38">
        <f t="shared" si="0"/>
        <v>1</v>
      </c>
      <c r="AA11" s="38" t="str">
        <f t="shared" si="1"/>
        <v>1</v>
      </c>
      <c r="AB11" s="38">
        <f t="shared" si="2"/>
        <v>1</v>
      </c>
      <c r="AC11" s="38" t="str">
        <f t="shared" si="3"/>
        <v>1</v>
      </c>
      <c r="AD11" s="38">
        <f t="shared" si="4"/>
        <v>7</v>
      </c>
      <c r="AE11" s="38" t="str">
        <f t="shared" si="5"/>
        <v>1</v>
      </c>
      <c r="AF11" s="38">
        <f t="shared" si="6"/>
        <v>2</v>
      </c>
      <c r="AG11" s="38">
        <f t="shared" si="7"/>
        <v>6</v>
      </c>
      <c r="AH11" s="38">
        <f t="shared" si="8"/>
        <v>8</v>
      </c>
      <c r="AI11" s="38">
        <f t="shared" si="9"/>
        <v>87.5</v>
      </c>
      <c r="AJ11" s="38" t="str">
        <f t="shared" si="10"/>
        <v>0</v>
      </c>
      <c r="AK11" s="38">
        <f t="shared" si="11"/>
        <v>2</v>
      </c>
      <c r="AL11" s="38" t="str">
        <f t="shared" si="12"/>
        <v>1</v>
      </c>
      <c r="AM11" s="38">
        <f t="shared" si="13"/>
        <v>0</v>
      </c>
      <c r="AN11" s="38">
        <f t="shared" si="14"/>
        <v>0</v>
      </c>
      <c r="AO11" s="38">
        <f t="shared" si="15"/>
        <v>0</v>
      </c>
      <c r="AP11" s="38">
        <f t="shared" si="16"/>
        <v>0</v>
      </c>
      <c r="AQ11" s="38" t="str">
        <f t="shared" si="17"/>
        <v>0</v>
      </c>
      <c r="AR11" s="38">
        <f t="shared" si="20"/>
        <v>1</v>
      </c>
      <c r="AS11" s="39" t="str">
        <f t="shared" si="19"/>
        <v>Normal</v>
      </c>
      <c r="AT11">
        <v>4</v>
      </c>
    </row>
    <row r="12" spans="1:46">
      <c r="A12" s="64" t="s">
        <v>145</v>
      </c>
      <c r="B12" s="64" t="s">
        <v>122</v>
      </c>
      <c r="C12">
        <v>8</v>
      </c>
      <c r="D12" t="s">
        <v>114</v>
      </c>
      <c r="E12" t="s">
        <v>115</v>
      </c>
      <c r="F12" s="40">
        <v>23</v>
      </c>
      <c r="G12">
        <v>30</v>
      </c>
      <c r="H12">
        <v>5</v>
      </c>
      <c r="I12">
        <v>6</v>
      </c>
      <c r="J12">
        <v>50</v>
      </c>
      <c r="K12">
        <v>360</v>
      </c>
      <c r="L12">
        <v>1</v>
      </c>
      <c r="M12">
        <v>3</v>
      </c>
      <c r="N12">
        <v>3</v>
      </c>
      <c r="O12">
        <v>1</v>
      </c>
      <c r="P12">
        <v>1</v>
      </c>
      <c r="Q12">
        <v>2</v>
      </c>
      <c r="R12">
        <v>1</v>
      </c>
      <c r="S12">
        <v>1</v>
      </c>
      <c r="T12">
        <v>1</v>
      </c>
      <c r="U12">
        <v>3</v>
      </c>
      <c r="V12">
        <v>0</v>
      </c>
      <c r="W12">
        <v>1</v>
      </c>
      <c r="X12">
        <v>2</v>
      </c>
      <c r="Y12">
        <v>3</v>
      </c>
      <c r="Z12" s="38">
        <f t="shared" si="0"/>
        <v>2</v>
      </c>
      <c r="AA12" s="38" t="str">
        <f t="shared" si="1"/>
        <v>0</v>
      </c>
      <c r="AB12" s="38">
        <f t="shared" si="2"/>
        <v>1</v>
      </c>
      <c r="AC12" s="38" t="str">
        <f t="shared" si="3"/>
        <v>1</v>
      </c>
      <c r="AD12" s="38">
        <f t="shared" si="4"/>
        <v>6</v>
      </c>
      <c r="AE12" s="38" t="str">
        <f t="shared" si="5"/>
        <v>1</v>
      </c>
      <c r="AF12" s="38">
        <f t="shared" si="6"/>
        <v>0.5</v>
      </c>
      <c r="AG12" s="38">
        <f t="shared" si="7"/>
        <v>6.833333333333333</v>
      </c>
      <c r="AH12" s="38">
        <f t="shared" si="8"/>
        <v>7.333333333333333</v>
      </c>
      <c r="AI12" s="38">
        <f t="shared" si="9"/>
        <v>81.818181818181827</v>
      </c>
      <c r="AJ12" s="38" t="str">
        <f t="shared" si="10"/>
        <v>1</v>
      </c>
      <c r="AK12" s="38">
        <f t="shared" si="11"/>
        <v>17</v>
      </c>
      <c r="AL12" s="38" t="str">
        <f t="shared" si="12"/>
        <v>2</v>
      </c>
      <c r="AM12" s="38">
        <f t="shared" si="13"/>
        <v>0</v>
      </c>
      <c r="AN12" s="38">
        <f t="shared" si="14"/>
        <v>1</v>
      </c>
      <c r="AO12" s="38">
        <f t="shared" si="15"/>
        <v>1</v>
      </c>
      <c r="AP12" s="38">
        <f t="shared" si="16"/>
        <v>2</v>
      </c>
      <c r="AQ12" s="38" t="str">
        <f t="shared" si="17"/>
        <v>1</v>
      </c>
      <c r="AR12" s="38">
        <f t="shared" si="20"/>
        <v>2</v>
      </c>
      <c r="AS12" s="39" t="str">
        <f t="shared" si="19"/>
        <v>Normal</v>
      </c>
      <c r="AT12" s="64">
        <v>8</v>
      </c>
    </row>
    <row r="13" spans="1:46">
      <c r="B13" t="s">
        <v>123</v>
      </c>
      <c r="C13">
        <v>8</v>
      </c>
      <c r="D13" t="s">
        <v>124</v>
      </c>
      <c r="E13" t="s">
        <v>125</v>
      </c>
      <c r="F13" s="40">
        <v>3</v>
      </c>
      <c r="G13">
        <v>0</v>
      </c>
      <c r="H13">
        <v>30</v>
      </c>
      <c r="I13">
        <v>12</v>
      </c>
      <c r="J13">
        <v>0</v>
      </c>
      <c r="K13">
        <v>420</v>
      </c>
      <c r="L13">
        <v>3</v>
      </c>
      <c r="M13">
        <v>3</v>
      </c>
      <c r="N13">
        <v>3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2</v>
      </c>
      <c r="Y13">
        <v>3</v>
      </c>
      <c r="Z13" s="38">
        <f t="shared" si="0"/>
        <v>2</v>
      </c>
      <c r="AA13" s="38" t="str">
        <f t="shared" si="1"/>
        <v>1</v>
      </c>
      <c r="AB13" s="38">
        <f t="shared" si="2"/>
        <v>4</v>
      </c>
      <c r="AC13" s="38" t="str">
        <f t="shared" si="3"/>
        <v>2</v>
      </c>
      <c r="AD13" s="38">
        <f t="shared" si="4"/>
        <v>7</v>
      </c>
      <c r="AE13" s="38" t="str">
        <f t="shared" si="5"/>
        <v>1</v>
      </c>
      <c r="AF13" s="38">
        <f t="shared" si="6"/>
        <v>3</v>
      </c>
      <c r="AG13" s="38">
        <f t="shared" si="7"/>
        <v>12</v>
      </c>
      <c r="AH13" s="38">
        <f t="shared" si="8"/>
        <v>15</v>
      </c>
      <c r="AI13" s="38">
        <f t="shared" si="9"/>
        <v>46.666666666666664</v>
      </c>
      <c r="AJ13" s="38" t="str">
        <f t="shared" si="10"/>
        <v>3</v>
      </c>
      <c r="AK13" s="38">
        <f t="shared" si="11"/>
        <v>13</v>
      </c>
      <c r="AL13" s="38" t="str">
        <f t="shared" si="12"/>
        <v>2</v>
      </c>
      <c r="AM13" s="38">
        <f t="shared" si="13"/>
        <v>0</v>
      </c>
      <c r="AN13" s="38">
        <f t="shared" si="14"/>
        <v>1</v>
      </c>
      <c r="AO13" s="38">
        <f t="shared" si="15"/>
        <v>1</v>
      </c>
      <c r="AP13" s="38">
        <f t="shared" si="16"/>
        <v>2</v>
      </c>
      <c r="AQ13" s="38" t="str">
        <f t="shared" si="17"/>
        <v>1</v>
      </c>
      <c r="AR13" s="38">
        <f t="shared" si="20"/>
        <v>2</v>
      </c>
      <c r="AS13" s="39" t="str">
        <f t="shared" si="19"/>
        <v>Normal</v>
      </c>
      <c r="AT13">
        <v>11</v>
      </c>
    </row>
    <row r="14" spans="1:46">
      <c r="B14" t="s">
        <v>142</v>
      </c>
      <c r="C14">
        <v>18</v>
      </c>
      <c r="D14" t="s">
        <v>143</v>
      </c>
      <c r="E14" t="s">
        <v>144</v>
      </c>
      <c r="F14" s="40">
        <v>1</v>
      </c>
      <c r="G14">
        <v>30</v>
      </c>
      <c r="H14">
        <v>10</v>
      </c>
      <c r="I14">
        <v>7</v>
      </c>
      <c r="J14">
        <v>30</v>
      </c>
      <c r="K14">
        <v>330</v>
      </c>
      <c r="L14">
        <v>2</v>
      </c>
      <c r="M14">
        <v>2</v>
      </c>
      <c r="N14">
        <v>3</v>
      </c>
      <c r="O14">
        <v>2</v>
      </c>
      <c r="P14">
        <v>2</v>
      </c>
      <c r="Q14">
        <v>1</v>
      </c>
      <c r="R14">
        <v>1</v>
      </c>
      <c r="S14">
        <v>1</v>
      </c>
      <c r="T14">
        <v>1</v>
      </c>
      <c r="U14">
        <v>2</v>
      </c>
      <c r="V14">
        <v>0</v>
      </c>
      <c r="W14">
        <v>1</v>
      </c>
      <c r="X14">
        <v>3</v>
      </c>
      <c r="Y14">
        <v>3</v>
      </c>
      <c r="Z14" s="38">
        <f t="shared" si="0"/>
        <v>2</v>
      </c>
      <c r="AA14" s="38" t="str">
        <f t="shared" si="1"/>
        <v>0</v>
      </c>
      <c r="AB14" s="38">
        <f t="shared" si="2"/>
        <v>2</v>
      </c>
      <c r="AC14" s="38" t="str">
        <f t="shared" si="3"/>
        <v>1</v>
      </c>
      <c r="AD14" s="38">
        <f t="shared" si="4"/>
        <v>5.5</v>
      </c>
      <c r="AE14" s="38" t="str">
        <f t="shared" si="5"/>
        <v>2</v>
      </c>
      <c r="AF14" s="38">
        <f t="shared" si="6"/>
        <v>1.5</v>
      </c>
      <c r="AG14" s="38">
        <f t="shared" si="7"/>
        <v>7.5</v>
      </c>
      <c r="AH14" s="38">
        <f t="shared" si="8"/>
        <v>9</v>
      </c>
      <c r="AI14" s="38">
        <f t="shared" si="9"/>
        <v>61.111111111111114</v>
      </c>
      <c r="AJ14" s="38" t="str">
        <f t="shared" si="10"/>
        <v>3</v>
      </c>
      <c r="AK14" s="38">
        <f t="shared" si="11"/>
        <v>17</v>
      </c>
      <c r="AL14" s="38" t="str">
        <f t="shared" si="12"/>
        <v>2</v>
      </c>
      <c r="AM14" s="38">
        <f t="shared" si="13"/>
        <v>0</v>
      </c>
      <c r="AN14" s="38">
        <f t="shared" si="14"/>
        <v>1</v>
      </c>
      <c r="AO14" s="38">
        <f t="shared" si="15"/>
        <v>2</v>
      </c>
      <c r="AP14" s="38">
        <f t="shared" si="16"/>
        <v>3</v>
      </c>
      <c r="AQ14" s="38" t="str">
        <f t="shared" si="17"/>
        <v>2</v>
      </c>
      <c r="AR14" s="38">
        <f t="shared" si="20"/>
        <v>2</v>
      </c>
      <c r="AS14" s="39" t="str">
        <f t="shared" si="19"/>
        <v>Normal</v>
      </c>
      <c r="AT14">
        <v>12</v>
      </c>
    </row>
    <row r="15" spans="1:46">
      <c r="B15" t="s">
        <v>149</v>
      </c>
      <c r="C15">
        <v>12</v>
      </c>
      <c r="D15" t="s">
        <v>150</v>
      </c>
      <c r="E15" t="s">
        <v>151</v>
      </c>
      <c r="F15" s="40">
        <v>0</v>
      </c>
      <c r="G15">
        <v>30</v>
      </c>
      <c r="H15">
        <v>30</v>
      </c>
      <c r="I15">
        <v>7</v>
      </c>
      <c r="J15">
        <v>0</v>
      </c>
      <c r="K15">
        <v>360</v>
      </c>
      <c r="L15">
        <v>3</v>
      </c>
      <c r="M15">
        <v>3</v>
      </c>
      <c r="N15">
        <v>0</v>
      </c>
      <c r="O15">
        <v>1</v>
      </c>
      <c r="P15">
        <v>3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2</v>
      </c>
      <c r="Y15">
        <v>3</v>
      </c>
      <c r="Z15" s="38">
        <f t="shared" si="0"/>
        <v>2</v>
      </c>
      <c r="AA15" s="38" t="str">
        <f t="shared" si="1"/>
        <v>1</v>
      </c>
      <c r="AB15" s="38">
        <f t="shared" si="2"/>
        <v>4</v>
      </c>
      <c r="AC15" s="38" t="str">
        <f t="shared" si="3"/>
        <v>2</v>
      </c>
      <c r="AD15" s="38">
        <f t="shared" si="4"/>
        <v>6</v>
      </c>
      <c r="AE15" s="38" t="str">
        <f t="shared" si="5"/>
        <v>1</v>
      </c>
      <c r="AF15" s="38">
        <f t="shared" si="6"/>
        <v>0.5</v>
      </c>
      <c r="AG15" s="38">
        <f t="shared" si="7"/>
        <v>7</v>
      </c>
      <c r="AH15" s="38">
        <f t="shared" si="8"/>
        <v>7.5</v>
      </c>
      <c r="AI15" s="38">
        <f t="shared" si="9"/>
        <v>80</v>
      </c>
      <c r="AJ15" s="38" t="str">
        <f t="shared" si="10"/>
        <v>1</v>
      </c>
      <c r="AK15" s="38">
        <f t="shared" si="11"/>
        <v>13</v>
      </c>
      <c r="AL15" s="38" t="str">
        <f t="shared" si="12"/>
        <v>2</v>
      </c>
      <c r="AM15" s="38">
        <f t="shared" si="13"/>
        <v>0</v>
      </c>
      <c r="AN15" s="38">
        <f t="shared" si="14"/>
        <v>0</v>
      </c>
      <c r="AO15" s="38">
        <f t="shared" si="15"/>
        <v>1</v>
      </c>
      <c r="AP15" s="38">
        <f t="shared" si="16"/>
        <v>1</v>
      </c>
      <c r="AQ15" s="38" t="str">
        <f t="shared" si="17"/>
        <v>1</v>
      </c>
      <c r="AR15" s="38">
        <f t="shared" si="18"/>
        <v>2</v>
      </c>
      <c r="AS15" s="39" t="str">
        <f t="shared" si="19"/>
        <v>Normal</v>
      </c>
      <c r="AT15">
        <v>9</v>
      </c>
    </row>
    <row r="16" spans="1:46">
      <c r="B16" t="s">
        <v>155</v>
      </c>
      <c r="C16">
        <v>14</v>
      </c>
      <c r="D16" t="s">
        <v>156</v>
      </c>
      <c r="E16" t="s">
        <v>157</v>
      </c>
      <c r="F16" s="40">
        <v>23</v>
      </c>
      <c r="G16">
        <v>45</v>
      </c>
      <c r="H16">
        <v>5</v>
      </c>
      <c r="I16">
        <v>8</v>
      </c>
      <c r="J16">
        <v>0</v>
      </c>
      <c r="K16">
        <v>480</v>
      </c>
      <c r="L16">
        <v>1</v>
      </c>
      <c r="M16">
        <v>3</v>
      </c>
      <c r="N16">
        <v>3</v>
      </c>
      <c r="O16">
        <v>1</v>
      </c>
      <c r="P16">
        <v>3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1</v>
      </c>
      <c r="X16">
        <v>2</v>
      </c>
      <c r="Y16">
        <v>1</v>
      </c>
      <c r="Z16" s="38">
        <f t="shared" si="0"/>
        <v>0</v>
      </c>
      <c r="AA16" s="38" t="str">
        <f t="shared" si="1"/>
        <v>0</v>
      </c>
      <c r="AB16" s="38">
        <f t="shared" si="2"/>
        <v>1</v>
      </c>
      <c r="AC16" s="38" t="str">
        <f t="shared" si="3"/>
        <v>1</v>
      </c>
      <c r="AD16" s="38">
        <f t="shared" si="4"/>
        <v>8</v>
      </c>
      <c r="AE16" s="38" t="str">
        <f t="shared" si="5"/>
        <v>0</v>
      </c>
      <c r="AF16" s="38">
        <f t="shared" si="6"/>
        <v>0.25</v>
      </c>
      <c r="AG16" s="38">
        <f t="shared" si="7"/>
        <v>8</v>
      </c>
      <c r="AH16" s="38">
        <f t="shared" si="8"/>
        <v>8.25</v>
      </c>
      <c r="AI16" s="38">
        <f t="shared" si="9"/>
        <v>96.969696969696969</v>
      </c>
      <c r="AJ16" s="38" t="str">
        <f t="shared" si="10"/>
        <v>0</v>
      </c>
      <c r="AK16" s="38">
        <f t="shared" si="11"/>
        <v>15</v>
      </c>
      <c r="AL16" s="38" t="str">
        <f t="shared" si="12"/>
        <v>2</v>
      </c>
      <c r="AM16" s="38">
        <f t="shared" si="13"/>
        <v>0</v>
      </c>
      <c r="AN16" s="38">
        <f t="shared" si="14"/>
        <v>1</v>
      </c>
      <c r="AO16" s="38">
        <f t="shared" si="15"/>
        <v>1</v>
      </c>
      <c r="AP16" s="38">
        <f t="shared" si="16"/>
        <v>2</v>
      </c>
      <c r="AQ16" s="38" t="str">
        <f t="shared" si="17"/>
        <v>1</v>
      </c>
      <c r="AR16" s="38">
        <f t="shared" si="18"/>
        <v>0</v>
      </c>
      <c r="AS16" s="39" t="str">
        <f t="shared" si="19"/>
        <v>Normal</v>
      </c>
      <c r="AT16">
        <v>4</v>
      </c>
    </row>
    <row r="17" spans="1:45">
      <c r="Z17" s="38">
        <f t="shared" si="0"/>
        <v>-1</v>
      </c>
      <c r="AA17" s="38" t="str">
        <f t="shared" si="1"/>
        <v>0</v>
      </c>
      <c r="AB17" s="38">
        <f t="shared" si="2"/>
        <v>0</v>
      </c>
      <c r="AC17" s="38" t="str">
        <f t="shared" si="3"/>
        <v>0</v>
      </c>
      <c r="AD17" s="38">
        <f t="shared" si="4"/>
        <v>0</v>
      </c>
      <c r="AE17" s="38" t="str">
        <f t="shared" si="5"/>
        <v>3</v>
      </c>
      <c r="AF17" s="38">
        <f t="shared" si="6"/>
        <v>0</v>
      </c>
      <c r="AG17" s="38">
        <f t="shared" si="7"/>
        <v>0</v>
      </c>
      <c r="AH17" s="38">
        <f t="shared" si="8"/>
        <v>0</v>
      </c>
      <c r="AI17" s="38" t="e">
        <f t="shared" si="9"/>
        <v>#DIV/0!</v>
      </c>
      <c r="AJ17" s="38" t="e">
        <f t="shared" si="10"/>
        <v>#DIV/0!</v>
      </c>
      <c r="AK17" s="38">
        <f t="shared" si="11"/>
        <v>0</v>
      </c>
      <c r="AL17" s="38" t="str">
        <f t="shared" si="12"/>
        <v>0</v>
      </c>
      <c r="AM17" s="38">
        <f t="shared" si="13"/>
        <v>0</v>
      </c>
      <c r="AN17" s="38">
        <f t="shared" si="14"/>
        <v>0</v>
      </c>
      <c r="AO17" s="38">
        <f t="shared" si="15"/>
        <v>-1</v>
      </c>
      <c r="AP17" s="38">
        <f t="shared" si="16"/>
        <v>-1</v>
      </c>
      <c r="AQ17" s="38" t="b">
        <f t="shared" si="17"/>
        <v>0</v>
      </c>
      <c r="AR17" s="38" t="e">
        <f t="shared" si="18"/>
        <v>#DIV/0!</v>
      </c>
      <c r="AS17" s="39" t="e">
        <f t="shared" si="19"/>
        <v>#DIV/0!</v>
      </c>
    </row>
    <row r="18" spans="1:45">
      <c r="B18" t="s">
        <v>158</v>
      </c>
      <c r="C18" t="s">
        <v>159</v>
      </c>
      <c r="D18" t="s">
        <v>160</v>
      </c>
      <c r="E18" t="s">
        <v>161</v>
      </c>
      <c r="F18" s="40">
        <v>22</v>
      </c>
      <c r="G18">
        <v>0</v>
      </c>
      <c r="H18">
        <v>30</v>
      </c>
      <c r="I18">
        <v>7</v>
      </c>
      <c r="J18">
        <v>0</v>
      </c>
      <c r="K18">
        <v>420</v>
      </c>
      <c r="L18">
        <v>1</v>
      </c>
      <c r="M18">
        <v>3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</v>
      </c>
      <c r="Y18">
        <v>3</v>
      </c>
      <c r="Z18" s="38">
        <f t="shared" si="0"/>
        <v>2</v>
      </c>
      <c r="AA18" s="38" t="str">
        <f t="shared" si="1"/>
        <v>1</v>
      </c>
      <c r="AB18" s="38">
        <f t="shared" si="2"/>
        <v>2</v>
      </c>
      <c r="AC18" s="38" t="str">
        <f t="shared" si="3"/>
        <v>1</v>
      </c>
      <c r="AD18" s="38">
        <f t="shared" si="4"/>
        <v>7</v>
      </c>
      <c r="AE18" s="38" t="str">
        <f t="shared" si="5"/>
        <v>1</v>
      </c>
      <c r="AF18" s="38">
        <f t="shared" si="6"/>
        <v>2</v>
      </c>
      <c r="AG18" s="38">
        <f t="shared" si="7"/>
        <v>7</v>
      </c>
      <c r="AH18" s="38">
        <f t="shared" si="8"/>
        <v>9</v>
      </c>
      <c r="AI18" s="38">
        <f t="shared" si="9"/>
        <v>77.777777777777786</v>
      </c>
      <c r="AJ18" s="38" t="str">
        <f t="shared" si="10"/>
        <v>1</v>
      </c>
      <c r="AK18" s="38">
        <f t="shared" si="11"/>
        <v>5</v>
      </c>
      <c r="AL18" s="38" t="str">
        <f t="shared" si="12"/>
        <v>1</v>
      </c>
      <c r="AM18" s="38">
        <f t="shared" si="13"/>
        <v>0</v>
      </c>
      <c r="AN18" s="38">
        <f t="shared" si="14"/>
        <v>0</v>
      </c>
      <c r="AO18" s="38">
        <f t="shared" si="15"/>
        <v>1</v>
      </c>
      <c r="AP18" s="38">
        <f t="shared" si="16"/>
        <v>1</v>
      </c>
      <c r="AQ18" s="38" t="str">
        <f t="shared" si="17"/>
        <v>1</v>
      </c>
      <c r="AR18" s="38">
        <f t="shared" si="18"/>
        <v>2</v>
      </c>
      <c r="AS18" s="39" t="str">
        <f t="shared" si="19"/>
        <v>Normal</v>
      </c>
    </row>
    <row r="19" spans="1:45">
      <c r="B19" t="s">
        <v>166</v>
      </c>
      <c r="C19" t="s">
        <v>163</v>
      </c>
      <c r="D19" t="s">
        <v>167</v>
      </c>
      <c r="E19" t="s">
        <v>165</v>
      </c>
      <c r="F19" s="40">
        <v>2</v>
      </c>
      <c r="G19">
        <v>0</v>
      </c>
      <c r="H19">
        <v>2</v>
      </c>
      <c r="I19">
        <v>9</v>
      </c>
      <c r="J19">
        <v>30</v>
      </c>
      <c r="K19">
        <v>420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1</v>
      </c>
      <c r="Y19">
        <v>2</v>
      </c>
      <c r="Z19" s="38">
        <f t="shared" si="0"/>
        <v>1</v>
      </c>
      <c r="AA19" s="38" t="str">
        <f t="shared" si="1"/>
        <v>0</v>
      </c>
      <c r="AB19" s="38">
        <f t="shared" si="2"/>
        <v>1</v>
      </c>
      <c r="AC19" s="38" t="str">
        <f t="shared" si="3"/>
        <v>1</v>
      </c>
      <c r="AD19" s="38">
        <f t="shared" si="4"/>
        <v>7</v>
      </c>
      <c r="AE19" s="38" t="str">
        <f t="shared" si="5"/>
        <v>1</v>
      </c>
      <c r="AF19" s="38">
        <f t="shared" si="6"/>
        <v>2</v>
      </c>
      <c r="AG19" s="38">
        <f t="shared" si="7"/>
        <v>9.5</v>
      </c>
      <c r="AH19" s="38">
        <f t="shared" si="8"/>
        <v>11.5</v>
      </c>
      <c r="AI19" s="38">
        <f t="shared" si="9"/>
        <v>60.869565217391312</v>
      </c>
      <c r="AJ19" s="38" t="str">
        <f t="shared" si="10"/>
        <v>3</v>
      </c>
      <c r="AK19" s="38">
        <f t="shared" si="11"/>
        <v>3</v>
      </c>
      <c r="AL19" s="38" t="str">
        <f t="shared" si="12"/>
        <v>1</v>
      </c>
      <c r="AM19" s="38">
        <f t="shared" si="13"/>
        <v>0</v>
      </c>
      <c r="AN19" s="38">
        <f t="shared" si="14"/>
        <v>0</v>
      </c>
      <c r="AO19" s="38">
        <f t="shared" si="15"/>
        <v>0</v>
      </c>
      <c r="AP19" s="38">
        <f t="shared" si="16"/>
        <v>0</v>
      </c>
      <c r="AQ19" s="38" t="str">
        <f t="shared" si="17"/>
        <v>0</v>
      </c>
      <c r="AR19" s="38">
        <f t="shared" si="18"/>
        <v>1</v>
      </c>
      <c r="AS19" s="39" t="str">
        <f t="shared" si="19"/>
        <v>Normal</v>
      </c>
    </row>
    <row r="20" spans="1:45">
      <c r="A20" s="64" t="s">
        <v>193</v>
      </c>
      <c r="B20" t="s">
        <v>172</v>
      </c>
      <c r="C20" t="s">
        <v>173</v>
      </c>
      <c r="D20" t="s">
        <v>174</v>
      </c>
      <c r="E20" t="s">
        <v>175</v>
      </c>
      <c r="F20" s="40">
        <v>0</v>
      </c>
      <c r="G20">
        <v>30</v>
      </c>
      <c r="H20">
        <v>30</v>
      </c>
      <c r="I20">
        <v>8</v>
      </c>
      <c r="J20">
        <v>0</v>
      </c>
      <c r="K20">
        <v>420</v>
      </c>
      <c r="L20">
        <v>2</v>
      </c>
      <c r="M20">
        <v>3</v>
      </c>
      <c r="N20">
        <v>2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2</v>
      </c>
      <c r="V20">
        <v>0</v>
      </c>
      <c r="W20">
        <v>0</v>
      </c>
      <c r="X20">
        <v>3</v>
      </c>
      <c r="Y20">
        <v>3</v>
      </c>
      <c r="Z20" s="38">
        <f t="shared" si="0"/>
        <v>2</v>
      </c>
      <c r="AA20" s="38" t="str">
        <f t="shared" si="1"/>
        <v>1</v>
      </c>
      <c r="AB20" s="38">
        <f t="shared" si="2"/>
        <v>3</v>
      </c>
      <c r="AC20" s="38" t="str">
        <f t="shared" si="3"/>
        <v>2</v>
      </c>
      <c r="AD20" s="38">
        <f t="shared" si="4"/>
        <v>7</v>
      </c>
      <c r="AE20" s="38" t="str">
        <f t="shared" si="5"/>
        <v>1</v>
      </c>
      <c r="AF20" s="38">
        <f t="shared" si="6"/>
        <v>0.5</v>
      </c>
      <c r="AG20" s="38">
        <f t="shared" si="7"/>
        <v>8</v>
      </c>
      <c r="AH20" s="38">
        <f t="shared" si="8"/>
        <v>8.5</v>
      </c>
      <c r="AI20" s="38">
        <f t="shared" si="9"/>
        <v>82.35294117647058</v>
      </c>
      <c r="AJ20" s="38" t="str">
        <f t="shared" si="10"/>
        <v>1</v>
      </c>
      <c r="AK20" s="38">
        <f t="shared" si="11"/>
        <v>10</v>
      </c>
      <c r="AL20" s="38" t="str">
        <f t="shared" si="12"/>
        <v>2</v>
      </c>
      <c r="AM20" s="38">
        <f t="shared" si="13"/>
        <v>0</v>
      </c>
      <c r="AN20" s="38">
        <f t="shared" si="14"/>
        <v>0</v>
      </c>
      <c r="AO20" s="38">
        <f t="shared" si="15"/>
        <v>2</v>
      </c>
      <c r="AP20" s="38">
        <f t="shared" si="16"/>
        <v>2</v>
      </c>
      <c r="AQ20" s="38" t="str">
        <f t="shared" si="17"/>
        <v>1</v>
      </c>
      <c r="AR20" s="38">
        <f t="shared" si="18"/>
        <v>2</v>
      </c>
      <c r="AS20" s="39" t="str">
        <f t="shared" si="19"/>
        <v>Normal</v>
      </c>
    </row>
    <row r="21" spans="1:45">
      <c r="B21" t="s">
        <v>180</v>
      </c>
      <c r="C21">
        <v>4</v>
      </c>
      <c r="D21" t="s">
        <v>181</v>
      </c>
      <c r="E21" t="s">
        <v>182</v>
      </c>
      <c r="F21" s="40">
        <v>23</v>
      </c>
      <c r="G21">
        <v>0</v>
      </c>
      <c r="H21">
        <v>5</v>
      </c>
      <c r="I21">
        <v>6</v>
      </c>
      <c r="J21">
        <v>0</v>
      </c>
      <c r="K21">
        <v>360</v>
      </c>
      <c r="L21">
        <v>0</v>
      </c>
      <c r="M21">
        <v>3</v>
      </c>
      <c r="N21">
        <v>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0</v>
      </c>
      <c r="W21">
        <v>2</v>
      </c>
      <c r="X21">
        <v>1</v>
      </c>
      <c r="Y21">
        <v>3</v>
      </c>
      <c r="Z21" s="38">
        <f t="shared" si="0"/>
        <v>2</v>
      </c>
      <c r="AA21" s="38" t="str">
        <f t="shared" si="1"/>
        <v>0</v>
      </c>
      <c r="AB21" s="38">
        <f t="shared" si="2"/>
        <v>0</v>
      </c>
      <c r="AC21" s="38" t="str">
        <f t="shared" si="3"/>
        <v>0</v>
      </c>
      <c r="AD21" s="38">
        <f t="shared" si="4"/>
        <v>6</v>
      </c>
      <c r="AE21" s="38" t="str">
        <f t="shared" si="5"/>
        <v>1</v>
      </c>
      <c r="AF21" s="38">
        <f t="shared" si="6"/>
        <v>1</v>
      </c>
      <c r="AG21" s="38">
        <f t="shared" si="7"/>
        <v>6</v>
      </c>
      <c r="AH21" s="38">
        <f t="shared" si="8"/>
        <v>7</v>
      </c>
      <c r="AI21" s="38">
        <f t="shared" si="9"/>
        <v>85.714285714285708</v>
      </c>
      <c r="AJ21" s="38" t="str">
        <f t="shared" si="10"/>
        <v>0</v>
      </c>
      <c r="AK21" s="38">
        <f t="shared" si="11"/>
        <v>9</v>
      </c>
      <c r="AL21" s="38" t="str">
        <f t="shared" si="12"/>
        <v>1</v>
      </c>
      <c r="AM21" s="38">
        <f t="shared" si="13"/>
        <v>0</v>
      </c>
      <c r="AN21" s="38">
        <f t="shared" si="14"/>
        <v>2</v>
      </c>
      <c r="AO21" s="38">
        <f t="shared" si="15"/>
        <v>0</v>
      </c>
      <c r="AP21" s="38">
        <f t="shared" si="16"/>
        <v>2</v>
      </c>
      <c r="AQ21" s="38" t="str">
        <f t="shared" si="17"/>
        <v>1</v>
      </c>
      <c r="AR21" s="38">
        <f t="shared" si="18"/>
        <v>2</v>
      </c>
      <c r="AS21" s="11" t="str">
        <f t="shared" si="19"/>
        <v>Normal</v>
      </c>
    </row>
    <row r="22" spans="1:45">
      <c r="B22" t="s">
        <v>186</v>
      </c>
      <c r="C22">
        <v>4</v>
      </c>
      <c r="D22" t="s">
        <v>187</v>
      </c>
      <c r="E22" t="s">
        <v>188</v>
      </c>
      <c r="F22" s="40">
        <v>22</v>
      </c>
      <c r="G22">
        <v>30</v>
      </c>
      <c r="H22">
        <v>10</v>
      </c>
      <c r="I22">
        <v>6</v>
      </c>
      <c r="J22">
        <v>0</v>
      </c>
      <c r="K22">
        <v>420</v>
      </c>
      <c r="L22">
        <v>1</v>
      </c>
      <c r="M22">
        <v>1</v>
      </c>
      <c r="N22">
        <v>1</v>
      </c>
      <c r="O22">
        <v>1</v>
      </c>
      <c r="P22">
        <v>2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2</v>
      </c>
      <c r="Z22" s="38">
        <f t="shared" si="0"/>
        <v>1</v>
      </c>
      <c r="AA22" s="38" t="str">
        <f t="shared" si="1"/>
        <v>0</v>
      </c>
      <c r="AB22" s="38">
        <f t="shared" si="2"/>
        <v>1</v>
      </c>
      <c r="AC22" s="38" t="str">
        <f t="shared" si="3"/>
        <v>1</v>
      </c>
      <c r="AD22" s="38">
        <f t="shared" si="4"/>
        <v>7</v>
      </c>
      <c r="AE22" s="38" t="str">
        <f t="shared" si="5"/>
        <v>1</v>
      </c>
      <c r="AF22" s="38">
        <f t="shared" si="6"/>
        <v>1.5</v>
      </c>
      <c r="AG22" s="38">
        <f t="shared" si="7"/>
        <v>6</v>
      </c>
      <c r="AH22" s="38">
        <f t="shared" si="8"/>
        <v>7.5</v>
      </c>
      <c r="AI22" s="38">
        <f t="shared" si="9"/>
        <v>93.333333333333329</v>
      </c>
      <c r="AJ22" s="38" t="str">
        <f t="shared" si="10"/>
        <v>0</v>
      </c>
      <c r="AK22" s="38">
        <f t="shared" si="11"/>
        <v>8</v>
      </c>
      <c r="AL22" s="38" t="str">
        <f t="shared" si="12"/>
        <v>1</v>
      </c>
      <c r="AM22" s="38">
        <f t="shared" si="13"/>
        <v>0</v>
      </c>
      <c r="AN22" s="38">
        <f t="shared" si="14"/>
        <v>0</v>
      </c>
      <c r="AO22" s="38">
        <f t="shared" si="15"/>
        <v>0</v>
      </c>
      <c r="AP22" s="38">
        <f t="shared" si="16"/>
        <v>0</v>
      </c>
      <c r="AQ22" s="38" t="str">
        <f t="shared" si="17"/>
        <v>0</v>
      </c>
      <c r="AR22" s="38">
        <f t="shared" si="18"/>
        <v>1</v>
      </c>
      <c r="AS22" s="11" t="str">
        <f t="shared" si="19"/>
        <v>Normal</v>
      </c>
    </row>
  </sheetData>
  <mergeCells count="2">
    <mergeCell ref="B2:E2"/>
    <mergeCell ref="B3:C3"/>
  </mergeCells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4"/>
  <dimension ref="A1:T36"/>
  <sheetViews>
    <sheetView topLeftCell="A4" zoomScale="110" zoomScaleNormal="110" workbookViewId="0">
      <pane xSplit="5" topLeftCell="F1" activePane="topRight" state="frozen"/>
      <selection pane="topRight" activeCell="A19" sqref="A19"/>
    </sheetView>
  </sheetViews>
  <sheetFormatPr defaultRowHeight="15"/>
  <cols>
    <col min="1" max="1" width="15.7109375" customWidth="1"/>
    <col min="2" max="2" width="8" customWidth="1"/>
    <col min="3" max="3" width="5.5703125" customWidth="1"/>
    <col min="4" max="4" width="8.5703125" customWidth="1"/>
    <col min="14" max="14" width="9.140625" style="55"/>
    <col min="15" max="15" width="9.140625" style="52"/>
    <col min="16" max="16" width="9.140625" style="18"/>
    <col min="17" max="17" width="9.140625" style="20"/>
    <col min="18" max="18" width="9.140625" style="58"/>
  </cols>
  <sheetData>
    <row r="1" spans="1:20" s="4" customFormat="1" ht="30.75" thickBot="1">
      <c r="A1" s="1" t="s">
        <v>0</v>
      </c>
      <c r="B1" s="1" t="s">
        <v>1</v>
      </c>
      <c r="C1" s="1" t="s">
        <v>2</v>
      </c>
      <c r="D1" s="3" t="s">
        <v>4</v>
      </c>
      <c r="E1" s="3" t="s">
        <v>5</v>
      </c>
      <c r="F1" s="12" t="s">
        <v>18</v>
      </c>
      <c r="G1" s="12" t="s">
        <v>19</v>
      </c>
      <c r="H1" s="12" t="s">
        <v>20</v>
      </c>
      <c r="I1" s="12" t="s">
        <v>21</v>
      </c>
      <c r="J1" s="12" t="s">
        <v>22</v>
      </c>
      <c r="K1" s="12" t="s">
        <v>23</v>
      </c>
      <c r="L1" s="12" t="s">
        <v>24</v>
      </c>
      <c r="M1" s="12" t="s">
        <v>25</v>
      </c>
      <c r="N1" s="53" t="s">
        <v>26</v>
      </c>
      <c r="O1" s="51"/>
      <c r="P1" s="81" t="s">
        <v>119</v>
      </c>
      <c r="Q1" s="81"/>
      <c r="R1" s="57"/>
    </row>
    <row r="2" spans="1:20" s="16" customFormat="1" ht="57" customHeight="1">
      <c r="A2" s="13" t="s">
        <v>3</v>
      </c>
      <c r="B2" s="78" t="s">
        <v>27</v>
      </c>
      <c r="C2" s="74"/>
      <c r="D2" s="74"/>
      <c r="E2" s="74"/>
      <c r="F2" s="14" t="s">
        <v>16</v>
      </c>
      <c r="G2" s="14"/>
      <c r="H2" s="14"/>
      <c r="I2" s="14"/>
      <c r="J2" s="14"/>
      <c r="K2" s="14"/>
      <c r="L2" s="14"/>
      <c r="M2" s="15"/>
      <c r="N2" s="54" t="s">
        <v>17</v>
      </c>
      <c r="O2" s="56" t="s">
        <v>116</v>
      </c>
      <c r="P2" s="17" t="s">
        <v>117</v>
      </c>
      <c r="Q2" s="19" t="s">
        <v>118</v>
      </c>
      <c r="R2" s="59" t="s">
        <v>120</v>
      </c>
      <c r="S2" s="17" t="s">
        <v>83</v>
      </c>
      <c r="T2" s="19" t="s">
        <v>84</v>
      </c>
    </row>
    <row r="3" spans="1:20">
      <c r="A3" t="s">
        <v>107</v>
      </c>
      <c r="B3" t="s">
        <v>95</v>
      </c>
      <c r="C3">
        <v>6</v>
      </c>
      <c r="D3" t="s">
        <v>102</v>
      </c>
      <c r="E3" t="s">
        <v>105</v>
      </c>
      <c r="N3" s="55">
        <f>SUM(F3:L3)</f>
        <v>0</v>
      </c>
    </row>
    <row r="4" spans="1:20">
      <c r="B4" t="s">
        <v>96</v>
      </c>
      <c r="C4">
        <v>8</v>
      </c>
      <c r="D4" t="s">
        <v>103</v>
      </c>
      <c r="E4" t="s">
        <v>105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 s="55">
        <f>SUM(F4:L4)</f>
        <v>1</v>
      </c>
    </row>
    <row r="5" spans="1:20">
      <c r="B5" t="s">
        <v>97</v>
      </c>
      <c r="C5">
        <v>7</v>
      </c>
      <c r="D5" t="s">
        <v>102</v>
      </c>
      <c r="E5" t="s">
        <v>105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  <c r="N5" s="55">
        <f t="shared" ref="N5:N12" si="0">SUM(F5:L5)</f>
        <v>8</v>
      </c>
      <c r="O5" s="52" t="s">
        <v>121</v>
      </c>
      <c r="P5" s="18" t="s">
        <v>111</v>
      </c>
      <c r="Q5" s="20" t="s">
        <v>111</v>
      </c>
      <c r="R5" s="58">
        <v>1</v>
      </c>
    </row>
    <row r="6" spans="1:20">
      <c r="B6" t="s">
        <v>98</v>
      </c>
      <c r="C6">
        <v>5</v>
      </c>
      <c r="D6" t="s">
        <v>102</v>
      </c>
      <c r="E6" t="s">
        <v>105</v>
      </c>
      <c r="F6">
        <v>0</v>
      </c>
      <c r="G6">
        <v>1</v>
      </c>
      <c r="H6">
        <v>0</v>
      </c>
      <c r="I6">
        <v>2</v>
      </c>
      <c r="J6">
        <v>1</v>
      </c>
      <c r="K6">
        <v>1</v>
      </c>
      <c r="L6">
        <v>0</v>
      </c>
      <c r="M6">
        <v>0</v>
      </c>
      <c r="N6" s="55">
        <f t="shared" si="0"/>
        <v>5</v>
      </c>
    </row>
    <row r="7" spans="1:20">
      <c r="A7" t="s">
        <v>107</v>
      </c>
      <c r="B7" t="s">
        <v>99</v>
      </c>
      <c r="C7">
        <v>6</v>
      </c>
      <c r="D7" t="s">
        <v>102</v>
      </c>
      <c r="E7" t="s">
        <v>105</v>
      </c>
      <c r="F7">
        <v>1</v>
      </c>
      <c r="G7">
        <v>0</v>
      </c>
      <c r="H7">
        <v>0</v>
      </c>
      <c r="I7">
        <v>2</v>
      </c>
      <c r="J7">
        <v>1</v>
      </c>
      <c r="K7">
        <v>1</v>
      </c>
      <c r="L7">
        <v>1</v>
      </c>
      <c r="M7">
        <v>0</v>
      </c>
      <c r="N7" s="55">
        <f t="shared" si="0"/>
        <v>6</v>
      </c>
    </row>
    <row r="8" spans="1:20">
      <c r="B8" t="s">
        <v>100</v>
      </c>
      <c r="C8">
        <v>7</v>
      </c>
      <c r="D8" t="s">
        <v>102</v>
      </c>
      <c r="E8" t="s">
        <v>105</v>
      </c>
      <c r="F8">
        <v>2</v>
      </c>
      <c r="G8">
        <v>2</v>
      </c>
      <c r="H8">
        <v>1</v>
      </c>
      <c r="I8">
        <v>2</v>
      </c>
      <c r="J8">
        <v>1</v>
      </c>
      <c r="K8">
        <v>1</v>
      </c>
      <c r="L8">
        <v>1</v>
      </c>
      <c r="M8">
        <v>0</v>
      </c>
      <c r="N8" s="55">
        <f t="shared" si="0"/>
        <v>10</v>
      </c>
      <c r="O8" s="52" t="s">
        <v>121</v>
      </c>
      <c r="P8" s="18" t="s">
        <v>110</v>
      </c>
      <c r="Q8" s="20" t="s">
        <v>110</v>
      </c>
      <c r="R8" s="58">
        <v>1</v>
      </c>
    </row>
    <row r="9" spans="1:20">
      <c r="B9" t="s">
        <v>101</v>
      </c>
      <c r="C9">
        <v>13</v>
      </c>
      <c r="D9" t="s">
        <v>104</v>
      </c>
      <c r="E9" t="s">
        <v>105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 s="55">
        <f t="shared" si="0"/>
        <v>1</v>
      </c>
    </row>
    <row r="10" spans="1:20">
      <c r="A10" t="s">
        <v>112</v>
      </c>
      <c r="B10" t="s">
        <v>113</v>
      </c>
      <c r="C10">
        <v>9</v>
      </c>
      <c r="D10" t="s">
        <v>114</v>
      </c>
      <c r="E10" t="s">
        <v>115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 s="55">
        <f t="shared" si="0"/>
        <v>1</v>
      </c>
    </row>
    <row r="11" spans="1:20">
      <c r="A11" s="64" t="s">
        <v>145</v>
      </c>
      <c r="B11" s="64" t="s">
        <v>122</v>
      </c>
      <c r="C11">
        <v>8</v>
      </c>
      <c r="D11" t="s">
        <v>114</v>
      </c>
      <c r="E11" t="s">
        <v>115</v>
      </c>
      <c r="F11">
        <v>0</v>
      </c>
      <c r="G11">
        <v>2</v>
      </c>
      <c r="H11">
        <v>0</v>
      </c>
      <c r="I11">
        <v>3</v>
      </c>
      <c r="J11">
        <v>2</v>
      </c>
      <c r="K11">
        <v>2</v>
      </c>
      <c r="L11">
        <v>1</v>
      </c>
      <c r="M11">
        <v>0</v>
      </c>
      <c r="N11" s="55">
        <f t="shared" si="0"/>
        <v>10</v>
      </c>
      <c r="O11" s="52" t="s">
        <v>121</v>
      </c>
      <c r="P11" s="18" t="s">
        <v>111</v>
      </c>
      <c r="Q11" s="20" t="s">
        <v>111</v>
      </c>
      <c r="R11" s="58">
        <v>1</v>
      </c>
    </row>
    <row r="12" spans="1:20">
      <c r="B12" t="s">
        <v>123</v>
      </c>
      <c r="C12">
        <v>8</v>
      </c>
      <c r="D12" t="s">
        <v>124</v>
      </c>
      <c r="E12" t="s">
        <v>125</v>
      </c>
      <c r="F12">
        <v>3</v>
      </c>
      <c r="G12">
        <v>2</v>
      </c>
      <c r="H12">
        <v>4</v>
      </c>
      <c r="I12">
        <v>2</v>
      </c>
      <c r="J12">
        <v>4</v>
      </c>
      <c r="K12">
        <v>1</v>
      </c>
      <c r="L12">
        <v>1</v>
      </c>
      <c r="M12">
        <v>1</v>
      </c>
      <c r="N12" s="55">
        <f t="shared" si="0"/>
        <v>17</v>
      </c>
      <c r="O12" s="52" t="s">
        <v>127</v>
      </c>
      <c r="P12" s="18" t="s">
        <v>126</v>
      </c>
      <c r="Q12" s="20" t="s">
        <v>127</v>
      </c>
      <c r="S12">
        <v>1</v>
      </c>
    </row>
    <row r="13" spans="1:20">
      <c r="B13" t="s">
        <v>142</v>
      </c>
      <c r="C13">
        <v>18</v>
      </c>
      <c r="D13" t="s">
        <v>143</v>
      </c>
      <c r="E13" t="s">
        <v>144</v>
      </c>
      <c r="F13">
        <v>2</v>
      </c>
      <c r="G13">
        <v>2</v>
      </c>
      <c r="H13">
        <v>1</v>
      </c>
      <c r="I13">
        <v>2</v>
      </c>
      <c r="J13">
        <v>1</v>
      </c>
      <c r="K13">
        <v>1</v>
      </c>
      <c r="L13">
        <v>2</v>
      </c>
      <c r="M13">
        <v>1</v>
      </c>
      <c r="N13" s="55">
        <f>SUM(F13:L13)</f>
        <v>11</v>
      </c>
      <c r="O13" s="52" t="s">
        <v>121</v>
      </c>
      <c r="P13" s="18" t="s">
        <v>111</v>
      </c>
      <c r="Q13" s="20" t="s">
        <v>111</v>
      </c>
      <c r="R13" s="58">
        <v>1</v>
      </c>
    </row>
    <row r="14" spans="1:20">
      <c r="B14" t="s">
        <v>149</v>
      </c>
      <c r="C14">
        <v>12</v>
      </c>
      <c r="D14" t="s">
        <v>150</v>
      </c>
      <c r="E14" t="s">
        <v>151</v>
      </c>
      <c r="F14">
        <v>2</v>
      </c>
      <c r="G14">
        <v>2</v>
      </c>
      <c r="H14">
        <v>2</v>
      </c>
      <c r="I14">
        <v>3</v>
      </c>
      <c r="J14">
        <v>1</v>
      </c>
      <c r="K14">
        <v>1</v>
      </c>
      <c r="L14">
        <v>1</v>
      </c>
      <c r="M14">
        <v>1</v>
      </c>
      <c r="N14" s="55">
        <f t="shared" ref="N14:N16" si="1">SUM(F14:L14)</f>
        <v>12</v>
      </c>
      <c r="O14" s="52" t="s">
        <v>152</v>
      </c>
      <c r="P14" s="18" t="s">
        <v>153</v>
      </c>
      <c r="Q14" s="20" t="s">
        <v>154</v>
      </c>
      <c r="R14" s="58">
        <v>1</v>
      </c>
    </row>
    <row r="15" spans="1:20">
      <c r="B15" t="s">
        <v>155</v>
      </c>
      <c r="C15">
        <v>14</v>
      </c>
      <c r="D15" t="s">
        <v>156</v>
      </c>
      <c r="E15" t="s">
        <v>157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55">
        <f>SUM(F15:M15)</f>
        <v>0</v>
      </c>
    </row>
    <row r="16" spans="1:20">
      <c r="N16" s="55">
        <f t="shared" si="1"/>
        <v>0</v>
      </c>
    </row>
    <row r="17" spans="1:16">
      <c r="B17" t="s">
        <v>158</v>
      </c>
      <c r="C17" t="s">
        <v>159</v>
      </c>
      <c r="D17" t="s">
        <v>160</v>
      </c>
      <c r="E17" t="s">
        <v>161</v>
      </c>
      <c r="F17">
        <v>0</v>
      </c>
      <c r="G17" s="72"/>
      <c r="H17">
        <v>0</v>
      </c>
      <c r="I17">
        <v>3</v>
      </c>
      <c r="J17">
        <v>1</v>
      </c>
      <c r="K17">
        <v>0</v>
      </c>
      <c r="L17">
        <v>1</v>
      </c>
      <c r="M17">
        <v>2</v>
      </c>
      <c r="N17" s="55">
        <f>SUM(F17:M17)</f>
        <v>7</v>
      </c>
    </row>
    <row r="18" spans="1:16">
      <c r="B18" t="s">
        <v>162</v>
      </c>
      <c r="C18" t="s">
        <v>163</v>
      </c>
      <c r="D18" t="s">
        <v>164</v>
      </c>
      <c r="E18" t="s">
        <v>165</v>
      </c>
      <c r="F18">
        <v>0</v>
      </c>
      <c r="G18">
        <v>0</v>
      </c>
      <c r="H18">
        <v>0</v>
      </c>
      <c r="I18">
        <v>2</v>
      </c>
      <c r="J18">
        <v>1</v>
      </c>
      <c r="K18">
        <v>0</v>
      </c>
      <c r="L18">
        <v>0</v>
      </c>
      <c r="M18">
        <v>0</v>
      </c>
      <c r="N18" s="55">
        <f>SUM(F18:M18)</f>
        <v>3</v>
      </c>
    </row>
    <row r="19" spans="1:16">
      <c r="A19" s="64" t="s">
        <v>193</v>
      </c>
      <c r="B19" t="s">
        <v>168</v>
      </c>
      <c r="C19" t="s">
        <v>169</v>
      </c>
      <c r="D19" t="s">
        <v>170</v>
      </c>
      <c r="E19" t="s">
        <v>171</v>
      </c>
      <c r="F19">
        <v>1</v>
      </c>
      <c r="G19">
        <v>1</v>
      </c>
      <c r="H19">
        <v>1</v>
      </c>
      <c r="I19">
        <v>3</v>
      </c>
      <c r="J19">
        <v>2</v>
      </c>
      <c r="K19">
        <v>0</v>
      </c>
      <c r="L19">
        <v>1</v>
      </c>
      <c r="M19">
        <v>0</v>
      </c>
      <c r="N19" s="55">
        <f>SUM(F19:M19)</f>
        <v>9</v>
      </c>
      <c r="O19" s="52" t="s">
        <v>192</v>
      </c>
    </row>
    <row r="20" spans="1:16">
      <c r="B20" t="s">
        <v>177</v>
      </c>
      <c r="C20">
        <v>4</v>
      </c>
      <c r="D20" t="s">
        <v>178</v>
      </c>
      <c r="E20" t="s">
        <v>179</v>
      </c>
      <c r="F20">
        <v>2</v>
      </c>
      <c r="G20">
        <v>3</v>
      </c>
      <c r="H20">
        <v>0</v>
      </c>
      <c r="I20">
        <v>3</v>
      </c>
      <c r="J20">
        <v>3</v>
      </c>
      <c r="K20">
        <v>1</v>
      </c>
      <c r="L20">
        <v>1</v>
      </c>
      <c r="M20">
        <v>2</v>
      </c>
      <c r="N20" s="55">
        <f>SUM(F20:M20)</f>
        <v>15</v>
      </c>
      <c r="P20" s="18" t="s">
        <v>192</v>
      </c>
    </row>
    <row r="21" spans="1:16">
      <c r="B21" t="s">
        <v>189</v>
      </c>
      <c r="C21">
        <v>4</v>
      </c>
      <c r="D21" t="s">
        <v>190</v>
      </c>
      <c r="E21" t="s">
        <v>191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 s="55">
        <f>SUM(F21:M21)</f>
        <v>4</v>
      </c>
    </row>
    <row r="22" spans="1:16">
      <c r="N22" s="55">
        <f t="shared" ref="N22:N23" si="2">SUM(F22:L22)</f>
        <v>0</v>
      </c>
    </row>
    <row r="23" spans="1:16">
      <c r="N23" s="55">
        <f t="shared" si="2"/>
        <v>0</v>
      </c>
    </row>
    <row r="24" spans="1:16">
      <c r="N24" s="55">
        <f t="shared" ref="N24:N36" si="3">SUM(F24:L24)</f>
        <v>0</v>
      </c>
    </row>
    <row r="25" spans="1:16">
      <c r="N25" s="55">
        <f t="shared" si="3"/>
        <v>0</v>
      </c>
    </row>
    <row r="26" spans="1:16">
      <c r="N26" s="55">
        <f t="shared" si="3"/>
        <v>0</v>
      </c>
    </row>
    <row r="27" spans="1:16">
      <c r="N27" s="55">
        <f t="shared" si="3"/>
        <v>0</v>
      </c>
    </row>
    <row r="28" spans="1:16">
      <c r="N28" s="55">
        <f t="shared" si="3"/>
        <v>0</v>
      </c>
    </row>
    <row r="29" spans="1:16">
      <c r="N29" s="55">
        <f t="shared" si="3"/>
        <v>0</v>
      </c>
    </row>
    <row r="30" spans="1:16">
      <c r="N30" s="55">
        <f t="shared" si="3"/>
        <v>0</v>
      </c>
    </row>
    <row r="31" spans="1:16">
      <c r="N31" s="55">
        <f t="shared" si="3"/>
        <v>0</v>
      </c>
    </row>
    <row r="32" spans="1:16">
      <c r="N32" s="55">
        <f t="shared" si="3"/>
        <v>0</v>
      </c>
    </row>
    <row r="33" spans="14:14">
      <c r="N33" s="55">
        <f t="shared" si="3"/>
        <v>0</v>
      </c>
    </row>
    <row r="34" spans="14:14">
      <c r="N34" s="55">
        <f t="shared" si="3"/>
        <v>0</v>
      </c>
    </row>
    <row r="35" spans="14:14">
      <c r="N35" s="55">
        <f t="shared" si="3"/>
        <v>0</v>
      </c>
    </row>
    <row r="36" spans="14:14">
      <c r="N36" s="55">
        <f t="shared" si="3"/>
        <v>0</v>
      </c>
    </row>
  </sheetData>
  <mergeCells count="2">
    <mergeCell ref="B2:E2"/>
    <mergeCell ref="P1:Q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C4 WHOQOL</vt:lpstr>
      <vt:lpstr>C5 DASS</vt:lpstr>
      <vt:lpstr>C6 PSQI</vt:lpstr>
      <vt:lpstr>C7 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Phyllis</dc:creator>
  <cp:lastModifiedBy>Frederick Ho</cp:lastModifiedBy>
  <dcterms:created xsi:type="dcterms:W3CDTF">2013-10-11T07:02:57Z</dcterms:created>
  <dcterms:modified xsi:type="dcterms:W3CDTF">2016-06-30T08:16:59Z</dcterms:modified>
</cp:coreProperties>
</file>