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oichingtang/Dropbox/1. DMD study/Data collection/Scoring/Excel/Control/"/>
    </mc:Choice>
  </mc:AlternateContent>
  <bookViews>
    <workbookView xWindow="0" yWindow="0" windowWidth="28800" windowHeight="18000" activeTab="3"/>
  </bookViews>
  <sheets>
    <sheet name="RAW_core" sheetId="5" r:id="rId1"/>
    <sheet name="C1 PedsQL Core" sheetId="1" r:id="rId2"/>
    <sheet name="C2 CBCL" sheetId="9" r:id="rId3"/>
    <sheet name="C3 CSHQ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21" i="1" l="1"/>
  <c r="L19" i="1"/>
  <c r="S19" i="1"/>
  <c r="Z19" i="1"/>
  <c r="AG19" i="1"/>
  <c r="AK19" i="1"/>
  <c r="L20" i="1"/>
  <c r="S20" i="1"/>
  <c r="Z20" i="1"/>
  <c r="AK20" i="1"/>
  <c r="AI19" i="1"/>
  <c r="AI20" i="1"/>
  <c r="AA19" i="1"/>
  <c r="AA20" i="1"/>
  <c r="T19" i="1"/>
  <c r="T20" i="1"/>
  <c r="M16" i="1"/>
  <c r="L17" i="1"/>
  <c r="M17" i="1"/>
  <c r="AU15" i="1"/>
  <c r="BB15" i="1"/>
  <c r="BI15" i="1"/>
  <c r="BP15" i="1"/>
  <c r="BT15" i="1"/>
  <c r="BU15" i="1"/>
  <c r="BR15" i="1"/>
  <c r="BS15" i="1"/>
  <c r="AV15" i="1"/>
  <c r="L15" i="1"/>
  <c r="S15" i="1"/>
  <c r="Z15" i="1"/>
  <c r="AG15" i="1"/>
  <c r="AK15" i="1"/>
  <c r="AL15" i="1"/>
  <c r="AI15" i="1"/>
  <c r="AJ15" i="1"/>
  <c r="M15" i="1"/>
  <c r="BP4" i="1"/>
  <c r="BQ4" i="1"/>
  <c r="BP5" i="1"/>
  <c r="BQ5" i="1"/>
  <c r="BP6" i="1"/>
  <c r="BQ6" i="1"/>
  <c r="BP7" i="1"/>
  <c r="BQ7" i="1"/>
  <c r="BP8" i="1"/>
  <c r="BQ8" i="1"/>
  <c r="BP9" i="1"/>
  <c r="BQ9" i="1"/>
  <c r="BP10" i="1"/>
  <c r="BQ10" i="1"/>
  <c r="BP11" i="1"/>
  <c r="BQ11" i="1"/>
  <c r="BP12" i="1"/>
  <c r="BQ12" i="1"/>
  <c r="BP17" i="1"/>
  <c r="BQ17" i="1"/>
  <c r="BP18" i="1"/>
  <c r="BQ18" i="1"/>
  <c r="BP3" i="1"/>
  <c r="BQ3" i="1"/>
  <c r="BI4" i="1"/>
  <c r="BJ4" i="1"/>
  <c r="BI5" i="1"/>
  <c r="BJ5" i="1"/>
  <c r="BI6" i="1"/>
  <c r="BJ6" i="1"/>
  <c r="BI7" i="1"/>
  <c r="BJ7" i="1"/>
  <c r="BI8" i="1"/>
  <c r="BJ8" i="1"/>
  <c r="BI9" i="1"/>
  <c r="BJ9" i="1"/>
  <c r="BI10" i="1"/>
  <c r="BJ10" i="1"/>
  <c r="BI11" i="1"/>
  <c r="BJ11" i="1"/>
  <c r="BI12" i="1"/>
  <c r="BJ12" i="1"/>
  <c r="BI17" i="1"/>
  <c r="BJ17" i="1"/>
  <c r="BI18" i="1"/>
  <c r="BJ18" i="1"/>
  <c r="BI3" i="1"/>
  <c r="BJ3" i="1"/>
  <c r="BB4" i="1"/>
  <c r="BC4" i="1"/>
  <c r="BB5" i="1"/>
  <c r="BC5" i="1"/>
  <c r="BB6" i="1"/>
  <c r="BC6" i="1"/>
  <c r="BB7" i="1"/>
  <c r="BC7" i="1"/>
  <c r="BB8" i="1"/>
  <c r="BC8" i="1"/>
  <c r="BB9" i="1"/>
  <c r="BC9" i="1"/>
  <c r="BB10" i="1"/>
  <c r="BC10" i="1"/>
  <c r="BB11" i="1"/>
  <c r="BC11" i="1"/>
  <c r="BB12" i="1"/>
  <c r="BC12" i="1"/>
  <c r="BB17" i="1"/>
  <c r="BC17" i="1"/>
  <c r="BB18" i="1"/>
  <c r="BC18" i="1"/>
  <c r="BB3" i="1"/>
  <c r="BC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3" i="1"/>
  <c r="AH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3" i="1"/>
  <c r="AA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3" i="1"/>
  <c r="T3" i="1"/>
  <c r="AI8" i="1"/>
  <c r="AU8" i="1"/>
  <c r="BT8" i="1"/>
  <c r="AU17" i="1"/>
  <c r="BT17" i="1"/>
  <c r="AU18" i="1"/>
  <c r="BT18" i="1"/>
  <c r="BR8" i="1"/>
  <c r="BR9" i="1"/>
  <c r="BR17" i="1"/>
  <c r="BR18" i="1"/>
  <c r="BP13" i="1"/>
  <c r="BQ13" i="1"/>
  <c r="BP14" i="1"/>
  <c r="BQ14" i="1"/>
  <c r="BQ15" i="1"/>
  <c r="BR12" i="1"/>
  <c r="BI13" i="1"/>
  <c r="BJ13" i="1"/>
  <c r="BI14" i="1"/>
  <c r="BJ14" i="1"/>
  <c r="BJ15" i="1"/>
  <c r="BR4" i="1"/>
  <c r="AU6" i="1"/>
  <c r="BT6" i="1"/>
  <c r="BR10" i="1"/>
  <c r="BR11" i="1"/>
  <c r="BB13" i="1"/>
  <c r="BC13" i="1"/>
  <c r="BB14" i="1"/>
  <c r="BC14" i="1"/>
  <c r="BC15" i="1"/>
  <c r="AU4" i="1"/>
  <c r="AU5" i="1"/>
  <c r="BT5" i="1"/>
  <c r="AU7" i="1"/>
  <c r="AU9" i="1"/>
  <c r="BT9" i="1"/>
  <c r="AU10" i="1"/>
  <c r="BT10" i="1"/>
  <c r="AU11" i="1"/>
  <c r="BT11" i="1"/>
  <c r="AU12" i="1"/>
  <c r="AU13" i="1"/>
  <c r="AU14" i="1"/>
  <c r="AG12" i="1"/>
  <c r="AH12" i="1"/>
  <c r="AG13" i="1"/>
  <c r="AH13" i="1"/>
  <c r="AG14" i="1"/>
  <c r="AH14" i="1"/>
  <c r="AH15" i="1"/>
  <c r="AG17" i="1"/>
  <c r="AG18" i="1"/>
  <c r="Z12" i="1"/>
  <c r="AA12" i="1"/>
  <c r="Z13" i="1"/>
  <c r="AA13" i="1"/>
  <c r="Z14" i="1"/>
  <c r="AA14" i="1"/>
  <c r="AA15" i="1"/>
  <c r="Z17" i="1"/>
  <c r="AA17" i="1"/>
  <c r="Z18" i="1"/>
  <c r="AA18" i="1"/>
  <c r="AI4" i="1"/>
  <c r="AI5" i="1"/>
  <c r="AI7" i="1"/>
  <c r="AI10" i="1"/>
  <c r="AI11" i="1"/>
  <c r="S12" i="1"/>
  <c r="T12" i="1"/>
  <c r="S13" i="1"/>
  <c r="T13" i="1"/>
  <c r="S14" i="1"/>
  <c r="T14" i="1"/>
  <c r="T15" i="1"/>
  <c r="S17" i="1"/>
  <c r="T17" i="1"/>
  <c r="S18" i="1"/>
  <c r="T18" i="1"/>
  <c r="EV8" i="9"/>
  <c r="EU8" i="9"/>
  <c r="ET8" i="9"/>
  <c r="EP8" i="9"/>
  <c r="EQ8" i="9"/>
  <c r="ER8" i="9"/>
  <c r="ES8" i="9"/>
  <c r="EJ8" i="9"/>
  <c r="EI8" i="9"/>
  <c r="EH8" i="9"/>
  <c r="EG8" i="9"/>
  <c r="EF8" i="9"/>
  <c r="EE8" i="9"/>
  <c r="EC8" i="9"/>
  <c r="EB8" i="9"/>
  <c r="EO8" i="9"/>
  <c r="EA8" i="9"/>
  <c r="DZ8" i="9"/>
  <c r="DY8" i="9"/>
  <c r="DX8" i="9"/>
  <c r="DW8" i="9"/>
  <c r="DV8" i="9"/>
  <c r="EN8" i="9"/>
  <c r="EC3" i="9"/>
  <c r="EV4" i="9"/>
  <c r="EV5" i="9"/>
  <c r="EV6" i="9"/>
  <c r="EV7" i="9"/>
  <c r="EV9" i="9"/>
  <c r="EV10" i="9"/>
  <c r="EV11" i="9"/>
  <c r="EV12" i="9"/>
  <c r="EV13" i="9"/>
  <c r="EV14" i="9"/>
  <c r="EV15" i="9"/>
  <c r="EV16" i="9"/>
  <c r="EV17" i="9"/>
  <c r="EU4" i="9"/>
  <c r="EU5" i="9"/>
  <c r="EU6" i="9"/>
  <c r="EU7" i="9"/>
  <c r="EU9" i="9"/>
  <c r="EU10" i="9"/>
  <c r="EU11" i="9"/>
  <c r="EU12" i="9"/>
  <c r="EU13" i="9"/>
  <c r="EU14" i="9"/>
  <c r="EU15" i="9"/>
  <c r="EU16" i="9"/>
  <c r="EU17" i="9"/>
  <c r="ET4" i="9"/>
  <c r="ET5" i="9"/>
  <c r="ET6" i="9"/>
  <c r="ET7" i="9"/>
  <c r="ET9" i="9"/>
  <c r="ET10" i="9"/>
  <c r="ET11" i="9"/>
  <c r="ET12" i="9"/>
  <c r="ET13" i="9"/>
  <c r="EP13" i="9"/>
  <c r="ET14" i="9"/>
  <c r="ET15" i="9"/>
  <c r="ET16" i="9"/>
  <c r="ET17" i="9"/>
  <c r="ER4" i="9"/>
  <c r="ER5" i="9"/>
  <c r="ER6" i="9"/>
  <c r="ER7" i="9"/>
  <c r="ER9" i="9"/>
  <c r="ER10" i="9"/>
  <c r="ER11" i="9"/>
  <c r="ER12" i="9"/>
  <c r="ER13" i="9"/>
  <c r="ER14" i="9"/>
  <c r="ER15" i="9"/>
  <c r="ER16" i="9"/>
  <c r="ER17" i="9"/>
  <c r="EQ17" i="9"/>
  <c r="EQ4" i="9"/>
  <c r="EQ5" i="9"/>
  <c r="EQ6" i="9"/>
  <c r="EQ7" i="9"/>
  <c r="EQ9" i="9"/>
  <c r="EQ10" i="9"/>
  <c r="EQ11" i="9"/>
  <c r="EQ12" i="9"/>
  <c r="EQ13" i="9"/>
  <c r="EQ14" i="9"/>
  <c r="EQ15" i="9"/>
  <c r="EQ16" i="9"/>
  <c r="EJ4" i="9"/>
  <c r="EJ5" i="9"/>
  <c r="EJ6" i="9"/>
  <c r="EJ7" i="9"/>
  <c r="EJ9" i="9"/>
  <c r="EJ10" i="9"/>
  <c r="EJ11" i="9"/>
  <c r="EJ12" i="9"/>
  <c r="EJ13" i="9"/>
  <c r="EJ14" i="9"/>
  <c r="EJ15" i="9"/>
  <c r="EJ16" i="9"/>
  <c r="EJ17" i="9"/>
  <c r="EI4" i="9"/>
  <c r="EI5" i="9"/>
  <c r="EI6" i="9"/>
  <c r="EI7" i="9"/>
  <c r="EI9" i="9"/>
  <c r="EI10" i="9"/>
  <c r="EI11" i="9"/>
  <c r="EI12" i="9"/>
  <c r="EI13" i="9"/>
  <c r="EI14" i="9"/>
  <c r="EI15" i="9"/>
  <c r="EI16" i="9"/>
  <c r="EI17" i="9"/>
  <c r="EH4" i="9"/>
  <c r="EH5" i="9"/>
  <c r="EH6" i="9"/>
  <c r="EH7" i="9"/>
  <c r="EH9" i="9"/>
  <c r="EH10" i="9"/>
  <c r="EH11" i="9"/>
  <c r="EH12" i="9"/>
  <c r="EH13" i="9"/>
  <c r="EH14" i="9"/>
  <c r="EH15" i="9"/>
  <c r="EH16" i="9"/>
  <c r="EH17" i="9"/>
  <c r="EG4" i="9"/>
  <c r="EG5" i="9"/>
  <c r="EG6" i="9"/>
  <c r="EG7" i="9"/>
  <c r="EG9" i="9"/>
  <c r="EG10" i="9"/>
  <c r="EG11" i="9"/>
  <c r="EG12" i="9"/>
  <c r="EG13" i="9"/>
  <c r="EG14" i="9"/>
  <c r="EG15" i="9"/>
  <c r="EG16" i="9"/>
  <c r="EG17" i="9"/>
  <c r="EF4" i="9"/>
  <c r="EF5" i="9"/>
  <c r="EF6" i="9"/>
  <c r="EF7" i="9"/>
  <c r="EF9" i="9"/>
  <c r="EF10" i="9"/>
  <c r="EF11" i="9"/>
  <c r="EF12" i="9"/>
  <c r="EF13" i="9"/>
  <c r="EF14" i="9"/>
  <c r="EF15" i="9"/>
  <c r="EF16" i="9"/>
  <c r="EF17" i="9"/>
  <c r="EE5" i="9"/>
  <c r="EE6" i="9"/>
  <c r="EE7" i="9"/>
  <c r="EE9" i="9"/>
  <c r="EE10" i="9"/>
  <c r="EE11" i="9"/>
  <c r="EE12" i="9"/>
  <c r="EE13" i="9"/>
  <c r="EE14" i="9"/>
  <c r="EE15" i="9"/>
  <c r="EE16" i="9"/>
  <c r="EE17" i="9"/>
  <c r="EE4" i="9"/>
  <c r="EC16" i="9"/>
  <c r="EC17" i="9"/>
  <c r="EB16" i="9"/>
  <c r="EB17" i="9"/>
  <c r="EA16" i="9"/>
  <c r="EA17" i="9"/>
  <c r="DZ16" i="9"/>
  <c r="DZ17" i="9"/>
  <c r="DY16" i="9"/>
  <c r="DY17" i="9"/>
  <c r="DX16" i="9"/>
  <c r="DX17" i="9"/>
  <c r="DW16" i="9"/>
  <c r="DW17" i="9"/>
  <c r="DV16" i="9"/>
  <c r="DV17" i="9"/>
  <c r="DV4" i="9"/>
  <c r="DV5" i="9"/>
  <c r="DV6" i="9"/>
  <c r="DV7" i="9"/>
  <c r="DV9" i="9"/>
  <c r="DV10" i="9"/>
  <c r="DV11" i="9"/>
  <c r="DV12" i="9"/>
  <c r="DV13" i="9"/>
  <c r="DV14" i="9"/>
  <c r="DV15" i="9"/>
  <c r="DW4" i="9"/>
  <c r="DW5" i="9"/>
  <c r="DW6" i="9"/>
  <c r="DW7" i="9"/>
  <c r="DW9" i="9"/>
  <c r="DW10" i="9"/>
  <c r="DW11" i="9"/>
  <c r="DW12" i="9"/>
  <c r="DW13" i="9"/>
  <c r="DW14" i="9"/>
  <c r="DW15" i="9"/>
  <c r="DX4" i="9"/>
  <c r="DX5" i="9"/>
  <c r="DX6" i="9"/>
  <c r="DX7" i="9"/>
  <c r="DX9" i="9"/>
  <c r="DX10" i="9"/>
  <c r="DX11" i="9"/>
  <c r="DX12" i="9"/>
  <c r="DX13" i="9"/>
  <c r="DX14" i="9"/>
  <c r="DX15" i="9"/>
  <c r="DY4" i="9"/>
  <c r="DY5" i="9"/>
  <c r="DY6" i="9"/>
  <c r="DY7" i="9"/>
  <c r="DY9" i="9"/>
  <c r="DY10" i="9"/>
  <c r="DY11" i="9"/>
  <c r="DY12" i="9"/>
  <c r="DY13" i="9"/>
  <c r="DY14" i="9"/>
  <c r="DY15" i="9"/>
  <c r="DZ4" i="9"/>
  <c r="DZ5" i="9"/>
  <c r="DZ6" i="9"/>
  <c r="DZ7" i="9"/>
  <c r="DZ9" i="9"/>
  <c r="DZ10" i="9"/>
  <c r="DZ11" i="9"/>
  <c r="DZ12" i="9"/>
  <c r="DZ13" i="9"/>
  <c r="DZ14" i="9"/>
  <c r="DZ15" i="9"/>
  <c r="EA4" i="9"/>
  <c r="EA5" i="9"/>
  <c r="EA6" i="9"/>
  <c r="EA7" i="9"/>
  <c r="EA9" i="9"/>
  <c r="EA10" i="9"/>
  <c r="EA11" i="9"/>
  <c r="EA12" i="9"/>
  <c r="EA13" i="9"/>
  <c r="EA14" i="9"/>
  <c r="EA15" i="9"/>
  <c r="EB4" i="9"/>
  <c r="EB5" i="9"/>
  <c r="EB6" i="9"/>
  <c r="EB7" i="9"/>
  <c r="EB9" i="9"/>
  <c r="EB10" i="9"/>
  <c r="EB11" i="9"/>
  <c r="EB12" i="9"/>
  <c r="EB13" i="9"/>
  <c r="EB14" i="9"/>
  <c r="EB15" i="9"/>
  <c r="EC4" i="9"/>
  <c r="EC5" i="9"/>
  <c r="EC6" i="9"/>
  <c r="EC7" i="9"/>
  <c r="EC9" i="9"/>
  <c r="EC10" i="9"/>
  <c r="EC11" i="9"/>
  <c r="EC12" i="9"/>
  <c r="EC13" i="9"/>
  <c r="EC14" i="9"/>
  <c r="EC15" i="9"/>
  <c r="EB3" i="9"/>
  <c r="AI18" i="1"/>
  <c r="EP14" i="9"/>
  <c r="ES14" i="9"/>
  <c r="BR14" i="1"/>
  <c r="BT14" i="1"/>
  <c r="AI14" i="1"/>
  <c r="AI13" i="1"/>
  <c r="BT13" i="1"/>
  <c r="BR13" i="1"/>
  <c r="EN13" i="9"/>
  <c r="AI12" i="1"/>
  <c r="AI17" i="1"/>
  <c r="BT12" i="1"/>
  <c r="BR6" i="1"/>
  <c r="AI6" i="1"/>
  <c r="ED4" i="9"/>
  <c r="EP5" i="9"/>
  <c r="EN4" i="9"/>
  <c r="BT4" i="1"/>
  <c r="EL7" i="9"/>
  <c r="BR7" i="1"/>
  <c r="BT7" i="1"/>
  <c r="EN5" i="9"/>
  <c r="BR5" i="1"/>
  <c r="EN9" i="9"/>
  <c r="AI9" i="1"/>
  <c r="EL15" i="9"/>
  <c r="EL11" i="9"/>
  <c r="EM8" i="9"/>
  <c r="EN12" i="9"/>
  <c r="EN17" i="9"/>
  <c r="EO17" i="9"/>
  <c r="ED5" i="9"/>
  <c r="EP6" i="9"/>
  <c r="ES6" i="9"/>
  <c r="EL8" i="9"/>
  <c r="EK8" i="9"/>
  <c r="ED8" i="9"/>
  <c r="EO15" i="9"/>
  <c r="EO11" i="9"/>
  <c r="EO7" i="9"/>
  <c r="EN15" i="9"/>
  <c r="EN11" i="9"/>
  <c r="EN7" i="9"/>
  <c r="ED16" i="9"/>
  <c r="ED12" i="9"/>
  <c r="ED17" i="9"/>
  <c r="EL13" i="9"/>
  <c r="ED9" i="9"/>
  <c r="EL5" i="9"/>
  <c r="EM15" i="9"/>
  <c r="ED11" i="9"/>
  <c r="EM7" i="9"/>
  <c r="EO12" i="9"/>
  <c r="EO4" i="9"/>
  <c r="EO14" i="9"/>
  <c r="EO10" i="9"/>
  <c r="EO6" i="9"/>
  <c r="EN14" i="9"/>
  <c r="EN10" i="9"/>
  <c r="EN6" i="9"/>
  <c r="EN16" i="9"/>
  <c r="EO16" i="9"/>
  <c r="EM4" i="9"/>
  <c r="EK14" i="9"/>
  <c r="EM10" i="9"/>
  <c r="EM6" i="9"/>
  <c r="EP16" i="9"/>
  <c r="ES16" i="9"/>
  <c r="EP12" i="9"/>
  <c r="ES12" i="9"/>
  <c r="EP4" i="9"/>
  <c r="ES4" i="9"/>
  <c r="EP10" i="9"/>
  <c r="ES10" i="9"/>
  <c r="EO13" i="9"/>
  <c r="EO9" i="9"/>
  <c r="EO5" i="9"/>
  <c r="EP15" i="9"/>
  <c r="ES15" i="9"/>
  <c r="EP11" i="9"/>
  <c r="ES11" i="9"/>
  <c r="EP7" i="9"/>
  <c r="ES7" i="9"/>
  <c r="EP17" i="9"/>
  <c r="ES17" i="9"/>
  <c r="EP9" i="9"/>
  <c r="ES9" i="9"/>
  <c r="EK7" i="9"/>
  <c r="EL9" i="9"/>
  <c r="EM11" i="9"/>
  <c r="EK10" i="9"/>
  <c r="EL16" i="9"/>
  <c r="EM14" i="9"/>
  <c r="ES13" i="9"/>
  <c r="ED14" i="9"/>
  <c r="ED10" i="9"/>
  <c r="ED6" i="9"/>
  <c r="ED15" i="9"/>
  <c r="ED7" i="9"/>
  <c r="EK17" i="9"/>
  <c r="EK13" i="9"/>
  <c r="EK9" i="9"/>
  <c r="EK5" i="9"/>
  <c r="EM17" i="9"/>
  <c r="EM13" i="9"/>
  <c r="EM9" i="9"/>
  <c r="EM5" i="9"/>
  <c r="ED13" i="9"/>
  <c r="EK15" i="9"/>
  <c r="EK11" i="9"/>
  <c r="EL17" i="9"/>
  <c r="EK6" i="9"/>
  <c r="EL12" i="9"/>
  <c r="EL4" i="9"/>
  <c r="ES5" i="9"/>
  <c r="EK16" i="9"/>
  <c r="EK12" i="9"/>
  <c r="EK4" i="9"/>
  <c r="EL14" i="9"/>
  <c r="EL10" i="9"/>
  <c r="EL6" i="9"/>
  <c r="EM16" i="9"/>
  <c r="EM12" i="9"/>
  <c r="EV3" i="9"/>
  <c r="ER3" i="9"/>
  <c r="EQ3" i="9"/>
  <c r="EU3" i="9"/>
  <c r="ET3" i="9"/>
  <c r="EP3" i="9"/>
  <c r="ES3" i="9"/>
  <c r="EE3" i="9"/>
  <c r="EA3" i="9"/>
  <c r="DZ3" i="9"/>
  <c r="DY3" i="9"/>
  <c r="DX3" i="9"/>
  <c r="DW3" i="9"/>
  <c r="DV3" i="9"/>
  <c r="EJ3" i="9"/>
  <c r="EI3" i="9"/>
  <c r="EH3" i="9"/>
  <c r="EG3" i="9"/>
  <c r="EF3" i="9"/>
  <c r="EO3" i="9"/>
  <c r="AM3" i="8"/>
  <c r="AN3" i="8"/>
  <c r="AO3" i="8"/>
  <c r="AP3" i="8"/>
  <c r="AQ3" i="8"/>
  <c r="AR3" i="8"/>
  <c r="AS3" i="8"/>
  <c r="AT3" i="8"/>
  <c r="AU3" i="8"/>
  <c r="AM4" i="8"/>
  <c r="AN4" i="8"/>
  <c r="AO4" i="8"/>
  <c r="AP4" i="8"/>
  <c r="AQ4" i="8"/>
  <c r="AR4" i="8"/>
  <c r="AS4" i="8"/>
  <c r="AT4" i="8"/>
  <c r="AU4" i="8"/>
  <c r="AM5" i="8"/>
  <c r="AN5" i="8"/>
  <c r="AO5" i="8"/>
  <c r="AP5" i="8"/>
  <c r="AQ5" i="8"/>
  <c r="AR5" i="8"/>
  <c r="AS5" i="8"/>
  <c r="AT5" i="8"/>
  <c r="AU5" i="8"/>
  <c r="AM6" i="8"/>
  <c r="AN6" i="8"/>
  <c r="AO6" i="8"/>
  <c r="AP6" i="8"/>
  <c r="AQ6" i="8"/>
  <c r="AR6" i="8"/>
  <c r="AS6" i="8"/>
  <c r="AT6" i="8"/>
  <c r="AU6" i="8"/>
  <c r="AM7" i="8"/>
  <c r="AN7" i="8"/>
  <c r="AO7" i="8"/>
  <c r="AP7" i="8"/>
  <c r="AQ7" i="8"/>
  <c r="AR7" i="8"/>
  <c r="AS7" i="8"/>
  <c r="AT7" i="8"/>
  <c r="AU7" i="8"/>
  <c r="AM8" i="8"/>
  <c r="AN8" i="8"/>
  <c r="AO8" i="8"/>
  <c r="AP8" i="8"/>
  <c r="AQ8" i="8"/>
  <c r="AR8" i="8"/>
  <c r="AS8" i="8"/>
  <c r="AT8" i="8"/>
  <c r="AU8" i="8"/>
  <c r="AM9" i="8"/>
  <c r="AN9" i="8"/>
  <c r="AO9" i="8"/>
  <c r="AP9" i="8"/>
  <c r="AQ9" i="8"/>
  <c r="AR9" i="8"/>
  <c r="AS9" i="8"/>
  <c r="AT9" i="8"/>
  <c r="AU9" i="8"/>
  <c r="AM10" i="8"/>
  <c r="AN10" i="8"/>
  <c r="AO10" i="8"/>
  <c r="AP10" i="8"/>
  <c r="AQ10" i="8"/>
  <c r="AR10" i="8"/>
  <c r="AS10" i="8"/>
  <c r="AT10" i="8"/>
  <c r="AU10" i="8"/>
  <c r="AM11" i="8"/>
  <c r="AN11" i="8"/>
  <c r="AO11" i="8"/>
  <c r="AP11" i="8"/>
  <c r="AQ11" i="8"/>
  <c r="AR11" i="8"/>
  <c r="AS11" i="8"/>
  <c r="AT11" i="8"/>
  <c r="AU11" i="8"/>
  <c r="AM12" i="8"/>
  <c r="AN12" i="8"/>
  <c r="AO12" i="8"/>
  <c r="AP12" i="8"/>
  <c r="AQ12" i="8"/>
  <c r="AR12" i="8"/>
  <c r="AS12" i="8"/>
  <c r="AT12" i="8"/>
  <c r="AU12" i="8"/>
  <c r="AM13" i="8"/>
  <c r="AN13" i="8"/>
  <c r="AO13" i="8"/>
  <c r="AP13" i="8"/>
  <c r="AQ13" i="8"/>
  <c r="AR13" i="8"/>
  <c r="AS13" i="8"/>
  <c r="AT13" i="8"/>
  <c r="AU13" i="8"/>
  <c r="AM14" i="8"/>
  <c r="AN14" i="8"/>
  <c r="AO14" i="8"/>
  <c r="AP14" i="8"/>
  <c r="AQ14" i="8"/>
  <c r="AR14" i="8"/>
  <c r="AS14" i="8"/>
  <c r="AT14" i="8"/>
  <c r="AU14" i="8"/>
  <c r="AM15" i="8"/>
  <c r="AN15" i="8"/>
  <c r="AO15" i="8"/>
  <c r="AP15" i="8"/>
  <c r="AQ15" i="8"/>
  <c r="AR15" i="8"/>
  <c r="AS15" i="8"/>
  <c r="AT15" i="8"/>
  <c r="AU15" i="8"/>
  <c r="AM16" i="8"/>
  <c r="AN16" i="8"/>
  <c r="AO16" i="8"/>
  <c r="AP16" i="8"/>
  <c r="AQ16" i="8"/>
  <c r="AR16" i="8"/>
  <c r="AS16" i="8"/>
  <c r="AT16" i="8"/>
  <c r="AU16" i="8"/>
  <c r="AM17" i="8"/>
  <c r="AN17" i="8"/>
  <c r="AO17" i="8"/>
  <c r="AP17" i="8"/>
  <c r="AQ17" i="8"/>
  <c r="AR17" i="8"/>
  <c r="AS17" i="8"/>
  <c r="AT17" i="8"/>
  <c r="AU17" i="8"/>
  <c r="AM18" i="8"/>
  <c r="AN18" i="8"/>
  <c r="AO18" i="8"/>
  <c r="AP18" i="8"/>
  <c r="AQ18" i="8"/>
  <c r="AR18" i="8"/>
  <c r="AS18" i="8"/>
  <c r="AT18" i="8"/>
  <c r="AU18" i="8"/>
  <c r="AM19" i="8"/>
  <c r="AN19" i="8"/>
  <c r="AO19" i="8"/>
  <c r="AP19" i="8"/>
  <c r="AQ19" i="8"/>
  <c r="AR19" i="8"/>
  <c r="AS19" i="8"/>
  <c r="AT19" i="8"/>
  <c r="AU19" i="8"/>
  <c r="AM20" i="8"/>
  <c r="AN20" i="8"/>
  <c r="AO20" i="8"/>
  <c r="AP20" i="8"/>
  <c r="AQ20" i="8"/>
  <c r="AR20" i="8"/>
  <c r="AS20" i="8"/>
  <c r="AT20" i="8"/>
  <c r="AU20" i="8"/>
  <c r="AM21" i="8"/>
  <c r="AN21" i="8"/>
  <c r="AO21" i="8"/>
  <c r="AP21" i="8"/>
  <c r="AQ21" i="8"/>
  <c r="AR21" i="8"/>
  <c r="AS21" i="8"/>
  <c r="AT21" i="8"/>
  <c r="AU21" i="8"/>
  <c r="AM22" i="8"/>
  <c r="AN22" i="8"/>
  <c r="AO22" i="8"/>
  <c r="AP22" i="8"/>
  <c r="AQ22" i="8"/>
  <c r="AR22" i="8"/>
  <c r="AS22" i="8"/>
  <c r="AT22" i="8"/>
  <c r="AU22" i="8"/>
  <c r="AM23" i="8"/>
  <c r="AN23" i="8"/>
  <c r="AO23" i="8"/>
  <c r="AP23" i="8"/>
  <c r="AQ23" i="8"/>
  <c r="AR23" i="8"/>
  <c r="AS23" i="8"/>
  <c r="AT23" i="8"/>
  <c r="AU23" i="8"/>
  <c r="AM24" i="8"/>
  <c r="AN24" i="8"/>
  <c r="AO24" i="8"/>
  <c r="AP24" i="8"/>
  <c r="AQ24" i="8"/>
  <c r="AR24" i="8"/>
  <c r="AS24" i="8"/>
  <c r="AT24" i="8"/>
  <c r="AU24" i="8"/>
  <c r="AM25" i="8"/>
  <c r="AN25" i="8"/>
  <c r="AO25" i="8"/>
  <c r="AP25" i="8"/>
  <c r="AQ25" i="8"/>
  <c r="AR25" i="8"/>
  <c r="AS25" i="8"/>
  <c r="AT25" i="8"/>
  <c r="AU25" i="8"/>
  <c r="EM3" i="9"/>
  <c r="EN3" i="9"/>
  <c r="EK3" i="9"/>
  <c r="ED3" i="9"/>
  <c r="EL3" i="9"/>
  <c r="B17" i="5"/>
  <c r="C17" i="5"/>
  <c r="D17" i="5"/>
  <c r="E17" i="5"/>
  <c r="F17" i="5"/>
  <c r="G17" i="5"/>
  <c r="H17" i="5"/>
  <c r="J17" i="5"/>
  <c r="K17" i="5"/>
  <c r="L17" i="5"/>
  <c r="M17" i="5"/>
  <c r="N17" i="5"/>
  <c r="P17" i="5"/>
  <c r="Q17" i="5"/>
  <c r="R17" i="5"/>
  <c r="S17" i="5"/>
  <c r="T17" i="5"/>
  <c r="V17" i="5"/>
  <c r="W17" i="5"/>
  <c r="X17" i="5"/>
  <c r="Y17" i="5"/>
  <c r="Z17" i="5"/>
  <c r="A17" i="5"/>
  <c r="A3" i="5"/>
  <c r="C10" i="5"/>
  <c r="D10" i="5"/>
  <c r="E10" i="5"/>
  <c r="F10" i="5"/>
  <c r="G10" i="5"/>
  <c r="H10" i="5"/>
  <c r="J10" i="5"/>
  <c r="K10" i="5"/>
  <c r="L10" i="5"/>
  <c r="M10" i="5"/>
  <c r="N10" i="5"/>
  <c r="P10" i="5"/>
  <c r="Q10" i="5"/>
  <c r="R10" i="5"/>
  <c r="S10" i="5"/>
  <c r="T10" i="5"/>
  <c r="V10" i="5"/>
  <c r="W10" i="5"/>
  <c r="X10" i="5"/>
  <c r="Y10" i="5"/>
  <c r="Z10" i="5"/>
  <c r="B10" i="5"/>
  <c r="A10" i="5"/>
  <c r="J3" i="5"/>
  <c r="K3" i="5"/>
  <c r="L3" i="5"/>
  <c r="M3" i="5"/>
  <c r="N3" i="5"/>
  <c r="P3" i="5"/>
  <c r="Q3" i="5"/>
  <c r="R3" i="5"/>
  <c r="S3" i="5"/>
  <c r="T3" i="5"/>
  <c r="V3" i="5"/>
  <c r="W3" i="5"/>
  <c r="X3" i="5"/>
  <c r="Y3" i="5"/>
  <c r="Z3" i="5"/>
  <c r="L22" i="1"/>
  <c r="L23" i="1"/>
  <c r="L24" i="1"/>
  <c r="L25" i="1"/>
  <c r="L26" i="1"/>
  <c r="L27" i="1"/>
  <c r="L4" i="1"/>
  <c r="AK4" i="1"/>
  <c r="L5" i="1"/>
  <c r="AK5" i="1"/>
  <c r="L6" i="1"/>
  <c r="AK6" i="1"/>
  <c r="L7" i="1"/>
  <c r="AK7" i="1"/>
  <c r="L8" i="1"/>
  <c r="AK8" i="1"/>
  <c r="L9" i="1"/>
  <c r="AK9" i="1"/>
  <c r="L10" i="1"/>
  <c r="AK10" i="1"/>
  <c r="L11" i="1"/>
  <c r="AK11" i="1"/>
  <c r="L12" i="1"/>
  <c r="AK12" i="1"/>
  <c r="L13" i="1"/>
  <c r="AK13" i="1"/>
  <c r="L14" i="1"/>
  <c r="AK14" i="1"/>
  <c r="AK17" i="1"/>
  <c r="L18" i="1"/>
  <c r="M19" i="1"/>
  <c r="M20" i="1"/>
  <c r="L21" i="1"/>
  <c r="AK21" i="1"/>
  <c r="B3" i="5"/>
  <c r="C3" i="5"/>
  <c r="D3" i="5"/>
  <c r="E3" i="5"/>
  <c r="F3" i="5"/>
  <c r="G3" i="5"/>
  <c r="H3" i="5"/>
  <c r="M18" i="1"/>
  <c r="AK18" i="1"/>
  <c r="CK3" i="1"/>
  <c r="CQ3" i="1"/>
  <c r="CW3" i="1"/>
  <c r="CZ3" i="1"/>
  <c r="CX3" i="1"/>
  <c r="AU3" i="1"/>
  <c r="BT3" i="1"/>
  <c r="BR3" i="1"/>
  <c r="CD3" i="1"/>
  <c r="AI3" i="1"/>
  <c r="L3" i="1"/>
  <c r="AK3" i="1"/>
</calcChain>
</file>

<file path=xl/sharedStrings.xml><?xml version="1.0" encoding="utf-8"?>
<sst xmlns="http://schemas.openxmlformats.org/spreadsheetml/2006/main" count="577" uniqueCount="446">
  <si>
    <t>Subject#</t>
    <phoneticPr fontId="1" type="noConversion"/>
  </si>
  <si>
    <t>C_Activities_1</t>
    <phoneticPr fontId="1" type="noConversion"/>
  </si>
  <si>
    <t>C_Activities_2</t>
    <phoneticPr fontId="1" type="noConversion"/>
  </si>
  <si>
    <t>C_Activities_3</t>
    <phoneticPr fontId="1" type="noConversion"/>
  </si>
  <si>
    <t>C_Activities_4</t>
    <phoneticPr fontId="1" type="noConversion"/>
  </si>
  <si>
    <t>Age</t>
    <phoneticPr fontId="1" type="noConversion"/>
  </si>
  <si>
    <t>C_Activities_5</t>
    <phoneticPr fontId="1" type="noConversion"/>
  </si>
  <si>
    <t>C_Activities_6</t>
    <phoneticPr fontId="1" type="noConversion"/>
  </si>
  <si>
    <t>C_Activities_7</t>
    <phoneticPr fontId="1" type="noConversion"/>
  </si>
  <si>
    <t>C_Activities_8</t>
    <phoneticPr fontId="1" type="noConversion"/>
  </si>
  <si>
    <t>C_Emotions_1</t>
    <phoneticPr fontId="1" type="noConversion"/>
  </si>
  <si>
    <t>C_Emotions_2</t>
    <phoneticPr fontId="1" type="noConversion"/>
  </si>
  <si>
    <t>C_Emotions_3</t>
    <phoneticPr fontId="1" type="noConversion"/>
  </si>
  <si>
    <t>C_Emotions_4</t>
    <phoneticPr fontId="1" type="noConversion"/>
  </si>
  <si>
    <t>C_Emotions_5</t>
    <phoneticPr fontId="1" type="noConversion"/>
  </si>
  <si>
    <t>C_Emotions_total</t>
    <phoneticPr fontId="1" type="noConversion"/>
  </si>
  <si>
    <t>C_Social_1</t>
    <phoneticPr fontId="1" type="noConversion"/>
  </si>
  <si>
    <t>C_Social_2</t>
    <phoneticPr fontId="1" type="noConversion"/>
  </si>
  <si>
    <t>C_Social_3</t>
    <phoneticPr fontId="1" type="noConversion"/>
  </si>
  <si>
    <t>C_Social_4</t>
    <phoneticPr fontId="1" type="noConversion"/>
  </si>
  <si>
    <t>C_Social_5</t>
    <phoneticPr fontId="1" type="noConversion"/>
  </si>
  <si>
    <t>C_Social_total</t>
    <phoneticPr fontId="1" type="noConversion"/>
  </si>
  <si>
    <t>C_School_1</t>
    <phoneticPr fontId="1" type="noConversion"/>
  </si>
  <si>
    <t>C_School_2</t>
    <phoneticPr fontId="1" type="noConversion"/>
  </si>
  <si>
    <t>C_School_3</t>
    <phoneticPr fontId="1" type="noConversion"/>
  </si>
  <si>
    <t>C_School_4</t>
    <phoneticPr fontId="1" type="noConversion"/>
  </si>
  <si>
    <t>C_School_5</t>
    <phoneticPr fontId="1" type="noConversion"/>
  </si>
  <si>
    <t>C_School_total</t>
    <phoneticPr fontId="1" type="noConversion"/>
  </si>
  <si>
    <t>M_Activities_1</t>
    <phoneticPr fontId="1" type="noConversion"/>
  </si>
  <si>
    <t>M_Activities_2</t>
    <phoneticPr fontId="1" type="noConversion"/>
  </si>
  <si>
    <t>M_Activities_3</t>
    <phoneticPr fontId="1" type="noConversion"/>
  </si>
  <si>
    <t>M_Activities_4</t>
    <phoneticPr fontId="1" type="noConversion"/>
  </si>
  <si>
    <t>M_Activities_5</t>
    <phoneticPr fontId="1" type="noConversion"/>
  </si>
  <si>
    <t>M_Activities_6</t>
    <phoneticPr fontId="1" type="noConversion"/>
  </si>
  <si>
    <t>M_Activities_7</t>
    <phoneticPr fontId="1" type="noConversion"/>
  </si>
  <si>
    <t>M_Activities_8</t>
    <phoneticPr fontId="1" type="noConversion"/>
  </si>
  <si>
    <t>M_Emotions_1</t>
    <phoneticPr fontId="1" type="noConversion"/>
  </si>
  <si>
    <t>M_Emotions_2</t>
    <phoneticPr fontId="1" type="noConversion"/>
  </si>
  <si>
    <t>M_Emotions_3</t>
    <phoneticPr fontId="1" type="noConversion"/>
  </si>
  <si>
    <t>M_Emotions_4</t>
    <phoneticPr fontId="1" type="noConversion"/>
  </si>
  <si>
    <t>M_Emotions_5</t>
    <phoneticPr fontId="1" type="noConversion"/>
  </si>
  <si>
    <t>M_Emotions_total</t>
    <phoneticPr fontId="1" type="noConversion"/>
  </si>
  <si>
    <t>M_Social_1</t>
    <phoneticPr fontId="1" type="noConversion"/>
  </si>
  <si>
    <t>M_Social_2</t>
    <phoneticPr fontId="1" type="noConversion"/>
  </si>
  <si>
    <t>M_Social_3</t>
    <phoneticPr fontId="1" type="noConversion"/>
  </si>
  <si>
    <t>M_Social_4</t>
    <phoneticPr fontId="1" type="noConversion"/>
  </si>
  <si>
    <t>M_Social_5</t>
    <phoneticPr fontId="1" type="noConversion"/>
  </si>
  <si>
    <t>M_Social_total</t>
    <phoneticPr fontId="1" type="noConversion"/>
  </si>
  <si>
    <t>M_School_1</t>
    <phoneticPr fontId="1" type="noConversion"/>
  </si>
  <si>
    <t>M_School_2</t>
    <phoneticPr fontId="1" type="noConversion"/>
  </si>
  <si>
    <t>M_School_3</t>
    <phoneticPr fontId="1" type="noConversion"/>
  </si>
  <si>
    <t>M_School_4</t>
    <phoneticPr fontId="1" type="noConversion"/>
  </si>
  <si>
    <t>M_School_5</t>
    <phoneticPr fontId="1" type="noConversion"/>
  </si>
  <si>
    <t>M_School_total</t>
    <phoneticPr fontId="1" type="noConversion"/>
  </si>
  <si>
    <t>F_Activities_1</t>
    <phoneticPr fontId="1" type="noConversion"/>
  </si>
  <si>
    <t>F_Activities_2</t>
    <phoneticPr fontId="1" type="noConversion"/>
  </si>
  <si>
    <t>F_Activities_3</t>
    <phoneticPr fontId="1" type="noConversion"/>
  </si>
  <si>
    <t>F_Activities_4</t>
    <phoneticPr fontId="1" type="noConversion"/>
  </si>
  <si>
    <t>F_Activities_5</t>
    <phoneticPr fontId="1" type="noConversion"/>
  </si>
  <si>
    <t>F_Activities_6</t>
    <phoneticPr fontId="1" type="noConversion"/>
  </si>
  <si>
    <t>F_Activities_7</t>
    <phoneticPr fontId="1" type="noConversion"/>
  </si>
  <si>
    <t>F_Activities_8</t>
    <phoneticPr fontId="1" type="noConversion"/>
  </si>
  <si>
    <t>F_Emotions_1</t>
    <phoneticPr fontId="1" type="noConversion"/>
  </si>
  <si>
    <t>F_Emotions_2</t>
    <phoneticPr fontId="1" type="noConversion"/>
  </si>
  <si>
    <t>F_Emotions_3</t>
    <phoneticPr fontId="1" type="noConversion"/>
  </si>
  <si>
    <t>F_Emotions_4</t>
    <phoneticPr fontId="1" type="noConversion"/>
  </si>
  <si>
    <t>F_Emotions_5</t>
    <phoneticPr fontId="1" type="noConversion"/>
  </si>
  <si>
    <t>F_Emotions_total</t>
    <phoneticPr fontId="1" type="noConversion"/>
  </si>
  <si>
    <t>F_Social_1</t>
    <phoneticPr fontId="1" type="noConversion"/>
  </si>
  <si>
    <t>F_Social_2</t>
    <phoneticPr fontId="1" type="noConversion"/>
  </si>
  <si>
    <t>F_Social_3</t>
    <phoneticPr fontId="1" type="noConversion"/>
  </si>
  <si>
    <t>F_Social_4</t>
    <phoneticPr fontId="1" type="noConversion"/>
  </si>
  <si>
    <t>F_Social_5</t>
    <phoneticPr fontId="1" type="noConversion"/>
  </si>
  <si>
    <t>F_Social_total</t>
    <phoneticPr fontId="1" type="noConversion"/>
  </si>
  <si>
    <t>F_School_1</t>
    <phoneticPr fontId="1" type="noConversion"/>
  </si>
  <si>
    <t>F_School_2</t>
    <phoneticPr fontId="1" type="noConversion"/>
  </si>
  <si>
    <t>F_School_3</t>
    <phoneticPr fontId="1" type="noConversion"/>
  </si>
  <si>
    <t>F_School_4</t>
    <phoneticPr fontId="1" type="noConversion"/>
  </si>
  <si>
    <t>F_School_5</t>
    <phoneticPr fontId="1" type="noConversion"/>
  </si>
  <si>
    <t>F_School_total</t>
    <phoneticPr fontId="1" type="noConversion"/>
  </si>
  <si>
    <t>ENTER BELOW</t>
    <phoneticPr fontId="1" type="noConversion"/>
  </si>
  <si>
    <t>Remarks</t>
    <phoneticPr fontId="1" type="noConversion"/>
  </si>
  <si>
    <t>C_TOTAL SCORE</t>
    <phoneticPr fontId="1" type="noConversion"/>
  </si>
  <si>
    <t>M_TOTAL SCORE</t>
    <phoneticPr fontId="1" type="noConversion"/>
  </si>
  <si>
    <t>F_TOTAL SCORE</t>
    <phoneticPr fontId="1" type="noConversion"/>
  </si>
  <si>
    <t>C_SUM_psyso health summary</t>
    <phoneticPr fontId="1" type="noConversion"/>
  </si>
  <si>
    <t>C_SCORE_psyso health</t>
    <phoneticPr fontId="1" type="noConversion"/>
  </si>
  <si>
    <t>C_TOTAL SUM</t>
    <phoneticPr fontId="1" type="noConversion"/>
  </si>
  <si>
    <t>sum/#items (psyso)</t>
    <phoneticPr fontId="1" type="noConversion"/>
  </si>
  <si>
    <t>sum/#items (all)</t>
    <phoneticPr fontId="1" type="noConversion"/>
  </si>
  <si>
    <t>F_SUM_psyso health summary</t>
    <phoneticPr fontId="1" type="noConversion"/>
  </si>
  <si>
    <t>F_TOTAL SUM</t>
    <phoneticPr fontId="1" type="noConversion"/>
  </si>
  <si>
    <t>C_SUM_Activities</t>
    <phoneticPr fontId="1" type="noConversion"/>
  </si>
  <si>
    <t>C_SCORE_Physical health summary</t>
    <phoneticPr fontId="1" type="noConversion"/>
  </si>
  <si>
    <t>sum/#item</t>
    <phoneticPr fontId="1" type="noConversion"/>
  </si>
  <si>
    <t>M_SUM_Activities</t>
    <phoneticPr fontId="1" type="noConversion"/>
  </si>
  <si>
    <t>M_SCORE_Physical health summary</t>
    <phoneticPr fontId="1" type="noConversion"/>
  </si>
  <si>
    <t>M_SUM_psyso health summary</t>
    <phoneticPr fontId="1" type="noConversion"/>
  </si>
  <si>
    <t>M_SCORE_psyso health</t>
    <phoneticPr fontId="1" type="noConversion"/>
  </si>
  <si>
    <t>M_TOTAL SUM</t>
    <phoneticPr fontId="1" type="noConversion"/>
  </si>
  <si>
    <t>F_SUM_Activities</t>
    <phoneticPr fontId="1" type="noConversion"/>
  </si>
  <si>
    <t>F_SCORE_Physical health summary</t>
    <phoneticPr fontId="1" type="noConversion"/>
  </si>
  <si>
    <t>F_SCORE_psyso health</t>
    <phoneticPr fontId="1" type="noConversion"/>
  </si>
  <si>
    <t>Act_1</t>
    <phoneticPr fontId="1" type="noConversion"/>
  </si>
  <si>
    <t>Act_2</t>
  </si>
  <si>
    <t>Act_3</t>
  </si>
  <si>
    <t>Act_4</t>
  </si>
  <si>
    <t>Act_5</t>
  </si>
  <si>
    <t>Act_6</t>
  </si>
  <si>
    <t>Act_7</t>
  </si>
  <si>
    <t>Act_8</t>
  </si>
  <si>
    <t>Emo_1</t>
    <phoneticPr fontId="1" type="noConversion"/>
  </si>
  <si>
    <t>Emo_2</t>
  </si>
  <si>
    <t>Emo_3</t>
  </si>
  <si>
    <t>Emo_4</t>
  </si>
  <si>
    <t>Emo_5</t>
  </si>
  <si>
    <t>Social_1</t>
    <phoneticPr fontId="1" type="noConversion"/>
  </si>
  <si>
    <t>Social_2</t>
  </si>
  <si>
    <t>Social_3</t>
  </si>
  <si>
    <t>Social_4</t>
  </si>
  <si>
    <t>Social_5</t>
  </si>
  <si>
    <t>School_1</t>
    <phoneticPr fontId="1" type="noConversion"/>
  </si>
  <si>
    <t>School_2</t>
  </si>
  <si>
    <t>School_3</t>
  </si>
  <si>
    <t>School_4</t>
  </si>
  <si>
    <t>School_5</t>
  </si>
  <si>
    <t>Father</t>
    <phoneticPr fontId="1" type="noConversion"/>
  </si>
  <si>
    <t>Mother</t>
    <phoneticPr fontId="1" type="noConversion"/>
  </si>
  <si>
    <t>#26-33</t>
    <phoneticPr fontId="1" type="noConversion"/>
  </si>
  <si>
    <t>#18,19,20</t>
    <phoneticPr fontId="1" type="noConversion"/>
  </si>
  <si>
    <t>#12-15, 17, 22, 23</t>
    <phoneticPr fontId="1" type="noConversion"/>
  </si>
  <si>
    <t>#16,24,25</t>
    <phoneticPr fontId="1" type="noConversion"/>
  </si>
  <si>
    <t>#5,7,8,21</t>
    <phoneticPr fontId="1" type="noConversion"/>
  </si>
  <si>
    <t>#9,10,11</t>
    <phoneticPr fontId="1" type="noConversion"/>
  </si>
  <si>
    <t>#2</t>
    <phoneticPr fontId="1" type="noConversion"/>
  </si>
  <si>
    <t>#1,3,4,5,6,8</t>
    <phoneticPr fontId="1" type="noConversion"/>
  </si>
  <si>
    <t>Total sleep disturbance score</t>
    <phoneticPr fontId="1" type="noConversion"/>
  </si>
  <si>
    <t>Daytime sleepiness</t>
    <phoneticPr fontId="1" type="noConversion"/>
  </si>
  <si>
    <t>Sleep disordered breathing</t>
    <phoneticPr fontId="1" type="noConversion"/>
  </si>
  <si>
    <t>Parasomnias</t>
    <phoneticPr fontId="1" type="noConversion"/>
  </si>
  <si>
    <t>Night wakings</t>
    <phoneticPr fontId="1" type="noConversion"/>
  </si>
  <si>
    <t>Sleep anxiety</t>
    <phoneticPr fontId="1" type="noConversion"/>
  </si>
  <si>
    <t>Sleep duration</t>
    <phoneticPr fontId="1" type="noConversion"/>
  </si>
  <si>
    <t>Sleep onset delay</t>
    <phoneticPr fontId="1" type="noConversion"/>
  </si>
  <si>
    <t>Bedtime resistance</t>
    <phoneticPr fontId="1" type="noConversion"/>
  </si>
  <si>
    <t>M_TOTAL</t>
    <phoneticPr fontId="1" type="noConversion"/>
  </si>
  <si>
    <r>
      <t xml:space="preserve">Mum/dad </t>
    </r>
    <r>
      <rPr>
        <b/>
        <sz val="11"/>
        <color theme="1"/>
        <rFont val="Calibri"/>
        <family val="1"/>
        <charset val="136"/>
        <scheme val="minor"/>
      </rPr>
      <t>(main)</t>
    </r>
    <phoneticPr fontId="1" type="noConversion"/>
  </si>
  <si>
    <t>Category</t>
    <phoneticPr fontId="1" type="noConversion"/>
  </si>
  <si>
    <t>Age</t>
    <phoneticPr fontId="1" type="noConversion"/>
  </si>
  <si>
    <t>Subject#</t>
    <phoneticPr fontId="1" type="noConversion"/>
  </si>
  <si>
    <t>1 (Rev)</t>
    <phoneticPr fontId="1" type="noConversion"/>
  </si>
  <si>
    <t>2 (Rev)</t>
    <phoneticPr fontId="1" type="noConversion"/>
  </si>
  <si>
    <t>3 (Rev)</t>
    <phoneticPr fontId="1" type="noConversion"/>
  </si>
  <si>
    <t>CBCL_1</t>
    <phoneticPr fontId="1" type="noConversion"/>
  </si>
  <si>
    <t>CBCL_2</t>
  </si>
  <si>
    <t>CBCL_3</t>
  </si>
  <si>
    <t>CBCL_4</t>
  </si>
  <si>
    <t>CBCL_5</t>
  </si>
  <si>
    <t>CBCL_6</t>
  </si>
  <si>
    <t>CBCL_7</t>
  </si>
  <si>
    <t>CBCL_8</t>
  </si>
  <si>
    <t>CBCL_9</t>
  </si>
  <si>
    <t>CBCL_10</t>
  </si>
  <si>
    <t>CBCL_11</t>
  </si>
  <si>
    <t>CBCL_12</t>
  </si>
  <si>
    <t>CBCL_13</t>
  </si>
  <si>
    <t>CBCL_14</t>
  </si>
  <si>
    <t>CBCL_15</t>
  </si>
  <si>
    <t>CBCL_16</t>
  </si>
  <si>
    <t>CBCL_17</t>
  </si>
  <si>
    <t>CBCL_18</t>
  </si>
  <si>
    <t>CBCL_19</t>
  </si>
  <si>
    <t>CBCL_20</t>
  </si>
  <si>
    <t>CBCL_21</t>
  </si>
  <si>
    <t>CBCL_22</t>
  </si>
  <si>
    <t>CBCL_23</t>
  </si>
  <si>
    <t>CBCL_24</t>
  </si>
  <si>
    <t>CBCL_25</t>
  </si>
  <si>
    <t>CBCL_26</t>
  </si>
  <si>
    <t>CBCL_27</t>
  </si>
  <si>
    <t>CBCL_28</t>
  </si>
  <si>
    <t>CBCL_29</t>
  </si>
  <si>
    <t>CBCL_30</t>
  </si>
  <si>
    <t>CBCL_31</t>
  </si>
  <si>
    <t>CBCL_32</t>
  </si>
  <si>
    <t>CBCL_33</t>
  </si>
  <si>
    <t>CBCL_34</t>
  </si>
  <si>
    <t>CBCL_35</t>
  </si>
  <si>
    <t>CBCL_36</t>
  </si>
  <si>
    <t>CBCL_37</t>
  </si>
  <si>
    <t>CBCL_38</t>
  </si>
  <si>
    <t>CBCL_39</t>
  </si>
  <si>
    <t>CBCL_40</t>
  </si>
  <si>
    <t>CBCL_41</t>
  </si>
  <si>
    <t>CBCL_42</t>
  </si>
  <si>
    <t>CBCL_43</t>
  </si>
  <si>
    <t>CBCL_44</t>
  </si>
  <si>
    <t>CBCL_45</t>
  </si>
  <si>
    <t>CBCL_46</t>
  </si>
  <si>
    <t>CBCL_47</t>
  </si>
  <si>
    <t>CBCL_48</t>
  </si>
  <si>
    <t>CBCL_49</t>
  </si>
  <si>
    <t>CBCL_50</t>
  </si>
  <si>
    <t>CBCL_51</t>
  </si>
  <si>
    <t>CBCL_52</t>
  </si>
  <si>
    <t>CBCL_53</t>
  </si>
  <si>
    <t>CBCL_54</t>
  </si>
  <si>
    <t>CBCL_55</t>
  </si>
  <si>
    <t>CBCL_57</t>
  </si>
  <si>
    <t>CBCL_58</t>
  </si>
  <si>
    <t>CBCL_59</t>
  </si>
  <si>
    <t>CBCL_60</t>
  </si>
  <si>
    <t>CBCL_61</t>
  </si>
  <si>
    <t>CBCL_62</t>
  </si>
  <si>
    <t>CBCL_63</t>
  </si>
  <si>
    <t>CBCL_64</t>
  </si>
  <si>
    <t>CBCL_65</t>
  </si>
  <si>
    <t>CBCL_66</t>
  </si>
  <si>
    <t>CBCL_67</t>
  </si>
  <si>
    <t>CBCL_68</t>
  </si>
  <si>
    <t>CBCL_69</t>
  </si>
  <si>
    <t>CBCL_70</t>
  </si>
  <si>
    <t>CBCL_71</t>
  </si>
  <si>
    <t>CBCL_72</t>
  </si>
  <si>
    <t>CBCL_73</t>
  </si>
  <si>
    <t>CBCL_74</t>
  </si>
  <si>
    <t>CBCL_75</t>
  </si>
  <si>
    <t>CBCL_76</t>
  </si>
  <si>
    <t>CBCL_77</t>
  </si>
  <si>
    <t>CBCL_78</t>
  </si>
  <si>
    <t>CBCL_79</t>
  </si>
  <si>
    <t>CBCL_80</t>
  </si>
  <si>
    <t>CBCL_81</t>
  </si>
  <si>
    <t>CBCL_82</t>
  </si>
  <si>
    <t>CBCL_83</t>
  </si>
  <si>
    <t>CBCL_84</t>
  </si>
  <si>
    <t>CBCL_85</t>
  </si>
  <si>
    <t>CBCL_86</t>
  </si>
  <si>
    <t>CBCL_87</t>
  </si>
  <si>
    <t>CBCL_88</t>
  </si>
  <si>
    <t>CBCL_89</t>
  </si>
  <si>
    <t>CBCL_90</t>
  </si>
  <si>
    <t>CBCL_91</t>
  </si>
  <si>
    <t>CBCL_92</t>
  </si>
  <si>
    <t>CBCL_93</t>
  </si>
  <si>
    <t>CBCL_94</t>
  </si>
  <si>
    <t>CBCL_95</t>
  </si>
  <si>
    <t>CBCL_96</t>
  </si>
  <si>
    <t>CBCL_97</t>
  </si>
  <si>
    <t>CBCL_98</t>
  </si>
  <si>
    <t>CBCL_99</t>
  </si>
  <si>
    <t>CBCL_100</t>
  </si>
  <si>
    <t>CBCL_101</t>
  </si>
  <si>
    <t>CBCL_102</t>
  </si>
  <si>
    <t>CBCL_103</t>
  </si>
  <si>
    <t>CBCL_104</t>
  </si>
  <si>
    <t>CBCL_105</t>
  </si>
  <si>
    <t>CBCL_106</t>
  </si>
  <si>
    <t>CBCL_107</t>
  </si>
  <si>
    <t>CBCL_108</t>
  </si>
  <si>
    <t>CBCL_109</t>
  </si>
  <si>
    <t>CBCL_110</t>
  </si>
  <si>
    <t>CBCL_111</t>
  </si>
  <si>
    <t>CBCL_112</t>
  </si>
  <si>
    <t>CBCL_113</t>
  </si>
  <si>
    <t>M_CBCL_5_repeat</t>
  </si>
  <si>
    <t>M_CBCL_59_repeat</t>
  </si>
  <si>
    <t>M_CBCL_60_repeat</t>
  </si>
  <si>
    <t>M_CBCL_73_repeat</t>
  </si>
  <si>
    <t>M_CBCL_96_repeat</t>
  </si>
  <si>
    <t>M_CBCL_110_repeat</t>
  </si>
  <si>
    <t>M_CBCL_9Sex_count0</t>
  </si>
  <si>
    <t>M_CBCL_9Sex_count1</t>
  </si>
  <si>
    <t>M_CBCL_9Sex_count2</t>
  </si>
  <si>
    <t>M_CBCL_INT</t>
  </si>
  <si>
    <t>M_CBCL_EXT</t>
  </si>
  <si>
    <t>M_CBCL_total</t>
  </si>
  <si>
    <t>M_CBCL_total_count1</t>
  </si>
  <si>
    <t>M_CBCL_total_count2</t>
  </si>
  <si>
    <t>M_CBCL_crosscheck</t>
  </si>
  <si>
    <t>M_CBCL_2_repeat</t>
  </si>
  <si>
    <t>M_CBCL_4_repeat</t>
  </si>
  <si>
    <t>M_CBCL_10Other</t>
  </si>
  <si>
    <t>I. Withdrawn (42, 65, 69, 75, 80, 88, 102, 103,111)</t>
  </si>
  <si>
    <t>II. Somatic complaints (51, 54, 56a, 56b, 56c, 56d, 56e, 56f,56g)</t>
  </si>
  <si>
    <t>IV. Social problems (1,11,25,38,48,55,62,64)</t>
  </si>
  <si>
    <t>V. Thought problems (9,40,66,70,80,84,85)</t>
  </si>
  <si>
    <t>VI. Attention problems (1,8,10,13,17,41,45,46,61,62,80)</t>
  </si>
  <si>
    <t>VII. Deliquent behavior (26,39,43,63,67,72,81,82,90,96,101,105,106)</t>
  </si>
  <si>
    <t>VIII. Aggressive behavior (3,7,16,19,20,21,22,23,27,37,57,68,74,86,87,93,94,95,97,104)</t>
  </si>
  <si>
    <t>IX. Sex Problems (Age 4-11) (5,59,60,73,96,110)</t>
  </si>
  <si>
    <t xml:space="preserve"> repeated for calculation</t>
  </si>
  <si>
    <t>Sex problem 0s</t>
  </si>
  <si>
    <t>Sex problems 1s</t>
  </si>
  <si>
    <t>Sex problems 2s</t>
  </si>
  <si>
    <t xml:space="preserve">INT = Scale I + II + III - Item 103 = </t>
  </si>
  <si>
    <t xml:space="preserve">EXT = Scale VII + VIII = </t>
  </si>
  <si>
    <t>Total Score</t>
  </si>
  <si>
    <t>1s</t>
  </si>
  <si>
    <t>2s</t>
  </si>
  <si>
    <t>cross-checked</t>
  </si>
  <si>
    <t>Not scored on total problems: 2</t>
  </si>
  <si>
    <t>Not scored on total problems: 4</t>
  </si>
  <si>
    <t>Other problems (5,6,15,18,24,28,29,30,36,44,47,49,53,56h,58,59,60,73,76,77,78,79,83,91,92,98,99,100,107,108,109,110,113)</t>
  </si>
  <si>
    <t>CBCL_I. Withdrawn_sum</t>
    <phoneticPr fontId="1" type="noConversion"/>
  </si>
  <si>
    <t>CBCL_II. Somatic_sum</t>
    <phoneticPr fontId="1" type="noConversion"/>
  </si>
  <si>
    <t>CBCL_III. Anxious/Depressed_sum</t>
    <phoneticPr fontId="1" type="noConversion"/>
  </si>
  <si>
    <t>CBCL_IV. Social_sum</t>
    <phoneticPr fontId="1" type="noConversion"/>
  </si>
  <si>
    <t>CBCL_V. Thought_sum</t>
    <phoneticPr fontId="1" type="noConversion"/>
  </si>
  <si>
    <t>CBCL_VI. Attention_sum</t>
    <phoneticPr fontId="1" type="noConversion"/>
  </si>
  <si>
    <t>CBCL_VII. Deliquent_sum</t>
    <phoneticPr fontId="1" type="noConversion"/>
  </si>
  <si>
    <t>CBCL_VIII. Aggressive_sum</t>
    <phoneticPr fontId="1" type="noConversion"/>
  </si>
  <si>
    <t>CBCL_IX. Sex_sum</t>
    <phoneticPr fontId="1" type="noConversion"/>
  </si>
  <si>
    <t>III. Anxious/ depressed (12,14,31,32,33,34,35,45,50,52,71,89,103,112)</t>
    <phoneticPr fontId="1" type="noConversion"/>
  </si>
  <si>
    <t>CBCL_56b</t>
    <phoneticPr fontId="1" type="noConversion"/>
  </si>
  <si>
    <t>CBCL_56a</t>
    <phoneticPr fontId="1" type="noConversion"/>
  </si>
  <si>
    <t>CBCL_56c</t>
    <phoneticPr fontId="1" type="noConversion"/>
  </si>
  <si>
    <t>CBCL_56d</t>
    <phoneticPr fontId="1" type="noConversion"/>
  </si>
  <si>
    <t>CBCL_56e</t>
    <phoneticPr fontId="1" type="noConversion"/>
  </si>
  <si>
    <t>CBCL_56f</t>
    <phoneticPr fontId="1" type="noConversion"/>
  </si>
  <si>
    <t>CBCL_56g</t>
    <phoneticPr fontId="1" type="noConversion"/>
  </si>
  <si>
    <t>CBCL_56h</t>
    <phoneticPr fontId="1" type="noConversion"/>
  </si>
  <si>
    <t>H2</t>
    <phoneticPr fontId="1" type="noConversion"/>
  </si>
  <si>
    <t>H3</t>
    <phoneticPr fontId="1" type="noConversion"/>
  </si>
  <si>
    <t>H4</t>
    <phoneticPr fontId="1" type="noConversion"/>
  </si>
  <si>
    <t>H6</t>
    <phoneticPr fontId="1" type="noConversion"/>
  </si>
  <si>
    <t>H7</t>
    <phoneticPr fontId="1" type="noConversion"/>
  </si>
  <si>
    <t>H8</t>
    <phoneticPr fontId="1" type="noConversion"/>
  </si>
  <si>
    <t>H9</t>
    <phoneticPr fontId="1" type="noConversion"/>
  </si>
  <si>
    <t>YC</t>
    <phoneticPr fontId="1" type="noConversion"/>
  </si>
  <si>
    <t>C</t>
    <phoneticPr fontId="1" type="noConversion"/>
  </si>
  <si>
    <t>YC</t>
    <phoneticPr fontId="1" type="noConversion"/>
  </si>
  <si>
    <t>not of use now</t>
    <phoneticPr fontId="1" type="noConversion"/>
  </si>
  <si>
    <t>A</t>
    <phoneticPr fontId="1" type="noConversion"/>
  </si>
  <si>
    <t>6 YC</t>
    <phoneticPr fontId="1" type="noConversion"/>
  </si>
  <si>
    <t>8 C</t>
    <phoneticPr fontId="1" type="noConversion"/>
  </si>
  <si>
    <t>7 YC</t>
    <phoneticPr fontId="1" type="noConversion"/>
  </si>
  <si>
    <t>5 YC</t>
    <phoneticPr fontId="1" type="noConversion"/>
  </si>
  <si>
    <t>6 YC</t>
    <phoneticPr fontId="1" type="noConversion"/>
  </si>
  <si>
    <t>7 YC</t>
    <phoneticPr fontId="1" type="noConversion"/>
  </si>
  <si>
    <t>13 A</t>
    <phoneticPr fontId="1" type="noConversion"/>
  </si>
  <si>
    <t>H8</t>
    <phoneticPr fontId="1" type="noConversion"/>
  </si>
  <si>
    <r>
      <t xml:space="preserve">0/1/2/3/4 -&gt; 100/75/50/25/0 </t>
    </r>
    <r>
      <rPr>
        <sz val="11"/>
        <color rgb="FFC00000"/>
        <rFont val="Calibri"/>
        <family val="1"/>
        <charset val="136"/>
        <scheme val="minor"/>
      </rPr>
      <t xml:space="preserve">COPY </t>
    </r>
    <r>
      <rPr>
        <b/>
        <sz val="11"/>
        <color rgb="FFC00000"/>
        <rFont val="Calibri"/>
        <family val="1"/>
        <charset val="136"/>
        <scheme val="minor"/>
      </rPr>
      <t xml:space="preserve">NUMERICAL </t>
    </r>
    <r>
      <rPr>
        <sz val="11"/>
        <color rgb="FFC00000"/>
        <rFont val="Calibri"/>
        <family val="1"/>
        <charset val="136"/>
        <scheme val="minor"/>
      </rPr>
      <t>FROM RAW</t>
    </r>
    <phoneticPr fontId="1" type="noConversion"/>
  </si>
  <si>
    <t>sum/#items (psyso; 15)</t>
    <phoneticPr fontId="1" type="noConversion"/>
  </si>
  <si>
    <t>sum/#items (all; 23)</t>
    <phoneticPr fontId="1" type="noConversion"/>
  </si>
  <si>
    <t>sum/#item (act; 8)</t>
    <phoneticPr fontId="1" type="noConversion"/>
  </si>
  <si>
    <t>mum</t>
    <phoneticPr fontId="1" type="noConversion"/>
  </si>
  <si>
    <t>sum/#item (act; 8)</t>
    <phoneticPr fontId="1" type="noConversion"/>
  </si>
  <si>
    <t>1. 孩子晚上是否在固定時間上床睡覺？</t>
    <phoneticPr fontId="1" type="noConversion"/>
  </si>
  <si>
    <r>
      <rPr>
        <sz val="10"/>
        <color theme="1"/>
        <rFont val="Calibri"/>
        <family val="1"/>
        <charset val="136"/>
        <scheme val="minor"/>
      </rPr>
      <t xml:space="preserve">2. </t>
    </r>
    <r>
      <rPr>
        <sz val="10"/>
        <color theme="1"/>
        <rFont val="Calibri"/>
        <family val="1"/>
        <charset val="136"/>
        <scheme val="minor"/>
      </rPr>
      <t>孩子上床後是否可在</t>
    </r>
    <r>
      <rPr>
        <sz val="10"/>
        <color theme="1"/>
        <rFont val="SimSun-Identity-H"/>
        <family val="2"/>
      </rPr>
      <t xml:space="preserve">20 </t>
    </r>
    <r>
      <rPr>
        <sz val="10"/>
        <color theme="1"/>
        <rFont val="Calibri"/>
        <family val="1"/>
        <charset val="136"/>
        <scheme val="minor"/>
      </rPr>
      <t>分鐘內入睡？</t>
    </r>
    <phoneticPr fontId="1" type="noConversion"/>
  </si>
  <si>
    <t>3. 孩子是否獨自在自己床上睡覺？</t>
    <phoneticPr fontId="1" type="noConversion"/>
  </si>
  <si>
    <t>4. 孩子是否在他人床上入睡？</t>
    <phoneticPr fontId="1" type="noConversion"/>
  </si>
  <si>
    <t>5. 孩子入睡時是否需要陪伴？</t>
    <phoneticPr fontId="1" type="noConversion"/>
  </si>
  <si>
    <t>6. 到了就寢時間，孩子是否有如哭鬧、拒絕待在床上等不良行為？</t>
    <phoneticPr fontId="1" type="noConversion"/>
  </si>
  <si>
    <t>7. 孩子是否害怕在黑暗中睡覺？</t>
    <phoneticPr fontId="1" type="noConversion"/>
  </si>
  <si>
    <t>8. 孩子是否害怕一個人睡覺？</t>
    <phoneticPr fontId="1" type="noConversion"/>
  </si>
  <si>
    <t>9. 您是否認為孩子睡得太少？</t>
    <phoneticPr fontId="1" type="noConversion"/>
  </si>
  <si>
    <t>10. 您是否認為孩子的睡眠時間合適？</t>
    <phoneticPr fontId="1" type="noConversion"/>
  </si>
  <si>
    <t>11. 您孩子每日的睡眠量是否保持一致？</t>
    <phoneticPr fontId="1" type="noConversion"/>
  </si>
  <si>
    <t>12. 孩子是否有尿床現象？</t>
    <phoneticPr fontId="1" type="noConversion"/>
  </si>
  <si>
    <t>13. 孩子是否有說夢話現象？</t>
    <phoneticPr fontId="1" type="noConversion"/>
  </si>
  <si>
    <t>14. 孩子睡眠過程中是否不安寧，常有肢體動作？</t>
    <phoneticPr fontId="1" type="noConversion"/>
  </si>
  <si>
    <t>15. 孩子是否有夢遊（睡眠過程中行走）現象？</t>
    <phoneticPr fontId="1" type="noConversion"/>
  </si>
  <si>
    <t>16. 孩子是否有半夜轉移到他人（父母、兄弟姐妹等）床上的現象？</t>
    <phoneticPr fontId="1" type="noConversion"/>
  </si>
  <si>
    <t>17. 孩子睡眠中是否有磨牙現象？</t>
    <phoneticPr fontId="1" type="noConversion"/>
  </si>
  <si>
    <t>18. 孩子睡眠中是否有打鼾很響的現象？</t>
    <phoneticPr fontId="1" type="noConversion"/>
  </si>
  <si>
    <t>19. 孩子睡眠中是否有呼吸暫停現象？</t>
    <phoneticPr fontId="1" type="noConversion"/>
  </si>
  <si>
    <t>20. 孩子睡眠中是否有憋氣或氣急等呼吸困難現象？</t>
    <phoneticPr fontId="1" type="noConversion"/>
  </si>
  <si>
    <t>21. 孩子不在家睡是否會有問題？（例如到親戚家或去旅行）</t>
    <phoneticPr fontId="1" type="noConversion"/>
  </si>
  <si>
    <t>22. 孩子是否有半夜醒來伴無法安慰的哭吵、出汗的現象？</t>
    <phoneticPr fontId="1" type="noConversion"/>
  </si>
  <si>
    <t>23. 孩子是否有被噩夢驚醒的現象？</t>
    <phoneticPr fontId="1" type="noConversion"/>
  </si>
  <si>
    <t>24. 孩子是否會夜間醒來一次？</t>
    <phoneticPr fontId="1" type="noConversion"/>
  </si>
  <si>
    <t>25. 孩子是否會夜間醒來一次以上？</t>
    <phoneticPr fontId="1" type="noConversion"/>
  </si>
  <si>
    <t>26. 孩子早晨可否自己醒來？</t>
    <phoneticPr fontId="1" type="noConversion"/>
  </si>
  <si>
    <t>27. 孩子是否醒來後情緒不佳？</t>
    <phoneticPr fontId="1" type="noConversion"/>
  </si>
  <si>
    <t>28. 孩子早晨是否由他人喚醒？</t>
    <phoneticPr fontId="1" type="noConversion"/>
  </si>
  <si>
    <t>29. 早上是否很難把孩子叫起床？</t>
    <phoneticPr fontId="1" type="noConversion"/>
  </si>
  <si>
    <t>30. 孩子早晨起床後是否需長時間才能清醒？</t>
    <phoneticPr fontId="1" type="noConversion"/>
  </si>
  <si>
    <t>31. 孩子是否看起來疲乏？</t>
    <phoneticPr fontId="1" type="noConversion"/>
  </si>
  <si>
    <t>32. 在過去的一星期中，孩子在以下情形時是否非常渴睡或入睡？看電視</t>
    <phoneticPr fontId="1" type="noConversion"/>
  </si>
  <si>
    <t>33. 坐車</t>
    <phoneticPr fontId="1" type="noConversion"/>
  </si>
  <si>
    <r>
      <rPr>
        <b/>
        <sz val="12"/>
        <color rgb="FFC00000"/>
        <rFont val="Calibri"/>
        <family val="1"/>
        <charset val="136"/>
        <scheme val="minor"/>
      </rPr>
      <t>通常=3 有時=2 偶爾=1</t>
    </r>
    <r>
      <rPr>
        <b/>
        <sz val="12"/>
        <color theme="1"/>
        <rFont val="Calibri"/>
        <family val="1"/>
        <charset val="136"/>
        <scheme val="minor"/>
      </rPr>
      <t xml:space="preserve"> (#1,2,3, 10, 11, 26 reverse: </t>
    </r>
    <r>
      <rPr>
        <b/>
        <sz val="12"/>
        <color theme="7" tint="-0.249977111117893"/>
        <rFont val="Calibri"/>
        <family val="1"/>
        <charset val="136"/>
        <scheme val="minor"/>
      </rPr>
      <t>通常=1 有時=2 偶爾=3</t>
    </r>
    <r>
      <rPr>
        <b/>
        <sz val="12"/>
        <color theme="1"/>
        <rFont val="Calibri"/>
        <family val="1"/>
        <charset val="136"/>
        <scheme val="minor"/>
      </rPr>
      <t xml:space="preserve">); #32, #33 </t>
    </r>
    <r>
      <rPr>
        <b/>
        <sz val="12"/>
        <color theme="7" tint="-0.249977111117893"/>
        <rFont val="Calibri"/>
        <family val="1"/>
        <charset val="136"/>
        <scheme val="minor"/>
      </rPr>
      <t>不睏=1, 非常睏=2, 會睡著=3</t>
    </r>
    <phoneticPr fontId="1" type="noConversion"/>
  </si>
  <si>
    <t>H10</t>
  </si>
  <si>
    <t>9 C</t>
  </si>
  <si>
    <t>ADHD marginal</t>
  </si>
  <si>
    <t>C</t>
  </si>
  <si>
    <t>mum</t>
  </si>
  <si>
    <t>H11</t>
  </si>
  <si>
    <t>8 C</t>
  </si>
  <si>
    <t>H12</t>
    <phoneticPr fontId="1" type="noConversion"/>
  </si>
  <si>
    <t>8 C</t>
    <phoneticPr fontId="1" type="noConversion"/>
  </si>
  <si>
    <t>H12</t>
    <phoneticPr fontId="1" type="noConversion"/>
  </si>
  <si>
    <t>C</t>
    <phoneticPr fontId="1" type="noConversion"/>
  </si>
  <si>
    <t>mum</t>
    <phoneticPr fontId="1" type="noConversion"/>
  </si>
  <si>
    <t>H13</t>
    <phoneticPr fontId="1" type="noConversion"/>
  </si>
  <si>
    <t>18 A</t>
    <phoneticPr fontId="1" type="noConversion"/>
  </si>
  <si>
    <t>H13</t>
    <phoneticPr fontId="1" type="noConversion"/>
  </si>
  <si>
    <t>A</t>
    <phoneticPr fontId="1" type="noConversion"/>
  </si>
  <si>
    <t>dad</t>
    <phoneticPr fontId="1" type="noConversion"/>
  </si>
  <si>
    <t>discarded</t>
  </si>
  <si>
    <t>H14</t>
    <phoneticPr fontId="1" type="noConversion"/>
  </si>
  <si>
    <t>C</t>
    <phoneticPr fontId="1" type="noConversion"/>
  </si>
  <si>
    <t>mum</t>
    <phoneticPr fontId="1" type="noConversion"/>
  </si>
  <si>
    <t>H14</t>
    <phoneticPr fontId="1" type="noConversion"/>
  </si>
  <si>
    <t>12 C</t>
    <phoneticPr fontId="1" type="noConversion"/>
  </si>
  <si>
    <t>H15</t>
    <phoneticPr fontId="1" type="noConversion"/>
  </si>
  <si>
    <t>14 A</t>
    <phoneticPr fontId="1" type="noConversion"/>
  </si>
  <si>
    <t>H15</t>
    <phoneticPr fontId="1" type="noConversion"/>
  </si>
  <si>
    <t>A</t>
    <phoneticPr fontId="1" type="noConversion"/>
  </si>
  <si>
    <t>dad</t>
    <phoneticPr fontId="1" type="noConversion"/>
  </si>
  <si>
    <t>H15</t>
    <phoneticPr fontId="1" type="noConversion"/>
  </si>
  <si>
    <t>dad</t>
    <phoneticPr fontId="1" type="noConversion"/>
  </si>
  <si>
    <t>H16</t>
    <phoneticPr fontId="1" type="noConversion"/>
  </si>
  <si>
    <t>2 T (by mum)</t>
    <phoneticPr fontId="1" type="noConversion"/>
  </si>
  <si>
    <t>H16</t>
    <phoneticPr fontId="1" type="noConversion"/>
  </si>
  <si>
    <t>2'10</t>
    <phoneticPr fontId="1" type="noConversion"/>
  </si>
  <si>
    <t>T</t>
    <phoneticPr fontId="1" type="noConversion"/>
  </si>
  <si>
    <t>mum</t>
    <phoneticPr fontId="1" type="noConversion"/>
  </si>
  <si>
    <t>10 (Rev)</t>
    <phoneticPr fontId="1" type="noConversion"/>
  </si>
  <si>
    <t>11 (Rev)</t>
    <phoneticPr fontId="1" type="noConversion"/>
  </si>
  <si>
    <t>26 (Rev)</t>
    <phoneticPr fontId="1" type="noConversion"/>
  </si>
  <si>
    <t>H17</t>
    <phoneticPr fontId="1" type="noConversion"/>
  </si>
  <si>
    <t>3 T (by mum)</t>
    <phoneticPr fontId="1" type="noConversion"/>
  </si>
  <si>
    <t>H17</t>
    <phoneticPr fontId="1" type="noConversion"/>
  </si>
  <si>
    <t>3'5</t>
    <phoneticPr fontId="1" type="noConversion"/>
  </si>
  <si>
    <t>T</t>
    <phoneticPr fontId="1" type="noConversion"/>
  </si>
  <si>
    <t>mum</t>
    <phoneticPr fontId="1" type="noConversion"/>
  </si>
  <si>
    <t>H18</t>
    <phoneticPr fontId="1" type="noConversion"/>
  </si>
  <si>
    <t>2'10</t>
    <phoneticPr fontId="1" type="noConversion"/>
  </si>
  <si>
    <t>T</t>
    <phoneticPr fontId="1" type="noConversion"/>
  </si>
  <si>
    <t>mum</t>
    <phoneticPr fontId="1" type="noConversion"/>
  </si>
  <si>
    <t>H18</t>
    <phoneticPr fontId="1" type="noConversion"/>
  </si>
  <si>
    <t>2 T (by mum)</t>
    <phoneticPr fontId="1" type="noConversion"/>
  </si>
  <si>
    <t>H19</t>
    <phoneticPr fontId="1" type="noConversion"/>
  </si>
  <si>
    <t>T</t>
    <phoneticPr fontId="1" type="noConversion"/>
  </si>
  <si>
    <t>mum</t>
    <phoneticPr fontId="1" type="noConversion"/>
  </si>
  <si>
    <t>H19</t>
    <phoneticPr fontId="1" type="noConversion"/>
  </si>
  <si>
    <t>4 T (by mum)</t>
    <phoneticPr fontId="1" type="noConversion"/>
  </si>
  <si>
    <t>H20</t>
    <phoneticPr fontId="1" type="noConversion"/>
  </si>
  <si>
    <t>T</t>
    <phoneticPr fontId="1" type="noConversion"/>
  </si>
  <si>
    <t>dad</t>
    <phoneticPr fontId="1" type="noConversion"/>
  </si>
  <si>
    <t>H20</t>
    <phoneticPr fontId="1" type="noConversion"/>
  </si>
  <si>
    <t>4 T (by dad)</t>
    <phoneticPr fontId="1" type="noConversion"/>
  </si>
  <si>
    <t>choose this over H16</t>
    <phoneticPr fontId="1" type="noConversion"/>
  </si>
  <si>
    <t>v</t>
  </si>
  <si>
    <t>v, ADHD marginal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</si>
</sst>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b/>
      <sz val="11"/>
      <color theme="1"/>
      <name val="Calibri"/>
      <family val="1"/>
      <charset val="136"/>
      <scheme val="minor"/>
    </font>
    <font>
      <b/>
      <sz val="11"/>
      <color theme="0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sz val="10"/>
      <color theme="1"/>
      <name val="Calibri"/>
      <family val="1"/>
      <charset val="136"/>
      <scheme val="minor"/>
    </font>
    <font>
      <sz val="10"/>
      <color theme="1"/>
      <name val="Calibri"/>
      <family val="2"/>
      <charset val="136"/>
      <scheme val="minor"/>
    </font>
    <font>
      <sz val="10"/>
      <color theme="1"/>
      <name val="SimSun-Identity-H"/>
      <family val="2"/>
    </font>
    <font>
      <sz val="10"/>
      <color theme="0"/>
      <name val="Calibri"/>
      <family val="1"/>
      <charset val="136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C00000"/>
      <name val="Calibri"/>
      <family val="1"/>
      <charset val="136"/>
      <scheme val="minor"/>
    </font>
    <font>
      <b/>
      <sz val="11"/>
      <color rgb="FFC00000"/>
      <name val="Calibri"/>
      <family val="1"/>
      <charset val="136"/>
      <scheme val="minor"/>
    </font>
    <font>
      <sz val="11"/>
      <name val="Calibri"/>
      <family val="2"/>
      <charset val="136"/>
      <scheme val="minor"/>
    </font>
    <font>
      <sz val="11"/>
      <color theme="1"/>
      <name val="Calibri"/>
      <family val="1"/>
      <charset val="136"/>
      <scheme val="minor"/>
    </font>
    <font>
      <sz val="10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b/>
      <sz val="12"/>
      <color rgb="FFC00000"/>
      <name val="Calibri"/>
      <family val="1"/>
      <charset val="136"/>
      <scheme val="minor"/>
    </font>
    <font>
      <b/>
      <sz val="12"/>
      <color theme="7" tint="-0.249977111117893"/>
      <name val="Calibri"/>
      <family val="1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FF0000"/>
      <name val="Calibri"/>
      <scheme val="minor"/>
    </font>
    <font>
      <i/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slantDashDot">
        <color auto="1"/>
      </left>
      <right style="slantDashDot">
        <color auto="1"/>
      </right>
      <top/>
      <bottom/>
      <diagonal/>
    </border>
    <border>
      <left style="slantDashDot">
        <color auto="1"/>
      </left>
      <right style="slantDashDot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slantDashDot">
        <color auto="1"/>
      </left>
      <right/>
      <top/>
      <bottom style="medium">
        <color auto="1"/>
      </bottom>
      <diagonal/>
    </border>
    <border>
      <left style="slantDashDot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mediumDashed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ashDotDot">
        <color auto="1"/>
      </right>
      <top/>
      <bottom/>
      <diagonal/>
    </border>
    <border>
      <left/>
      <right style="dashDotDot">
        <color auto="1"/>
      </right>
      <top/>
      <bottom style="medium">
        <color auto="1"/>
      </bottom>
      <diagonal/>
    </border>
    <border>
      <left/>
      <right style="dashDotDot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5" fillId="12" borderId="28" applyNumberFormat="0" applyFont="0" applyAlignment="0" applyProtection="0"/>
  </cellStyleXfs>
  <cellXfs count="1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3" fillId="4" borderId="10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4" borderId="7" xfId="0" applyFill="1" applyBorder="1" applyAlignment="1">
      <alignment wrapText="1"/>
    </xf>
    <xf numFmtId="0" fontId="3" fillId="5" borderId="8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0" fillId="0" borderId="13" xfId="0" applyBorder="1">
      <alignment vertical="center"/>
    </xf>
    <xf numFmtId="0" fontId="0" fillId="4" borderId="11" xfId="0" applyFill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3" fillId="0" borderId="0" xfId="0" applyFont="1" applyBorder="1">
      <alignment vertical="center"/>
    </xf>
    <xf numFmtId="0" fontId="3" fillId="0" borderId="15" xfId="0" applyFont="1" applyBorder="1">
      <alignment vertical="center"/>
    </xf>
    <xf numFmtId="0" fontId="0" fillId="0" borderId="19" xfId="0" applyBorder="1">
      <alignment vertical="center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4" fillId="6" borderId="1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7" borderId="20" xfId="0" applyFill="1" applyBorder="1" applyAlignment="1">
      <alignment vertical="center" wrapText="1"/>
    </xf>
    <xf numFmtId="0" fontId="0" fillId="8" borderId="4" xfId="0" applyFill="1" applyBorder="1" applyAlignment="1">
      <alignment vertical="center" wrapText="1"/>
    </xf>
    <xf numFmtId="0" fontId="2" fillId="3" borderId="22" xfId="0" applyFont="1" applyFill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9" fillId="6" borderId="24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10" fillId="9" borderId="26" xfId="0" applyFont="1" applyFill="1" applyBorder="1" applyAlignment="1">
      <alignment vertical="center" wrapText="1"/>
    </xf>
    <xf numFmtId="0" fontId="11" fillId="0" borderId="26" xfId="0" applyFont="1" applyFill="1" applyBorder="1" applyAlignment="1">
      <alignment vertical="center" wrapText="1"/>
    </xf>
    <xf numFmtId="0" fontId="10" fillId="9" borderId="27" xfId="0" applyFont="1" applyFill="1" applyBorder="1" applyAlignment="1">
      <alignment vertical="center" wrapText="1"/>
    </xf>
    <xf numFmtId="0" fontId="12" fillId="10" borderId="0" xfId="0" applyFont="1" applyFill="1" applyBorder="1" applyAlignment="1">
      <alignment vertical="center" wrapText="1"/>
    </xf>
    <xf numFmtId="0" fontId="13" fillId="10" borderId="0" xfId="0" applyFont="1" applyFill="1" applyBorder="1" applyAlignment="1">
      <alignment wrapText="1"/>
    </xf>
    <xf numFmtId="0" fontId="15" fillId="10" borderId="0" xfId="0" applyFont="1" applyFill="1" applyBorder="1" applyAlignment="1">
      <alignment vertical="center" wrapText="1"/>
    </xf>
    <xf numFmtId="0" fontId="13" fillId="10" borderId="1" xfId="0" applyFont="1" applyFill="1" applyBorder="1" applyAlignment="1">
      <alignment wrapText="1"/>
    </xf>
    <xf numFmtId="0" fontId="0" fillId="0" borderId="21" xfId="0" applyBorder="1">
      <alignment vertical="center"/>
    </xf>
    <xf numFmtId="0" fontId="12" fillId="0" borderId="21" xfId="0" applyFont="1" applyFill="1" applyBorder="1" applyAlignment="1">
      <alignment vertical="center" wrapText="1"/>
    </xf>
    <xf numFmtId="0" fontId="13" fillId="0" borderId="21" xfId="0" applyFont="1" applyFill="1" applyBorder="1" applyAlignment="1">
      <alignment wrapText="1"/>
    </xf>
    <xf numFmtId="0" fontId="6" fillId="0" borderId="21" xfId="0" applyFont="1" applyFill="1" applyBorder="1" applyAlignment="1">
      <alignment wrapText="1"/>
    </xf>
    <xf numFmtId="0" fontId="14" fillId="10" borderId="21" xfId="0" applyFont="1" applyFill="1" applyBorder="1" applyAlignment="1">
      <alignment vertical="center" wrapText="1"/>
    </xf>
    <xf numFmtId="0" fontId="15" fillId="10" borderId="21" xfId="0" applyFont="1" applyFill="1" applyBorder="1" applyAlignment="1">
      <alignment vertical="center" wrapText="1"/>
    </xf>
    <xf numFmtId="0" fontId="12" fillId="10" borderId="21" xfId="0" applyFont="1" applyFill="1" applyBorder="1" applyAlignment="1">
      <alignment vertical="center" wrapText="1"/>
    </xf>
    <xf numFmtId="0" fontId="15" fillId="10" borderId="22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19" fillId="5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18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0" xfId="0" applyFill="1">
      <alignment vertical="center"/>
    </xf>
    <xf numFmtId="0" fontId="20" fillId="0" borderId="0" xfId="0" applyFont="1">
      <alignment vertical="center"/>
    </xf>
    <xf numFmtId="0" fontId="6" fillId="10" borderId="0" xfId="0" applyFont="1" applyFill="1" applyBorder="1" applyAlignment="1">
      <alignment wrapText="1"/>
    </xf>
    <xf numFmtId="0" fontId="6" fillId="10" borderId="1" xfId="0" applyFont="1" applyFill="1" applyBorder="1" applyAlignment="1">
      <alignment wrapText="1"/>
    </xf>
    <xf numFmtId="0" fontId="20" fillId="0" borderId="0" xfId="0" applyFont="1" applyAlignment="1">
      <alignment vertical="center"/>
    </xf>
    <xf numFmtId="0" fontId="6" fillId="10" borderId="0" xfId="0" applyFont="1" applyFill="1" applyBorder="1" applyAlignment="1">
      <alignment vertical="center" wrapText="1"/>
    </xf>
    <xf numFmtId="0" fontId="21" fillId="10" borderId="0" xfId="0" applyFont="1" applyFill="1" applyBorder="1" applyAlignment="1">
      <alignment vertical="center" wrapText="1"/>
    </xf>
    <xf numFmtId="0" fontId="6" fillId="11" borderId="21" xfId="0" applyFont="1" applyFill="1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0" fillId="0" borderId="29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6" fillId="12" borderId="28" xfId="1" applyFont="1" applyAlignment="1">
      <alignment vertical="center" wrapText="1"/>
    </xf>
    <xf numFmtId="0" fontId="0" fillId="12" borderId="28" xfId="1" applyFont="1" applyAlignment="1">
      <alignment vertical="center"/>
    </xf>
    <xf numFmtId="0" fontId="0" fillId="13" borderId="0" xfId="0" applyFill="1">
      <alignment vertical="center"/>
    </xf>
    <xf numFmtId="0" fontId="0" fillId="0" borderId="29" xfId="0" applyFill="1" applyBorder="1">
      <alignment vertical="center"/>
    </xf>
    <xf numFmtId="0" fontId="0" fillId="5" borderId="4" xfId="0" applyFill="1" applyBorder="1" applyAlignment="1">
      <alignment vertical="center" wrapText="1"/>
    </xf>
    <xf numFmtId="0" fontId="26" fillId="0" borderId="0" xfId="0" applyFont="1">
      <alignment vertical="center"/>
    </xf>
    <xf numFmtId="0" fontId="0" fillId="11" borderId="0" xfId="0" applyFill="1">
      <alignment vertical="center"/>
    </xf>
    <xf numFmtId="0" fontId="0" fillId="14" borderId="0" xfId="0" applyFill="1">
      <alignment vertical="center"/>
    </xf>
    <xf numFmtId="0" fontId="0" fillId="8" borderId="0" xfId="0" applyFill="1">
      <alignment vertical="center"/>
    </xf>
    <xf numFmtId="0" fontId="0" fillId="8" borderId="3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9" xfId="0" applyFill="1" applyBorder="1">
      <alignment vertical="center"/>
    </xf>
    <xf numFmtId="0" fontId="26" fillId="8" borderId="0" xfId="0" applyFont="1" applyFill="1">
      <alignment vertical="center"/>
    </xf>
    <xf numFmtId="0" fontId="5" fillId="0" borderId="23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22" fillId="0" borderId="23" xfId="0" applyFont="1" applyBorder="1" applyAlignment="1">
      <alignment horizontal="left" vertical="center" wrapText="1"/>
    </xf>
    <xf numFmtId="0" fontId="22" fillId="0" borderId="21" xfId="0" applyFont="1" applyBorder="1" applyAlignment="1">
      <alignment horizontal="left" vertical="center" wrapText="1"/>
    </xf>
    <xf numFmtId="0" fontId="0" fillId="0" borderId="0" xfId="0" applyFont="1">
      <alignment vertical="center"/>
    </xf>
    <xf numFmtId="0" fontId="0" fillId="15" borderId="9" xfId="0" applyFill="1" applyBorder="1">
      <alignment vertical="center"/>
    </xf>
    <xf numFmtId="0" fontId="28" fillId="0" borderId="0" xfId="0" applyFont="1" applyAlignment="1">
      <alignment horizontal="left" vertical="center"/>
    </xf>
    <xf numFmtId="0" fontId="28" fillId="0" borderId="29" xfId="0" applyFont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28" fillId="0" borderId="19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0" fillId="16" borderId="0" xfId="0" applyFill="1">
      <alignment vertical="center"/>
    </xf>
    <xf numFmtId="0" fontId="0" fillId="16" borderId="19" xfId="0" applyFill="1" applyBorder="1">
      <alignment vertical="center"/>
    </xf>
    <xf numFmtId="0" fontId="0" fillId="0" borderId="9" xfId="0" applyFill="1" applyBorder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1" enableFormatConditionsCalculation="0"/>
  <dimension ref="A1:AA18"/>
  <sheetViews>
    <sheetView workbookViewId="0">
      <selection activeCell="A10" sqref="A10:H10"/>
    </sheetView>
  </sheetViews>
  <sheetFormatPr baseColWidth="10" defaultColWidth="8.83203125" defaultRowHeight="15" x14ac:dyDescent="0.2"/>
  <sheetData>
    <row r="1" spans="1:27" s="24" customFormat="1" x14ac:dyDescent="0.2">
      <c r="A1" s="24" t="s">
        <v>103</v>
      </c>
      <c r="B1" s="24" t="s">
        <v>104</v>
      </c>
      <c r="C1" s="24" t="s">
        <v>105</v>
      </c>
      <c r="D1" s="24" t="s">
        <v>106</v>
      </c>
      <c r="E1" s="24" t="s">
        <v>107</v>
      </c>
      <c r="F1" s="24" t="s">
        <v>108</v>
      </c>
      <c r="G1" s="24" t="s">
        <v>109</v>
      </c>
      <c r="H1" s="24" t="s">
        <v>110</v>
      </c>
      <c r="J1" s="24" t="s">
        <v>111</v>
      </c>
      <c r="K1" s="24" t="s">
        <v>112</v>
      </c>
      <c r="L1" s="24" t="s">
        <v>113</v>
      </c>
      <c r="M1" s="24" t="s">
        <v>114</v>
      </c>
      <c r="N1" s="24" t="s">
        <v>115</v>
      </c>
      <c r="P1" s="24" t="s">
        <v>116</v>
      </c>
      <c r="Q1" s="24" t="s">
        <v>117</v>
      </c>
      <c r="R1" s="24" t="s">
        <v>118</v>
      </c>
      <c r="S1" s="24" t="s">
        <v>119</v>
      </c>
      <c r="T1" s="24" t="s">
        <v>120</v>
      </c>
      <c r="V1" s="24" t="s">
        <v>121</v>
      </c>
      <c r="W1" s="24" t="s">
        <v>122</v>
      </c>
      <c r="X1" s="24" t="s">
        <v>123</v>
      </c>
      <c r="Y1" s="24" t="s">
        <v>124</v>
      </c>
      <c r="Z1" s="24" t="s">
        <v>125</v>
      </c>
    </row>
    <row r="2" spans="1:27" s="58" customFormat="1" ht="31.5" customHeight="1" x14ac:dyDescent="0.2">
      <c r="A2" s="58">
        <v>0</v>
      </c>
      <c r="B2" s="58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J2" s="58">
        <v>0</v>
      </c>
      <c r="K2" s="58">
        <v>0</v>
      </c>
      <c r="L2" s="58">
        <v>1</v>
      </c>
      <c r="M2" s="58">
        <v>0</v>
      </c>
      <c r="N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V2" s="58">
        <v>0</v>
      </c>
      <c r="W2" s="58">
        <v>0</v>
      </c>
      <c r="X2" s="58">
        <v>0</v>
      </c>
    </row>
    <row r="3" spans="1:27" x14ac:dyDescent="0.2">
      <c r="A3">
        <f>IF(A2=0,100,IF(A2=1,75,IF(A2=2,50,(IF(A2=3,25,(IF(A2=4,0,NIL)))))))</f>
        <v>100</v>
      </c>
      <c r="B3">
        <f>IF(B2=0,100,IF(B2=1,75,IF(B2=2,50,(IF(B2=3,25,(IF(B2=4,0,NIL)))))))</f>
        <v>100</v>
      </c>
      <c r="C3">
        <f>IF(C2=0,100,IF(C2=1,75,IF(C2=2,50,(IF(C2=3,25,(IF(C2=4,0,NIL)))))))</f>
        <v>100</v>
      </c>
      <c r="D3">
        <f>IF(D2=0,100,IF(D2=1,75,IF(D2=2,50,(IF(D2=3,25,(IF(D2=4,0,NIL)))))))</f>
        <v>100</v>
      </c>
      <c r="E3">
        <f>IF(E2=0,100,IF(E2=1,75,IF(E2=2,50,(IF(E2=3,25,(IF(E2=4,0,NIL)))))))</f>
        <v>100</v>
      </c>
      <c r="F3">
        <f>IF(F2=0,100,IF(F2=1,75,IF(F2=2,50,(IF(F2=3,25,(IF(F2=4,0,NIL)))))))</f>
        <v>100</v>
      </c>
      <c r="G3">
        <f>IF(G2=0,100,IF(G2=1,75,IF(G2=2,50,(IF(G2=3,25,(IF(G2=4,0,NIL)))))))</f>
        <v>100</v>
      </c>
      <c r="H3">
        <f>IF(H2=0,100,IF(H2=1,75,IF(H2=2,50,(IF(H2=3,25,(IF(H2=4,0,NIL)))))))</f>
        <v>100</v>
      </c>
      <c r="J3">
        <f>IF(J2=0,100,IF(J2=1,75,IF(J2=2,50,(IF(J2=3,25,(IF(J2=4,0,NIL)))))))</f>
        <v>100</v>
      </c>
      <c r="K3">
        <f>IF(K2=0,100,IF(K2=1,75,IF(K2=2,50,(IF(K2=3,25,(IF(K2=4,0,NIL)))))))</f>
        <v>100</v>
      </c>
      <c r="L3">
        <f>IF(L2=0,100,IF(L2=1,75,IF(L2=2,50,(IF(L2=3,25,(IF(L2=4,0,NIL)))))))</f>
        <v>75</v>
      </c>
      <c r="M3">
        <f>IF(M2=0,100,IF(M2=1,75,IF(M2=2,50,(IF(M2=3,25,(IF(M2=4,0,NIL)))))))</f>
        <v>100</v>
      </c>
      <c r="N3">
        <f>IF(N2=0,100,IF(N2=1,75,IF(N2=2,50,(IF(N2=3,25,(IF(N2=4,0,NIL)))))))</f>
        <v>100</v>
      </c>
      <c r="P3">
        <f>IF(P2=0,100,IF(P2=1,75,IF(P2=2,50,(IF(P2=3,25,(IF(P2=4,0,NIL)))))))</f>
        <v>100</v>
      </c>
      <c r="Q3">
        <f>IF(Q2=0,100,IF(Q2=1,75,IF(Q2=2,50,(IF(Q2=3,25,(IF(Q2=4,0,NIL)))))))</f>
        <v>100</v>
      </c>
      <c r="R3">
        <f>IF(R2=0,100,IF(R2=1,75,IF(R2=2,50,(IF(R2=3,25,(IF(R2=4,0,NIL)))))))</f>
        <v>100</v>
      </c>
      <c r="S3">
        <f>IF(S2=0,100,IF(S2=1,75,IF(S2=2,50,(IF(S2=3,25,(IF(S2=4,0,NIL)))))))</f>
        <v>100</v>
      </c>
      <c r="T3">
        <f>IF(T2=0,100,IF(T2=1,75,IF(T2=2,50,(IF(T2=3,25,(IF(T2=4,0,NIL)))))))</f>
        <v>100</v>
      </c>
      <c r="V3">
        <f>IF(V2=0,100,IF(V2=1,75,IF(V2=2,50,(IF(V2=3,25,(IF(V2=4,0,NIL)))))))</f>
        <v>100</v>
      </c>
      <c r="W3">
        <f>IF(W2=0,100,IF(W2=1,75,IF(W2=2,50,(IF(W2=3,25,(IF(W2=4,0,NIL)))))))</f>
        <v>100</v>
      </c>
      <c r="X3">
        <f>IF(X2=0,100,IF(X2=1,75,IF(X2=2,50,(IF(X2=3,25,(IF(X2=4,0,NIL)))))))</f>
        <v>100</v>
      </c>
      <c r="Y3">
        <f>IF(Y2=0,100,IF(Y2=1,75,IF(Y2=2,50,(IF(Y2=3,25,(IF(Y2=4,0,NIL)))))))</f>
        <v>100</v>
      </c>
      <c r="Z3">
        <f>IF(Z2=0,100,IF(Z2=1,75,IF(Z2=2,50,(IF(Z2=3,25,(IF(Z2=4,0,NIL)))))))</f>
        <v>100</v>
      </c>
    </row>
    <row r="4" spans="1:27" s="59" customFormat="1" x14ac:dyDescent="0.2"/>
    <row r="5" spans="1:27" ht="16" thickBot="1" x14ac:dyDescent="0.25"/>
    <row r="6" spans="1:27" x14ac:dyDescent="0.2">
      <c r="A6" s="29" t="s">
        <v>127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6"/>
    </row>
    <row r="7" spans="1:27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27"/>
    </row>
    <row r="8" spans="1:27" x14ac:dyDescent="0.2">
      <c r="A8" s="28" t="s">
        <v>103</v>
      </c>
      <c r="B8" s="28" t="s">
        <v>104</v>
      </c>
      <c r="C8" s="28" t="s">
        <v>105</v>
      </c>
      <c r="D8" s="28" t="s">
        <v>106</v>
      </c>
      <c r="E8" s="28" t="s">
        <v>107</v>
      </c>
      <c r="F8" s="28" t="s">
        <v>108</v>
      </c>
      <c r="G8" s="28" t="s">
        <v>109</v>
      </c>
      <c r="H8" s="28" t="s">
        <v>110</v>
      </c>
      <c r="I8" s="28"/>
      <c r="J8" s="28" t="s">
        <v>111</v>
      </c>
      <c r="K8" s="28" t="s">
        <v>112</v>
      </c>
      <c r="L8" s="28" t="s">
        <v>113</v>
      </c>
      <c r="M8" s="28" t="s">
        <v>114</v>
      </c>
      <c r="N8" s="28" t="s">
        <v>115</v>
      </c>
      <c r="O8" s="28"/>
      <c r="P8" s="28" t="s">
        <v>116</v>
      </c>
      <c r="Q8" s="28" t="s">
        <v>117</v>
      </c>
      <c r="R8" s="28" t="s">
        <v>118</v>
      </c>
      <c r="S8" s="28" t="s">
        <v>119</v>
      </c>
      <c r="T8" s="28" t="s">
        <v>120</v>
      </c>
      <c r="U8" s="28"/>
      <c r="V8" s="28" t="s">
        <v>121</v>
      </c>
      <c r="W8" s="28" t="s">
        <v>122</v>
      </c>
      <c r="X8" s="28" t="s">
        <v>123</v>
      </c>
      <c r="Y8" s="28" t="s">
        <v>124</v>
      </c>
      <c r="Z8" s="28" t="s">
        <v>125</v>
      </c>
      <c r="AA8" s="27"/>
    </row>
    <row r="9" spans="1:27" s="64" customFormat="1" x14ac:dyDescent="0.2">
      <c r="A9" s="62">
        <v>0</v>
      </c>
      <c r="B9" s="62">
        <v>0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/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/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/>
      <c r="V9" s="62">
        <v>0</v>
      </c>
      <c r="W9" s="62">
        <v>0</v>
      </c>
      <c r="X9" s="62">
        <v>0</v>
      </c>
      <c r="Y9" s="62"/>
      <c r="Z9" s="62"/>
      <c r="AA9" s="63"/>
    </row>
    <row r="10" spans="1:27" x14ac:dyDescent="0.2">
      <c r="A10" s="10">
        <f>IF(A9=0,100,IF(A9=1,75,IF(A9=2,50,(IF(A9=3,25,(IF(A9=4,0,NIL)))))))</f>
        <v>100</v>
      </c>
      <c r="B10" s="10">
        <f>IF(B9=0,100,IF(B9=1,75,IF(B9=2,50,(IF(B9=3,25,(IF(B9=4,0,NIL)))))))</f>
        <v>100</v>
      </c>
      <c r="C10" s="10">
        <f>IF(C9=0,100,IF(C9=1,75,IF(C9=2,50,(IF(C9=3,25,(IF(C9=4,0,NIL)))))))</f>
        <v>100</v>
      </c>
      <c r="D10" s="10">
        <f>IF(D9=0,100,IF(D9=1,75,IF(D9=2,50,(IF(D9=3,25,(IF(D9=4,0,NIL)))))))</f>
        <v>100</v>
      </c>
      <c r="E10" s="10">
        <f>IF(E9=0,100,IF(E9=1,75,IF(E9=2,50,(IF(E9=3,25,(IF(E9=4,0,NIL)))))))</f>
        <v>100</v>
      </c>
      <c r="F10" s="10">
        <f>IF(F9=0,100,IF(F9=1,75,IF(F9=2,50,(IF(F9=3,25,(IF(F9=4,0,NIL)))))))</f>
        <v>100</v>
      </c>
      <c r="G10" s="10">
        <f>IF(G9=0,100,IF(G9=1,75,IF(G9=2,50,(IF(G9=3,25,(IF(G9=4,0,NIL)))))))</f>
        <v>100</v>
      </c>
      <c r="H10" s="10">
        <f>IF(H9=0,100,IF(H9=1,75,IF(H9=2,50,(IF(H9=3,25,(IF(H9=4,0,NIL)))))))</f>
        <v>100</v>
      </c>
      <c r="I10" s="10"/>
      <c r="J10" s="10">
        <f>IF(J9=0,100,IF(J9=1,75,IF(J9=2,50,(IF(J9=3,25,(IF(J9=4,0,NIL)))))))</f>
        <v>100</v>
      </c>
      <c r="K10" s="10">
        <f>IF(K9=0,100,IF(K9=1,75,IF(K9=2,50,(IF(K9=3,25,(IF(K9=4,0,NIL)))))))</f>
        <v>100</v>
      </c>
      <c r="L10" s="10">
        <f>IF(L9=0,100,IF(L9=1,75,IF(L9=2,50,(IF(L9=3,25,(IF(L9=4,0,NIL)))))))</f>
        <v>100</v>
      </c>
      <c r="M10" s="10">
        <f>IF(M9=0,100,IF(M9=1,75,IF(M9=2,50,(IF(M9=3,25,(IF(M9=4,0,NIL)))))))</f>
        <v>100</v>
      </c>
      <c r="N10" s="10">
        <f>IF(N9=0,100,IF(N9=1,75,IF(N9=2,50,(IF(N9=3,25,(IF(N9=4,0,NIL)))))))</f>
        <v>100</v>
      </c>
      <c r="O10" s="10"/>
      <c r="P10" s="10">
        <f>IF(P9=0,100,IF(P9=1,75,IF(P9=2,50,(IF(P9=3,25,(IF(P9=4,0,NIL)))))))</f>
        <v>100</v>
      </c>
      <c r="Q10" s="10">
        <f>IF(Q9=0,100,IF(Q9=1,75,IF(Q9=2,50,(IF(Q9=3,25,(IF(Q9=4,0,NIL)))))))</f>
        <v>100</v>
      </c>
      <c r="R10" s="10">
        <f>IF(R9=0,100,IF(R9=1,75,IF(R9=2,50,(IF(R9=3,25,(IF(R9=4,0,NIL)))))))</f>
        <v>100</v>
      </c>
      <c r="S10" s="10">
        <f>IF(S9=0,100,IF(S9=1,75,IF(S9=2,50,(IF(S9=3,25,(IF(S9=4,0,NIL)))))))</f>
        <v>100</v>
      </c>
      <c r="T10" s="10">
        <f>IF(T9=0,100,IF(T9=1,75,IF(T9=2,50,(IF(T9=3,25,(IF(T9=4,0,NIL)))))))</f>
        <v>100</v>
      </c>
      <c r="U10" s="10"/>
      <c r="V10" s="10">
        <f>IF(V9=0,100,IF(V9=1,75,IF(V9=2,50,(IF(V9=3,25,(IF(V9=4,0,NIL)))))))</f>
        <v>100</v>
      </c>
      <c r="W10" s="10">
        <f>IF(W9=0,100,IF(W9=1,75,IF(W9=2,50,(IF(W9=3,25,(IF(W9=4,0,NIL)))))))</f>
        <v>100</v>
      </c>
      <c r="X10" s="10">
        <f>IF(X9=0,100,IF(X9=1,75,IF(X9=2,50,(IF(X9=3,25,(IF(X9=4,0,NIL)))))))</f>
        <v>100</v>
      </c>
      <c r="Y10" s="10">
        <f>IF(Y9=0,100,IF(Y9=1,75,IF(Y9=2,50,(IF(Y9=3,25,(IF(Y9=4,0,NIL)))))))</f>
        <v>100</v>
      </c>
      <c r="Z10" s="10">
        <f>IF(Z9=0,100,IF(Z9=1,75,IF(Z9=2,50,(IF(Z9=3,25,(IF(Z9=4,0,NIL)))))))</f>
        <v>100</v>
      </c>
      <c r="AA10" s="27"/>
    </row>
    <row r="11" spans="1:27" s="59" customFormat="1" ht="16" thickBot="1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1"/>
    </row>
    <row r="12" spans="1:27" ht="16" thickBot="1" x14ac:dyDescent="0.25"/>
    <row r="13" spans="1:27" x14ac:dyDescent="0.2">
      <c r="A13" s="29" t="s">
        <v>126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6"/>
    </row>
    <row r="14" spans="1:27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27"/>
    </row>
    <row r="15" spans="1:27" x14ac:dyDescent="0.2">
      <c r="A15" s="28" t="s">
        <v>103</v>
      </c>
      <c r="B15" s="28" t="s">
        <v>104</v>
      </c>
      <c r="C15" s="28" t="s">
        <v>105</v>
      </c>
      <c r="D15" s="28" t="s">
        <v>106</v>
      </c>
      <c r="E15" s="28" t="s">
        <v>107</v>
      </c>
      <c r="F15" s="28" t="s">
        <v>108</v>
      </c>
      <c r="G15" s="28" t="s">
        <v>109</v>
      </c>
      <c r="H15" s="28" t="s">
        <v>110</v>
      </c>
      <c r="I15" s="28"/>
      <c r="J15" s="28" t="s">
        <v>111</v>
      </c>
      <c r="K15" s="28" t="s">
        <v>112</v>
      </c>
      <c r="L15" s="28" t="s">
        <v>113</v>
      </c>
      <c r="M15" s="28" t="s">
        <v>114</v>
      </c>
      <c r="N15" s="28" t="s">
        <v>115</v>
      </c>
      <c r="O15" s="28"/>
      <c r="P15" s="28" t="s">
        <v>116</v>
      </c>
      <c r="Q15" s="28" t="s">
        <v>117</v>
      </c>
      <c r="R15" s="28" t="s">
        <v>118</v>
      </c>
      <c r="S15" s="28" t="s">
        <v>119</v>
      </c>
      <c r="T15" s="28" t="s">
        <v>120</v>
      </c>
      <c r="U15" s="28"/>
      <c r="V15" s="28" t="s">
        <v>121</v>
      </c>
      <c r="W15" s="28" t="s">
        <v>122</v>
      </c>
      <c r="X15" s="28" t="s">
        <v>123</v>
      </c>
      <c r="Y15" s="28" t="s">
        <v>124</v>
      </c>
      <c r="Z15" s="28" t="s">
        <v>125</v>
      </c>
      <c r="AA15" s="27"/>
    </row>
    <row r="16" spans="1:27" s="64" customFormat="1" x14ac:dyDescent="0.2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3"/>
    </row>
    <row r="17" spans="1:27" x14ac:dyDescent="0.2">
      <c r="A17" s="10">
        <f>IF(A16=0,100,IF(A16=1,75,IF(A16=2,50,(IF(A16=3,25,(IF(A16=4,0,NIL)))))))</f>
        <v>100</v>
      </c>
      <c r="B17" s="10">
        <f>IF(B16=0,100,IF(B16=1,75,IF(B16=2,50,(IF(B16=3,25,(IF(B16=4,0,NIL)))))))</f>
        <v>100</v>
      </c>
      <c r="C17" s="10">
        <f>IF(C16=0,100,IF(C16=1,75,IF(C16=2,50,(IF(C16=3,25,(IF(C16=4,0,NIL)))))))</f>
        <v>100</v>
      </c>
      <c r="D17" s="10">
        <f>IF(D16=0,100,IF(D16=1,75,IF(D16=2,50,(IF(D16=3,25,(IF(D16=4,0,NIL)))))))</f>
        <v>100</v>
      </c>
      <c r="E17" s="10">
        <f>IF(E16=0,100,IF(E16=1,75,IF(E16=2,50,(IF(E16=3,25,(IF(E16=4,0,NIL)))))))</f>
        <v>100</v>
      </c>
      <c r="F17" s="10">
        <f>IF(F16=0,100,IF(F16=1,75,IF(F16=2,50,(IF(F16=3,25,(IF(F16=4,0,NIL)))))))</f>
        <v>100</v>
      </c>
      <c r="G17" s="10">
        <f>IF(G16=0,100,IF(G16=1,75,IF(G16=2,50,(IF(G16=3,25,(IF(G16=4,0,NIL)))))))</f>
        <v>100</v>
      </c>
      <c r="H17" s="10">
        <f>IF(H16=0,100,IF(H16=1,75,IF(H16=2,50,(IF(H16=3,25,(IF(H16=4,0,NIL)))))))</f>
        <v>100</v>
      </c>
      <c r="I17" s="10"/>
      <c r="J17" s="10">
        <f>IF(J16=0,100,IF(J16=1,75,IF(J16=2,50,(IF(J16=3,25,(IF(J16=4,0,NIL)))))))</f>
        <v>100</v>
      </c>
      <c r="K17" s="10">
        <f>IF(K16=0,100,IF(K16=1,75,IF(K16=2,50,(IF(K16=3,25,(IF(K16=4,0,NIL)))))))</f>
        <v>100</v>
      </c>
      <c r="L17" s="10">
        <f>IF(L16=0,100,IF(L16=1,75,IF(L16=2,50,(IF(L16=3,25,(IF(L16=4,0,NIL)))))))</f>
        <v>100</v>
      </c>
      <c r="M17" s="10">
        <f>IF(M16=0,100,IF(M16=1,75,IF(M16=2,50,(IF(M16=3,25,(IF(M16=4,0,NIL)))))))</f>
        <v>100</v>
      </c>
      <c r="N17" s="10">
        <f>IF(N16=0,100,IF(N16=1,75,IF(N16=2,50,(IF(N16=3,25,(IF(N16=4,0,NIL)))))))</f>
        <v>100</v>
      </c>
      <c r="O17" s="10"/>
      <c r="P17" s="10">
        <f>IF(P16=0,100,IF(P16=1,75,IF(P16=2,50,(IF(P16=3,25,(IF(P16=4,0,NIL)))))))</f>
        <v>100</v>
      </c>
      <c r="Q17" s="10">
        <f>IF(Q16=0,100,IF(Q16=1,75,IF(Q16=2,50,(IF(Q16=3,25,(IF(Q16=4,0,NIL)))))))</f>
        <v>100</v>
      </c>
      <c r="R17" s="10">
        <f>IF(R16=0,100,IF(R16=1,75,IF(R16=2,50,(IF(R16=3,25,(IF(R16=4,0,NIL)))))))</f>
        <v>100</v>
      </c>
      <c r="S17" s="10">
        <f>IF(S16=0,100,IF(S16=1,75,IF(S16=2,50,(IF(S16=3,25,(IF(S16=4,0,NIL)))))))</f>
        <v>100</v>
      </c>
      <c r="T17" s="10">
        <f>IF(T16=0,100,IF(T16=1,75,IF(T16=2,50,(IF(T16=3,25,(IF(T16=4,0,NIL)))))))</f>
        <v>100</v>
      </c>
      <c r="U17" s="10"/>
      <c r="V17" s="10">
        <f>IF(V16=0,100,IF(V16=1,75,IF(V16=2,50,(IF(V16=3,25,(IF(V16=4,0,NIL)))))))</f>
        <v>100</v>
      </c>
      <c r="W17" s="10">
        <f>IF(W16=0,100,IF(W16=1,75,IF(W16=2,50,(IF(W16=3,25,(IF(W16=4,0,NIL)))))))</f>
        <v>100</v>
      </c>
      <c r="X17" s="10">
        <f>IF(X16=0,100,IF(X16=1,75,IF(X16=2,50,(IF(X16=3,25,(IF(X16=4,0,NIL)))))))</f>
        <v>100</v>
      </c>
      <c r="Y17" s="10">
        <f>IF(Y16=0,100,IF(Y16=1,75,IF(Y16=2,50,(IF(Y16=3,25,(IF(Y16=4,0,NIL)))))))</f>
        <v>100</v>
      </c>
      <c r="Z17" s="10">
        <f>IF(Z16=0,100,IF(Z16=1,75,IF(Z16=2,50,(IF(Z16=3,25,(IF(Z16=4,0,NIL)))))))</f>
        <v>100</v>
      </c>
      <c r="AA17" s="27"/>
    </row>
    <row r="18" spans="1:27" s="59" customFormat="1" ht="16" thickBot="1" x14ac:dyDescent="0.25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2" enableFormatConditionsCalculation="0"/>
  <dimension ref="A1:DA27"/>
  <sheetViews>
    <sheetView workbookViewId="0">
      <pane xSplit="3" topLeftCell="D1" activePane="topRight" state="frozen"/>
      <selection pane="topRight" activeCell="AL18" sqref="AL18:AL21"/>
    </sheetView>
  </sheetViews>
  <sheetFormatPr baseColWidth="10" defaultColWidth="8.83203125" defaultRowHeight="15" x14ac:dyDescent="0.2"/>
  <cols>
    <col min="1" max="1" width="15.6640625" customWidth="1"/>
    <col min="2" max="3" width="10.33203125" customWidth="1"/>
    <col min="4" max="4" width="8.83203125" style="4"/>
    <col min="12" max="12" width="9.1640625" style="11" customWidth="1"/>
    <col min="13" max="13" width="11.33203125" style="11" customWidth="1"/>
    <col min="19" max="19" width="8.83203125" style="2"/>
    <col min="20" max="20" width="8.83203125" style="62"/>
    <col min="26" max="26" width="8.83203125" style="2"/>
    <col min="27" max="27" width="8.83203125" style="62"/>
    <col min="33" max="33" width="8.83203125" style="4"/>
    <col min="34" max="34" width="8.83203125" style="62"/>
    <col min="35" max="35" width="10.33203125" style="11" customWidth="1"/>
    <col min="36" max="36" width="10.33203125" style="12" customWidth="1"/>
    <col min="37" max="37" width="10.83203125" style="22" customWidth="1"/>
    <col min="38" max="38" width="10.83203125" style="13" customWidth="1"/>
    <col min="47" max="47" width="8.83203125" style="11"/>
    <col min="48" max="48" width="11.5" style="11" customWidth="1"/>
    <col min="54" max="54" width="8.83203125" style="2"/>
    <col min="55" max="55" width="8.83203125" style="62"/>
    <col min="61" max="61" width="8.83203125" style="2"/>
    <col min="62" max="62" width="8.83203125" style="62"/>
    <col min="68" max="68" width="8.83203125" style="4"/>
    <col min="69" max="69" width="8.83203125" style="10"/>
    <col min="70" max="70" width="10.33203125" style="11" customWidth="1"/>
    <col min="71" max="71" width="11" style="12" customWidth="1"/>
    <col min="72" max="72" width="11.5" style="22" customWidth="1"/>
    <col min="73" max="73" width="11.5" style="13" customWidth="1"/>
    <col min="82" max="82" width="8.83203125" style="11"/>
    <col min="83" max="83" width="10.6640625" style="11" customWidth="1"/>
    <col min="89" max="89" width="8.83203125" style="2"/>
    <col min="95" max="95" width="8.83203125" style="2"/>
    <col min="101" max="101" width="8.83203125" style="4"/>
    <col min="102" max="102" width="8.83203125" style="11" customWidth="1"/>
    <col min="103" max="103" width="10.33203125" style="12" customWidth="1"/>
    <col min="104" max="104" width="10.6640625" style="22" customWidth="1"/>
    <col min="105" max="105" width="10.5" style="13" customWidth="1"/>
  </cols>
  <sheetData>
    <row r="1" spans="1:105" s="5" customFormat="1" ht="45" customHeight="1" thickBot="1" x14ac:dyDescent="0.25">
      <c r="A1" s="5" t="s">
        <v>81</v>
      </c>
      <c r="B1" s="5" t="s">
        <v>0</v>
      </c>
      <c r="C1" s="5" t="s">
        <v>5</v>
      </c>
      <c r="D1" s="6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7</v>
      </c>
      <c r="J1" s="7" t="s">
        <v>8</v>
      </c>
      <c r="K1" s="7" t="s">
        <v>9</v>
      </c>
      <c r="L1" s="18" t="s">
        <v>92</v>
      </c>
      <c r="M1" s="15" t="s">
        <v>93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8" t="s">
        <v>15</v>
      </c>
      <c r="T1" s="81"/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8" t="s">
        <v>21</v>
      </c>
      <c r="AA1" s="81"/>
      <c r="AB1" s="7" t="s">
        <v>22</v>
      </c>
      <c r="AC1" s="7" t="s">
        <v>23</v>
      </c>
      <c r="AD1" s="7" t="s">
        <v>24</v>
      </c>
      <c r="AE1" s="7" t="s">
        <v>25</v>
      </c>
      <c r="AF1" s="7" t="s">
        <v>26</v>
      </c>
      <c r="AG1" s="6" t="s">
        <v>27</v>
      </c>
      <c r="AH1" s="81"/>
      <c r="AI1" s="18" t="s">
        <v>85</v>
      </c>
      <c r="AJ1" s="14" t="s">
        <v>86</v>
      </c>
      <c r="AK1" s="21" t="s">
        <v>87</v>
      </c>
      <c r="AL1" s="19" t="s">
        <v>82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18" t="s">
        <v>95</v>
      </c>
      <c r="AV1" s="15" t="s">
        <v>96</v>
      </c>
      <c r="AW1" s="7" t="s">
        <v>36</v>
      </c>
      <c r="AX1" s="7" t="s">
        <v>37</v>
      </c>
      <c r="AY1" s="7" t="s">
        <v>38</v>
      </c>
      <c r="AZ1" s="7" t="s">
        <v>39</v>
      </c>
      <c r="BA1" s="7" t="s">
        <v>40</v>
      </c>
      <c r="BB1" s="8" t="s">
        <v>41</v>
      </c>
      <c r="BC1" s="81"/>
      <c r="BD1" s="7" t="s">
        <v>42</v>
      </c>
      <c r="BE1" s="7" t="s">
        <v>43</v>
      </c>
      <c r="BF1" s="7" t="s">
        <v>44</v>
      </c>
      <c r="BG1" s="7" t="s">
        <v>45</v>
      </c>
      <c r="BH1" s="7" t="s">
        <v>46</v>
      </c>
      <c r="BI1" s="8" t="s">
        <v>47</v>
      </c>
      <c r="BJ1" s="81"/>
      <c r="BK1" s="7" t="s">
        <v>48</v>
      </c>
      <c r="BL1" s="7" t="s">
        <v>49</v>
      </c>
      <c r="BM1" s="7" t="s">
        <v>50</v>
      </c>
      <c r="BN1" s="7" t="s">
        <v>51</v>
      </c>
      <c r="BO1" s="7" t="s">
        <v>52</v>
      </c>
      <c r="BP1" s="6" t="s">
        <v>53</v>
      </c>
      <c r="BQ1" s="7"/>
      <c r="BR1" s="18" t="s">
        <v>97</v>
      </c>
      <c r="BS1" s="14" t="s">
        <v>98</v>
      </c>
      <c r="BT1" s="21" t="s">
        <v>99</v>
      </c>
      <c r="BU1" s="19" t="s">
        <v>83</v>
      </c>
      <c r="BV1" s="7" t="s">
        <v>54</v>
      </c>
      <c r="BW1" s="7" t="s">
        <v>55</v>
      </c>
      <c r="BX1" s="7" t="s">
        <v>56</v>
      </c>
      <c r="BY1" s="7" t="s">
        <v>57</v>
      </c>
      <c r="BZ1" s="7" t="s">
        <v>58</v>
      </c>
      <c r="CA1" s="7" t="s">
        <v>59</v>
      </c>
      <c r="CB1" s="7" t="s">
        <v>60</v>
      </c>
      <c r="CC1" s="7" t="s">
        <v>61</v>
      </c>
      <c r="CD1" s="18" t="s">
        <v>100</v>
      </c>
      <c r="CE1" s="15" t="s">
        <v>101</v>
      </c>
      <c r="CF1" s="7" t="s">
        <v>62</v>
      </c>
      <c r="CG1" s="7" t="s">
        <v>63</v>
      </c>
      <c r="CH1" s="7" t="s">
        <v>64</v>
      </c>
      <c r="CI1" s="7" t="s">
        <v>65</v>
      </c>
      <c r="CJ1" s="7" t="s">
        <v>66</v>
      </c>
      <c r="CK1" s="8" t="s">
        <v>67</v>
      </c>
      <c r="CL1" s="7" t="s">
        <v>68</v>
      </c>
      <c r="CM1" s="7" t="s">
        <v>69</v>
      </c>
      <c r="CN1" s="7" t="s">
        <v>70</v>
      </c>
      <c r="CO1" s="7" t="s">
        <v>71</v>
      </c>
      <c r="CP1" s="7" t="s">
        <v>72</v>
      </c>
      <c r="CQ1" s="8" t="s">
        <v>73</v>
      </c>
      <c r="CR1" s="7" t="s">
        <v>74</v>
      </c>
      <c r="CS1" s="7" t="s">
        <v>75</v>
      </c>
      <c r="CT1" s="7" t="s">
        <v>76</v>
      </c>
      <c r="CU1" s="7" t="s">
        <v>77</v>
      </c>
      <c r="CV1" s="7" t="s">
        <v>78</v>
      </c>
      <c r="CW1" s="6" t="s">
        <v>79</v>
      </c>
      <c r="CX1" s="18" t="s">
        <v>90</v>
      </c>
      <c r="CY1" s="14" t="s">
        <v>102</v>
      </c>
      <c r="CZ1" s="21" t="s">
        <v>91</v>
      </c>
      <c r="DA1" s="19" t="s">
        <v>84</v>
      </c>
    </row>
    <row r="2" spans="1:105" ht="43.5" customHeight="1" x14ac:dyDescent="0.2">
      <c r="A2" s="9" t="s">
        <v>80</v>
      </c>
      <c r="D2" s="3" t="s">
        <v>342</v>
      </c>
      <c r="L2" s="16"/>
      <c r="M2" s="17" t="s">
        <v>347</v>
      </c>
      <c r="AJ2" s="23" t="s">
        <v>343</v>
      </c>
      <c r="AL2" s="20" t="s">
        <v>344</v>
      </c>
      <c r="AU2" s="16"/>
      <c r="AV2" s="17" t="s">
        <v>345</v>
      </c>
      <c r="BS2" s="23" t="s">
        <v>343</v>
      </c>
      <c r="BU2" s="20" t="s">
        <v>344</v>
      </c>
      <c r="CD2" s="16"/>
      <c r="CE2" s="17" t="s">
        <v>94</v>
      </c>
      <c r="CY2" s="23" t="s">
        <v>88</v>
      </c>
      <c r="DA2" s="20" t="s">
        <v>89</v>
      </c>
    </row>
    <row r="3" spans="1:105" x14ac:dyDescent="0.2">
      <c r="A3" t="s">
        <v>332</v>
      </c>
      <c r="B3" t="s">
        <v>322</v>
      </c>
      <c r="C3" t="s">
        <v>334</v>
      </c>
      <c r="D3"/>
      <c r="L3" s="11">
        <f>SUM(D3:K3)</f>
        <v>0</v>
      </c>
      <c r="S3" s="2">
        <f>SUM(N3:R3)</f>
        <v>0</v>
      </c>
      <c r="T3" s="62">
        <f>S3/5</f>
        <v>0</v>
      </c>
      <c r="Z3" s="2">
        <f>SUM(U3:Y3)</f>
        <v>0</v>
      </c>
      <c r="AA3" s="62">
        <f>Z3/5</f>
        <v>0</v>
      </c>
      <c r="AG3" s="4">
        <f>SUM(AB3:AF3)</f>
        <v>0</v>
      </c>
      <c r="AH3" s="62">
        <f>AG3/5</f>
        <v>0</v>
      </c>
      <c r="AI3" s="11">
        <f>SUM(S3, Z3, AG3)</f>
        <v>0</v>
      </c>
      <c r="AK3" s="22">
        <f>SUM(L3, S3, Z3, AG3)</f>
        <v>0</v>
      </c>
      <c r="AU3" s="11">
        <f>SUM(AM3:AT3)</f>
        <v>0</v>
      </c>
      <c r="BB3" s="2">
        <f>SUM(AW3:BA3)</f>
        <v>0</v>
      </c>
      <c r="BC3" s="62">
        <f>BB3/5</f>
        <v>0</v>
      </c>
      <c r="BI3" s="2">
        <f>SUM(BD3:BH3)</f>
        <v>0</v>
      </c>
      <c r="BJ3" s="62">
        <f>BI3/5</f>
        <v>0</v>
      </c>
      <c r="BP3" s="4">
        <f>SUM(BK3:BO3)</f>
        <v>0</v>
      </c>
      <c r="BQ3" s="10">
        <f>BP3/5</f>
        <v>0</v>
      </c>
      <c r="BR3" s="11">
        <f>SUM(BB3, BI3, BP3)</f>
        <v>0</v>
      </c>
      <c r="BT3" s="22">
        <f>SUM(AU3, BB3, BI3, BP3)</f>
        <v>0</v>
      </c>
      <c r="CD3" s="11">
        <f>SUM(BV3:CC3)</f>
        <v>0</v>
      </c>
      <c r="CK3" s="2">
        <f>SUM(CF3:CJ3)</f>
        <v>0</v>
      </c>
      <c r="CQ3" s="2">
        <f>SUM(CL3:CP3)</f>
        <v>0</v>
      </c>
      <c r="CW3" s="4">
        <f>SUM(CR3:CV3)</f>
        <v>0</v>
      </c>
      <c r="CX3" s="11">
        <f>SUM(CK3, CQ3, CW3)</f>
        <v>0</v>
      </c>
      <c r="CZ3" s="22">
        <f>SUM(CE3, CK3, CQ3, CW3)</f>
        <v>0</v>
      </c>
    </row>
    <row r="4" spans="1:105" x14ac:dyDescent="0.2">
      <c r="B4" t="s">
        <v>323</v>
      </c>
      <c r="C4" t="s">
        <v>335</v>
      </c>
      <c r="D4">
        <v>100</v>
      </c>
      <c r="E4">
        <v>100</v>
      </c>
      <c r="F4">
        <v>100</v>
      </c>
      <c r="G4">
        <v>75</v>
      </c>
      <c r="H4">
        <v>100</v>
      </c>
      <c r="I4">
        <v>100</v>
      </c>
      <c r="J4">
        <v>100</v>
      </c>
      <c r="K4">
        <v>75</v>
      </c>
      <c r="L4" s="11">
        <f t="shared" ref="L4:L27" si="0">SUM(D4:K4)</f>
        <v>750</v>
      </c>
      <c r="M4" s="11">
        <v>93.75</v>
      </c>
      <c r="N4">
        <v>50</v>
      </c>
      <c r="O4">
        <v>50</v>
      </c>
      <c r="P4">
        <v>25</v>
      </c>
      <c r="Q4">
        <v>100</v>
      </c>
      <c r="R4">
        <v>100</v>
      </c>
      <c r="S4" s="2">
        <f t="shared" ref="S4:S20" si="1">SUM(N4:R4)</f>
        <v>325</v>
      </c>
      <c r="T4" s="62">
        <f t="shared" ref="T4:T20" si="2">S4/5</f>
        <v>65</v>
      </c>
      <c r="U4">
        <v>100</v>
      </c>
      <c r="V4">
        <v>100</v>
      </c>
      <c r="W4">
        <v>75</v>
      </c>
      <c r="X4">
        <v>100</v>
      </c>
      <c r="Y4">
        <v>100</v>
      </c>
      <c r="Z4" s="2">
        <f t="shared" ref="Z4:Z20" si="3">SUM(U4:Y4)</f>
        <v>475</v>
      </c>
      <c r="AA4" s="62">
        <f t="shared" ref="AA4:AA20" si="4">Z4/5</f>
        <v>95</v>
      </c>
      <c r="AB4">
        <v>100</v>
      </c>
      <c r="AC4">
        <v>75</v>
      </c>
      <c r="AD4">
        <v>100</v>
      </c>
      <c r="AE4">
        <v>100</v>
      </c>
      <c r="AF4">
        <v>100</v>
      </c>
      <c r="AG4" s="4">
        <f t="shared" ref="AG4:AG18" si="5">SUM(AB4:AF4)</f>
        <v>475</v>
      </c>
      <c r="AH4" s="62">
        <f t="shared" ref="AH4:AH15" si="6">AG4/5</f>
        <v>95</v>
      </c>
      <c r="AI4" s="11">
        <f t="shared" ref="AI4:AI21" si="7">SUM(S4, Z4, AG4)</f>
        <v>1275</v>
      </c>
      <c r="AJ4" s="12">
        <v>85</v>
      </c>
      <c r="AK4" s="22">
        <f t="shared" ref="AK4:AK21" si="8">SUM(L4, S4, Z4, AG4)</f>
        <v>2025</v>
      </c>
      <c r="AL4" s="13">
        <v>88.043000000000006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75</v>
      </c>
      <c r="AU4" s="11">
        <f t="shared" ref="AU4:AU18" si="9">SUM(AM4:AT4)</f>
        <v>775</v>
      </c>
      <c r="AV4" s="11">
        <v>96.875</v>
      </c>
      <c r="AW4">
        <v>50</v>
      </c>
      <c r="AX4">
        <v>50</v>
      </c>
      <c r="AY4">
        <v>75</v>
      </c>
      <c r="AZ4">
        <v>75</v>
      </c>
      <c r="BA4">
        <v>100</v>
      </c>
      <c r="BB4" s="2">
        <f t="shared" ref="BB4:BB18" si="10">SUM(AW4:BA4)</f>
        <v>350</v>
      </c>
      <c r="BC4" s="62">
        <f t="shared" ref="BC4:BC18" si="11">BB4/5</f>
        <v>70</v>
      </c>
      <c r="BD4">
        <v>100</v>
      </c>
      <c r="BE4">
        <v>100</v>
      </c>
      <c r="BF4">
        <v>75</v>
      </c>
      <c r="BG4">
        <v>100</v>
      </c>
      <c r="BH4">
        <v>75</v>
      </c>
      <c r="BI4" s="2">
        <f t="shared" ref="BI4:BI18" si="12">SUM(BD4:BH4)</f>
        <v>450</v>
      </c>
      <c r="BJ4" s="62">
        <f t="shared" ref="BJ4:BJ18" si="13">BI4/5</f>
        <v>90</v>
      </c>
      <c r="BK4">
        <v>100</v>
      </c>
      <c r="BL4">
        <v>100</v>
      </c>
      <c r="BM4">
        <v>100</v>
      </c>
      <c r="BN4">
        <v>100</v>
      </c>
      <c r="BO4">
        <v>100</v>
      </c>
      <c r="BP4" s="4">
        <f t="shared" ref="BP4:BP18" si="14">SUM(BK4:BO4)</f>
        <v>500</v>
      </c>
      <c r="BQ4" s="10">
        <f t="shared" ref="BQ4:BQ18" si="15">BP4/5</f>
        <v>100</v>
      </c>
      <c r="BR4" s="11">
        <f t="shared" ref="BR4:BR18" si="16">SUM(BB4, BI4, BP4)</f>
        <v>1300</v>
      </c>
      <c r="BS4" s="12">
        <v>86.667000000000002</v>
      </c>
      <c r="BT4" s="22">
        <f t="shared" ref="BT4:BT18" si="17">SUM(AU4, BB4, BI4, BP4)</f>
        <v>2075</v>
      </c>
      <c r="BU4" s="13">
        <v>90.216999999999999</v>
      </c>
    </row>
    <row r="5" spans="1:105" x14ac:dyDescent="0.2">
      <c r="B5" t="s">
        <v>324</v>
      </c>
      <c r="C5" t="s">
        <v>336</v>
      </c>
      <c r="D5">
        <v>100</v>
      </c>
      <c r="E5">
        <v>100</v>
      </c>
      <c r="F5">
        <v>100</v>
      </c>
      <c r="G5">
        <v>100</v>
      </c>
      <c r="H5">
        <v>100</v>
      </c>
      <c r="I5">
        <v>0</v>
      </c>
      <c r="J5">
        <v>50</v>
      </c>
      <c r="K5">
        <v>100</v>
      </c>
      <c r="L5" s="11">
        <f t="shared" si="0"/>
        <v>650</v>
      </c>
      <c r="M5" s="11">
        <v>81.25</v>
      </c>
      <c r="N5">
        <v>100</v>
      </c>
      <c r="O5">
        <v>100</v>
      </c>
      <c r="P5">
        <v>100</v>
      </c>
      <c r="Q5">
        <v>100</v>
      </c>
      <c r="R5">
        <v>100</v>
      </c>
      <c r="S5" s="2">
        <f t="shared" si="1"/>
        <v>500</v>
      </c>
      <c r="T5" s="62">
        <f t="shared" si="2"/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 s="2">
        <f t="shared" si="3"/>
        <v>500</v>
      </c>
      <c r="AA5" s="62">
        <f t="shared" si="4"/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 s="4">
        <f t="shared" si="5"/>
        <v>500</v>
      </c>
      <c r="AH5" s="62">
        <f t="shared" si="6"/>
        <v>100</v>
      </c>
      <c r="AI5" s="11">
        <f t="shared" si="7"/>
        <v>1500</v>
      </c>
      <c r="AJ5" s="12">
        <v>100</v>
      </c>
      <c r="AK5" s="22">
        <f t="shared" si="8"/>
        <v>2150</v>
      </c>
      <c r="AL5" s="13">
        <v>93.477999999999994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 s="11">
        <f t="shared" si="9"/>
        <v>800</v>
      </c>
      <c r="AV5" s="11">
        <v>100</v>
      </c>
      <c r="AW5">
        <v>75</v>
      </c>
      <c r="AX5">
        <v>75</v>
      </c>
      <c r="AY5">
        <v>50</v>
      </c>
      <c r="AZ5">
        <v>75</v>
      </c>
      <c r="BA5">
        <v>75</v>
      </c>
      <c r="BB5" s="2">
        <f t="shared" si="10"/>
        <v>350</v>
      </c>
      <c r="BC5" s="62">
        <f t="shared" si="11"/>
        <v>70</v>
      </c>
      <c r="BD5">
        <v>50</v>
      </c>
      <c r="BE5">
        <v>75</v>
      </c>
      <c r="BF5">
        <v>50</v>
      </c>
      <c r="BG5">
        <v>75</v>
      </c>
      <c r="BH5">
        <v>75</v>
      </c>
      <c r="BI5" s="2">
        <f t="shared" si="12"/>
        <v>325</v>
      </c>
      <c r="BJ5" s="62">
        <f t="shared" si="13"/>
        <v>65</v>
      </c>
      <c r="BK5">
        <v>50</v>
      </c>
      <c r="BL5">
        <v>50</v>
      </c>
      <c r="BM5">
        <v>75</v>
      </c>
      <c r="BN5">
        <v>75</v>
      </c>
      <c r="BO5">
        <v>75</v>
      </c>
      <c r="BP5" s="4">
        <f t="shared" si="14"/>
        <v>325</v>
      </c>
      <c r="BQ5" s="10">
        <f t="shared" si="15"/>
        <v>65</v>
      </c>
      <c r="BR5" s="11">
        <f t="shared" si="16"/>
        <v>1000</v>
      </c>
      <c r="BS5" s="12">
        <v>66.667000000000002</v>
      </c>
      <c r="BT5" s="22">
        <f t="shared" si="17"/>
        <v>1800</v>
      </c>
      <c r="BU5" s="13">
        <v>78.260999999999996</v>
      </c>
    </row>
    <row r="6" spans="1:105" x14ac:dyDescent="0.2">
      <c r="B6" t="s">
        <v>325</v>
      </c>
      <c r="C6" t="s">
        <v>337</v>
      </c>
      <c r="D6">
        <v>50</v>
      </c>
      <c r="E6">
        <v>100</v>
      </c>
      <c r="F6">
        <v>0</v>
      </c>
      <c r="G6">
        <v>100</v>
      </c>
      <c r="H6">
        <v>100</v>
      </c>
      <c r="I6">
        <v>50</v>
      </c>
      <c r="J6">
        <v>50</v>
      </c>
      <c r="K6">
        <v>0</v>
      </c>
      <c r="L6" s="11">
        <f t="shared" si="0"/>
        <v>450</v>
      </c>
      <c r="M6" s="11">
        <v>56.25</v>
      </c>
      <c r="N6">
        <v>100</v>
      </c>
      <c r="O6">
        <v>50</v>
      </c>
      <c r="P6">
        <v>50</v>
      </c>
      <c r="Q6">
        <v>100</v>
      </c>
      <c r="R6">
        <v>100</v>
      </c>
      <c r="S6" s="2">
        <f t="shared" si="1"/>
        <v>400</v>
      </c>
      <c r="T6" s="62">
        <f t="shared" si="2"/>
        <v>80</v>
      </c>
      <c r="U6">
        <v>50</v>
      </c>
      <c r="V6">
        <v>50</v>
      </c>
      <c r="W6">
        <v>0</v>
      </c>
      <c r="X6">
        <v>100</v>
      </c>
      <c r="Y6">
        <v>0</v>
      </c>
      <c r="Z6" s="2">
        <f t="shared" si="3"/>
        <v>200</v>
      </c>
      <c r="AA6" s="62">
        <f t="shared" si="4"/>
        <v>40</v>
      </c>
      <c r="AB6">
        <v>50</v>
      </c>
      <c r="AC6">
        <v>50</v>
      </c>
      <c r="AD6">
        <v>50</v>
      </c>
      <c r="AE6">
        <v>100</v>
      </c>
      <c r="AF6">
        <v>100</v>
      </c>
      <c r="AG6" s="4">
        <f t="shared" si="5"/>
        <v>350</v>
      </c>
      <c r="AH6" s="62">
        <f t="shared" si="6"/>
        <v>70</v>
      </c>
      <c r="AI6" s="11">
        <f t="shared" si="7"/>
        <v>950</v>
      </c>
      <c r="AJ6" s="12">
        <v>63.332999999999998</v>
      </c>
      <c r="AK6" s="22">
        <f t="shared" si="8"/>
        <v>1400</v>
      </c>
      <c r="AL6" s="13">
        <v>60.87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 s="11">
        <f t="shared" si="9"/>
        <v>800</v>
      </c>
      <c r="AV6" s="11">
        <v>100</v>
      </c>
      <c r="AW6" s="75">
        <v>100</v>
      </c>
      <c r="AX6" s="75">
        <v>100</v>
      </c>
      <c r="AY6" s="75">
        <v>75</v>
      </c>
      <c r="AZ6" s="75">
        <v>100</v>
      </c>
      <c r="BA6" s="75">
        <v>100</v>
      </c>
      <c r="BB6" s="2">
        <f t="shared" si="10"/>
        <v>475</v>
      </c>
      <c r="BC6" s="62">
        <f t="shared" si="11"/>
        <v>95</v>
      </c>
      <c r="BD6">
        <v>100</v>
      </c>
      <c r="BE6">
        <v>100</v>
      </c>
      <c r="BF6">
        <v>100</v>
      </c>
      <c r="BG6">
        <v>100</v>
      </c>
      <c r="BH6">
        <v>100</v>
      </c>
      <c r="BI6" s="2">
        <f t="shared" si="12"/>
        <v>500</v>
      </c>
      <c r="BJ6" s="62">
        <f t="shared" si="13"/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 s="4">
        <f t="shared" si="14"/>
        <v>500</v>
      </c>
      <c r="BQ6" s="10">
        <f t="shared" si="15"/>
        <v>100</v>
      </c>
      <c r="BR6" s="11">
        <f t="shared" si="16"/>
        <v>1475</v>
      </c>
      <c r="BS6" s="12">
        <v>98.332999999999998</v>
      </c>
      <c r="BT6" s="22">
        <f t="shared" si="17"/>
        <v>2275</v>
      </c>
      <c r="BU6" s="13">
        <v>98.912999999999997</v>
      </c>
    </row>
    <row r="7" spans="1:105" x14ac:dyDescent="0.2">
      <c r="B7" t="s">
        <v>326</v>
      </c>
      <c r="C7" t="s">
        <v>338</v>
      </c>
      <c r="D7">
        <v>100</v>
      </c>
      <c r="E7">
        <v>100</v>
      </c>
      <c r="F7">
        <v>100</v>
      </c>
      <c r="G7">
        <v>100</v>
      </c>
      <c r="H7">
        <v>50</v>
      </c>
      <c r="I7">
        <v>50</v>
      </c>
      <c r="J7">
        <v>50</v>
      </c>
      <c r="K7">
        <v>100</v>
      </c>
      <c r="L7" s="11">
        <f t="shared" si="0"/>
        <v>650</v>
      </c>
      <c r="M7" s="11">
        <v>81.25</v>
      </c>
      <c r="N7">
        <v>100</v>
      </c>
      <c r="O7">
        <v>50</v>
      </c>
      <c r="P7">
        <v>100</v>
      </c>
      <c r="Q7">
        <v>100</v>
      </c>
      <c r="R7">
        <v>100</v>
      </c>
      <c r="S7" s="2">
        <f t="shared" si="1"/>
        <v>450</v>
      </c>
      <c r="T7" s="62">
        <f t="shared" si="2"/>
        <v>90</v>
      </c>
      <c r="U7">
        <v>100</v>
      </c>
      <c r="V7">
        <v>100</v>
      </c>
      <c r="W7">
        <v>100</v>
      </c>
      <c r="X7">
        <v>100</v>
      </c>
      <c r="Y7">
        <v>100</v>
      </c>
      <c r="Z7" s="2">
        <f t="shared" si="3"/>
        <v>500</v>
      </c>
      <c r="AA7" s="62">
        <f t="shared" si="4"/>
        <v>100</v>
      </c>
      <c r="AB7">
        <v>100</v>
      </c>
      <c r="AC7">
        <v>100</v>
      </c>
      <c r="AD7">
        <v>50</v>
      </c>
      <c r="AE7">
        <v>100</v>
      </c>
      <c r="AF7">
        <v>50</v>
      </c>
      <c r="AG7" s="4">
        <f t="shared" si="5"/>
        <v>400</v>
      </c>
      <c r="AH7" s="62">
        <f t="shared" si="6"/>
        <v>80</v>
      </c>
      <c r="AI7" s="11">
        <f t="shared" si="7"/>
        <v>1350</v>
      </c>
      <c r="AJ7" s="12">
        <v>90</v>
      </c>
      <c r="AK7" s="22">
        <f t="shared" si="8"/>
        <v>2000</v>
      </c>
      <c r="AL7" s="13">
        <v>86.956999999999994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 s="11">
        <f t="shared" si="9"/>
        <v>800</v>
      </c>
      <c r="AV7" s="11">
        <v>100</v>
      </c>
      <c r="AW7">
        <v>100</v>
      </c>
      <c r="AX7">
        <v>100</v>
      </c>
      <c r="AY7">
        <v>50</v>
      </c>
      <c r="AZ7">
        <v>100</v>
      </c>
      <c r="BA7">
        <v>100</v>
      </c>
      <c r="BB7" s="2">
        <f t="shared" si="10"/>
        <v>450</v>
      </c>
      <c r="BC7" s="62">
        <f t="shared" si="11"/>
        <v>90</v>
      </c>
      <c r="BD7">
        <v>100</v>
      </c>
      <c r="BE7">
        <v>100</v>
      </c>
      <c r="BF7">
        <v>100</v>
      </c>
      <c r="BG7">
        <v>100</v>
      </c>
      <c r="BH7">
        <v>100</v>
      </c>
      <c r="BI7" s="2">
        <f t="shared" si="12"/>
        <v>500</v>
      </c>
      <c r="BJ7" s="62">
        <f t="shared" si="13"/>
        <v>100</v>
      </c>
      <c r="BK7">
        <v>50</v>
      </c>
      <c r="BL7">
        <v>100</v>
      </c>
      <c r="BM7">
        <v>100</v>
      </c>
      <c r="BN7">
        <v>100</v>
      </c>
      <c r="BO7">
        <v>100</v>
      </c>
      <c r="BP7" s="4">
        <f t="shared" si="14"/>
        <v>450</v>
      </c>
      <c r="BQ7" s="10">
        <f t="shared" si="15"/>
        <v>90</v>
      </c>
      <c r="BR7" s="11">
        <f t="shared" si="16"/>
        <v>1400</v>
      </c>
      <c r="BS7" s="12">
        <v>93.332999999999998</v>
      </c>
      <c r="BT7" s="22">
        <f t="shared" si="17"/>
        <v>2200</v>
      </c>
      <c r="BU7" s="13">
        <v>95.652000000000001</v>
      </c>
    </row>
    <row r="8" spans="1:105" x14ac:dyDescent="0.2">
      <c r="B8" t="s">
        <v>327</v>
      </c>
      <c r="C8" t="s">
        <v>339</v>
      </c>
      <c r="D8">
        <v>100</v>
      </c>
      <c r="E8">
        <v>50</v>
      </c>
      <c r="F8">
        <v>100</v>
      </c>
      <c r="G8">
        <v>50</v>
      </c>
      <c r="H8">
        <v>100</v>
      </c>
      <c r="I8">
        <v>100</v>
      </c>
      <c r="J8">
        <v>50</v>
      </c>
      <c r="K8">
        <v>50</v>
      </c>
      <c r="L8" s="11">
        <f t="shared" si="0"/>
        <v>600</v>
      </c>
      <c r="M8" s="11">
        <v>75</v>
      </c>
      <c r="N8">
        <v>50</v>
      </c>
      <c r="O8">
        <v>50</v>
      </c>
      <c r="P8">
        <v>50</v>
      </c>
      <c r="Q8">
        <v>50</v>
      </c>
      <c r="R8">
        <v>50</v>
      </c>
      <c r="S8" s="2">
        <f t="shared" si="1"/>
        <v>250</v>
      </c>
      <c r="T8" s="62">
        <f t="shared" si="2"/>
        <v>50</v>
      </c>
      <c r="U8">
        <v>100</v>
      </c>
      <c r="V8">
        <v>100</v>
      </c>
      <c r="W8">
        <v>50</v>
      </c>
      <c r="X8">
        <v>50</v>
      </c>
      <c r="Y8">
        <v>50</v>
      </c>
      <c r="Z8" s="2">
        <f t="shared" si="3"/>
        <v>350</v>
      </c>
      <c r="AA8" s="62">
        <f t="shared" si="4"/>
        <v>70</v>
      </c>
      <c r="AB8">
        <v>100</v>
      </c>
      <c r="AC8">
        <v>50</v>
      </c>
      <c r="AD8">
        <v>50</v>
      </c>
      <c r="AE8">
        <v>50</v>
      </c>
      <c r="AF8">
        <v>50</v>
      </c>
      <c r="AG8" s="4">
        <f t="shared" si="5"/>
        <v>300</v>
      </c>
      <c r="AH8" s="62">
        <f t="shared" si="6"/>
        <v>60</v>
      </c>
      <c r="AI8" s="11">
        <f t="shared" si="7"/>
        <v>900</v>
      </c>
      <c r="AJ8" s="12">
        <v>60</v>
      </c>
      <c r="AK8" s="22">
        <f t="shared" si="8"/>
        <v>1500</v>
      </c>
      <c r="AL8" s="13">
        <v>65.216999999999999</v>
      </c>
      <c r="AM8">
        <v>100</v>
      </c>
      <c r="AN8">
        <v>100</v>
      </c>
      <c r="AO8">
        <v>100</v>
      </c>
      <c r="AP8">
        <v>100</v>
      </c>
      <c r="AQ8">
        <v>25</v>
      </c>
      <c r="AR8">
        <v>100</v>
      </c>
      <c r="AS8">
        <v>50</v>
      </c>
      <c r="AT8">
        <v>50</v>
      </c>
      <c r="AU8" s="11">
        <f t="shared" si="9"/>
        <v>625</v>
      </c>
      <c r="AV8" s="11">
        <v>78.125</v>
      </c>
      <c r="AW8">
        <v>100</v>
      </c>
      <c r="AX8">
        <v>50</v>
      </c>
      <c r="AY8">
        <v>50</v>
      </c>
      <c r="AZ8">
        <v>50</v>
      </c>
      <c r="BA8">
        <v>50</v>
      </c>
      <c r="BB8" s="2">
        <f t="shared" si="10"/>
        <v>300</v>
      </c>
      <c r="BC8" s="62">
        <f t="shared" si="11"/>
        <v>60</v>
      </c>
      <c r="BD8">
        <v>50</v>
      </c>
      <c r="BE8">
        <v>100</v>
      </c>
      <c r="BF8">
        <v>50</v>
      </c>
      <c r="BG8">
        <v>100</v>
      </c>
      <c r="BH8">
        <v>100</v>
      </c>
      <c r="BI8" s="2">
        <f t="shared" si="12"/>
        <v>400</v>
      </c>
      <c r="BJ8" s="62">
        <f t="shared" si="13"/>
        <v>80</v>
      </c>
      <c r="BK8">
        <v>100</v>
      </c>
      <c r="BL8">
        <v>100</v>
      </c>
      <c r="BM8">
        <v>50</v>
      </c>
      <c r="BN8">
        <v>50</v>
      </c>
      <c r="BO8">
        <v>50</v>
      </c>
      <c r="BP8" s="4">
        <f t="shared" si="14"/>
        <v>350</v>
      </c>
      <c r="BQ8" s="10">
        <f t="shared" si="15"/>
        <v>70</v>
      </c>
      <c r="BR8" s="11">
        <f t="shared" si="16"/>
        <v>1050</v>
      </c>
      <c r="BS8" s="12">
        <v>70</v>
      </c>
      <c r="BT8" s="22">
        <f t="shared" si="17"/>
        <v>1675</v>
      </c>
      <c r="BU8" s="13">
        <v>72.825999999999993</v>
      </c>
    </row>
    <row r="9" spans="1:105" x14ac:dyDescent="0.2">
      <c r="B9" t="s">
        <v>328</v>
      </c>
      <c r="C9" t="s">
        <v>340</v>
      </c>
      <c r="D9">
        <v>100</v>
      </c>
      <c r="E9">
        <v>75</v>
      </c>
      <c r="F9">
        <v>100</v>
      </c>
      <c r="G9">
        <v>100</v>
      </c>
      <c r="H9">
        <v>100</v>
      </c>
      <c r="I9">
        <v>75</v>
      </c>
      <c r="J9">
        <v>50</v>
      </c>
      <c r="K9">
        <v>50</v>
      </c>
      <c r="L9" s="11">
        <f t="shared" si="0"/>
        <v>650</v>
      </c>
      <c r="M9" s="11">
        <v>81.25</v>
      </c>
      <c r="N9">
        <v>100</v>
      </c>
      <c r="O9">
        <v>75</v>
      </c>
      <c r="P9">
        <v>100</v>
      </c>
      <c r="Q9">
        <v>75</v>
      </c>
      <c r="R9">
        <v>75</v>
      </c>
      <c r="S9" s="2">
        <f t="shared" si="1"/>
        <v>425</v>
      </c>
      <c r="T9" s="62">
        <f t="shared" si="2"/>
        <v>85</v>
      </c>
      <c r="U9">
        <v>75</v>
      </c>
      <c r="V9">
        <v>75</v>
      </c>
      <c r="W9">
        <v>100</v>
      </c>
      <c r="X9">
        <v>100</v>
      </c>
      <c r="Y9">
        <v>100</v>
      </c>
      <c r="Z9" s="2">
        <f t="shared" si="3"/>
        <v>450</v>
      </c>
      <c r="AA9" s="62">
        <f t="shared" si="4"/>
        <v>90</v>
      </c>
      <c r="AB9">
        <v>75</v>
      </c>
      <c r="AC9">
        <v>75</v>
      </c>
      <c r="AD9">
        <v>75</v>
      </c>
      <c r="AE9">
        <v>100</v>
      </c>
      <c r="AF9">
        <v>75</v>
      </c>
      <c r="AG9" s="4">
        <f t="shared" si="5"/>
        <v>400</v>
      </c>
      <c r="AH9" s="62">
        <f t="shared" si="6"/>
        <v>80</v>
      </c>
      <c r="AI9" s="11">
        <f t="shared" si="7"/>
        <v>1275</v>
      </c>
      <c r="AJ9" s="12">
        <v>85</v>
      </c>
      <c r="AK9" s="22">
        <f t="shared" si="8"/>
        <v>1925</v>
      </c>
      <c r="AL9" s="13">
        <v>83.695999999999998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50</v>
      </c>
      <c r="AT9">
        <v>50</v>
      </c>
      <c r="AU9" s="11">
        <f t="shared" si="9"/>
        <v>700</v>
      </c>
      <c r="AV9" s="11">
        <v>87.5</v>
      </c>
      <c r="AW9">
        <v>50</v>
      </c>
      <c r="AX9">
        <v>75</v>
      </c>
      <c r="AY9">
        <v>75</v>
      </c>
      <c r="AZ9">
        <v>100</v>
      </c>
      <c r="BA9">
        <v>75</v>
      </c>
      <c r="BB9" s="2">
        <f t="shared" si="10"/>
        <v>375</v>
      </c>
      <c r="BC9" s="62">
        <f t="shared" si="11"/>
        <v>75</v>
      </c>
      <c r="BD9">
        <v>100</v>
      </c>
      <c r="BE9">
        <v>75</v>
      </c>
      <c r="BF9">
        <v>75</v>
      </c>
      <c r="BG9">
        <v>100</v>
      </c>
      <c r="BH9">
        <v>100</v>
      </c>
      <c r="BI9" s="2">
        <f t="shared" si="12"/>
        <v>450</v>
      </c>
      <c r="BJ9" s="62">
        <f t="shared" si="13"/>
        <v>90</v>
      </c>
      <c r="BK9">
        <v>75</v>
      </c>
      <c r="BL9">
        <v>100</v>
      </c>
      <c r="BM9">
        <v>75</v>
      </c>
      <c r="BN9">
        <v>100</v>
      </c>
      <c r="BO9">
        <v>100</v>
      </c>
      <c r="BP9" s="4">
        <f t="shared" si="14"/>
        <v>450</v>
      </c>
      <c r="BQ9" s="10">
        <f t="shared" si="15"/>
        <v>90</v>
      </c>
      <c r="BR9" s="11">
        <f t="shared" si="16"/>
        <v>1275</v>
      </c>
      <c r="BS9" s="12">
        <v>85</v>
      </c>
      <c r="BT9" s="22">
        <f t="shared" si="17"/>
        <v>1975</v>
      </c>
      <c r="BU9" s="13">
        <v>85.87</v>
      </c>
    </row>
    <row r="10" spans="1:105" x14ac:dyDescent="0.2">
      <c r="B10" t="s">
        <v>382</v>
      </c>
      <c r="C10" t="s">
        <v>383</v>
      </c>
      <c r="D10" s="4">
        <v>50</v>
      </c>
      <c r="E10">
        <v>50</v>
      </c>
      <c r="F10">
        <v>50</v>
      </c>
      <c r="G10">
        <v>50</v>
      </c>
      <c r="H10">
        <v>75</v>
      </c>
      <c r="I10">
        <v>75</v>
      </c>
      <c r="J10">
        <v>75</v>
      </c>
      <c r="K10">
        <v>50</v>
      </c>
      <c r="L10" s="11">
        <f t="shared" si="0"/>
        <v>475</v>
      </c>
      <c r="M10" s="11">
        <v>59.375</v>
      </c>
      <c r="N10">
        <v>25</v>
      </c>
      <c r="O10">
        <v>50</v>
      </c>
      <c r="P10">
        <v>50</v>
      </c>
      <c r="Q10">
        <v>100</v>
      </c>
      <c r="R10">
        <v>75</v>
      </c>
      <c r="S10" s="2">
        <f t="shared" si="1"/>
        <v>300</v>
      </c>
      <c r="T10" s="62">
        <f t="shared" si="2"/>
        <v>60</v>
      </c>
      <c r="U10">
        <v>50</v>
      </c>
      <c r="V10">
        <v>75</v>
      </c>
      <c r="W10">
        <v>25</v>
      </c>
      <c r="X10">
        <v>75</v>
      </c>
      <c r="Y10">
        <v>50</v>
      </c>
      <c r="Z10" s="2">
        <f t="shared" si="3"/>
        <v>275</v>
      </c>
      <c r="AA10" s="62">
        <f t="shared" si="4"/>
        <v>55</v>
      </c>
      <c r="AB10">
        <v>50</v>
      </c>
      <c r="AC10">
        <v>75</v>
      </c>
      <c r="AD10">
        <v>50</v>
      </c>
      <c r="AE10">
        <v>50</v>
      </c>
      <c r="AF10">
        <v>50</v>
      </c>
      <c r="AG10" s="4">
        <f t="shared" si="5"/>
        <v>275</v>
      </c>
      <c r="AH10" s="62">
        <f t="shared" si="6"/>
        <v>55</v>
      </c>
      <c r="AI10" s="11">
        <f t="shared" si="7"/>
        <v>850</v>
      </c>
      <c r="AJ10" s="12">
        <v>56.667000000000002</v>
      </c>
      <c r="AK10" s="22">
        <f t="shared" si="8"/>
        <v>1325</v>
      </c>
      <c r="AL10" s="13">
        <v>57.609000000000002</v>
      </c>
      <c r="AM10">
        <v>100</v>
      </c>
      <c r="AN10">
        <v>100</v>
      </c>
      <c r="AO10">
        <v>50</v>
      </c>
      <c r="AP10">
        <v>50</v>
      </c>
      <c r="AQ10">
        <v>75</v>
      </c>
      <c r="AR10">
        <v>50</v>
      </c>
      <c r="AS10">
        <v>75</v>
      </c>
      <c r="AT10">
        <v>75</v>
      </c>
      <c r="AU10" s="11">
        <f t="shared" si="9"/>
        <v>575</v>
      </c>
      <c r="AV10" s="11">
        <v>71.875</v>
      </c>
      <c r="AW10">
        <v>50</v>
      </c>
      <c r="AX10">
        <v>50</v>
      </c>
      <c r="AY10">
        <v>50</v>
      </c>
      <c r="AZ10">
        <v>75</v>
      </c>
      <c r="BA10">
        <v>50</v>
      </c>
      <c r="BB10" s="2">
        <f t="shared" si="10"/>
        <v>275</v>
      </c>
      <c r="BC10" s="62">
        <f t="shared" si="11"/>
        <v>55</v>
      </c>
      <c r="BD10">
        <v>75</v>
      </c>
      <c r="BE10">
        <v>75</v>
      </c>
      <c r="BF10">
        <v>75</v>
      </c>
      <c r="BG10">
        <v>100</v>
      </c>
      <c r="BH10">
        <v>75</v>
      </c>
      <c r="BI10" s="2">
        <f t="shared" si="12"/>
        <v>400</v>
      </c>
      <c r="BJ10" s="62">
        <f t="shared" si="13"/>
        <v>80</v>
      </c>
      <c r="BK10">
        <v>50</v>
      </c>
      <c r="BL10">
        <v>50</v>
      </c>
      <c r="BM10">
        <v>50</v>
      </c>
      <c r="BN10">
        <v>75</v>
      </c>
      <c r="BO10">
        <v>75</v>
      </c>
      <c r="BP10" s="4">
        <f t="shared" si="14"/>
        <v>300</v>
      </c>
      <c r="BQ10" s="10">
        <f t="shared" si="15"/>
        <v>60</v>
      </c>
      <c r="BR10" s="11">
        <f t="shared" si="16"/>
        <v>975</v>
      </c>
      <c r="BS10" s="12">
        <v>65</v>
      </c>
      <c r="BT10" s="22">
        <f t="shared" si="17"/>
        <v>1550</v>
      </c>
      <c r="BU10" s="13">
        <v>67.391000000000005</v>
      </c>
    </row>
    <row r="11" spans="1:105" x14ac:dyDescent="0.2">
      <c r="A11" s="82" t="s">
        <v>399</v>
      </c>
      <c r="B11" s="82" t="s">
        <v>387</v>
      </c>
      <c r="C11" t="s">
        <v>388</v>
      </c>
      <c r="D11" s="4">
        <v>50</v>
      </c>
      <c r="E11">
        <v>50</v>
      </c>
      <c r="F11">
        <v>25</v>
      </c>
      <c r="G11">
        <v>50</v>
      </c>
      <c r="H11">
        <v>25</v>
      </c>
      <c r="I11">
        <v>50</v>
      </c>
      <c r="J11">
        <v>50</v>
      </c>
      <c r="K11">
        <v>25</v>
      </c>
      <c r="L11" s="11">
        <f t="shared" si="0"/>
        <v>325</v>
      </c>
      <c r="M11" s="11">
        <v>40.625</v>
      </c>
      <c r="N11">
        <v>75</v>
      </c>
      <c r="O11">
        <v>50</v>
      </c>
      <c r="P11">
        <v>50</v>
      </c>
      <c r="Q11">
        <v>100</v>
      </c>
      <c r="R11">
        <v>50</v>
      </c>
      <c r="S11" s="2">
        <f t="shared" si="1"/>
        <v>325</v>
      </c>
      <c r="T11" s="62">
        <f t="shared" si="2"/>
        <v>65</v>
      </c>
      <c r="U11">
        <v>100</v>
      </c>
      <c r="V11">
        <v>50</v>
      </c>
      <c r="W11">
        <v>75</v>
      </c>
      <c r="X11">
        <v>50</v>
      </c>
      <c r="Y11">
        <v>75</v>
      </c>
      <c r="Z11" s="2">
        <f t="shared" si="3"/>
        <v>350</v>
      </c>
      <c r="AA11" s="62">
        <f t="shared" si="4"/>
        <v>70</v>
      </c>
      <c r="AB11">
        <v>100</v>
      </c>
      <c r="AC11">
        <v>75</v>
      </c>
      <c r="AD11">
        <v>50</v>
      </c>
      <c r="AE11">
        <v>75</v>
      </c>
      <c r="AF11">
        <v>100</v>
      </c>
      <c r="AG11" s="4">
        <f t="shared" si="5"/>
        <v>400</v>
      </c>
      <c r="AH11" s="62">
        <f t="shared" si="6"/>
        <v>80</v>
      </c>
      <c r="AI11" s="11">
        <f t="shared" si="7"/>
        <v>1075</v>
      </c>
      <c r="AJ11" s="12">
        <v>71.667000000000002</v>
      </c>
      <c r="AK11" s="22">
        <f t="shared" si="8"/>
        <v>1400</v>
      </c>
      <c r="AL11" s="13">
        <v>60.87</v>
      </c>
      <c r="AM11">
        <v>100</v>
      </c>
      <c r="AN11">
        <v>75</v>
      </c>
      <c r="AO11">
        <v>75</v>
      </c>
      <c r="AP11">
        <v>100</v>
      </c>
      <c r="AQ11">
        <v>100</v>
      </c>
      <c r="AR11">
        <v>75</v>
      </c>
      <c r="AS11">
        <v>75</v>
      </c>
      <c r="AT11">
        <v>50</v>
      </c>
      <c r="AU11" s="11">
        <f t="shared" si="9"/>
        <v>650</v>
      </c>
      <c r="AV11" s="11">
        <v>81.25</v>
      </c>
      <c r="AW11">
        <v>50</v>
      </c>
      <c r="AX11">
        <v>50</v>
      </c>
      <c r="AY11">
        <v>50</v>
      </c>
      <c r="AZ11">
        <v>100</v>
      </c>
      <c r="BA11">
        <v>50</v>
      </c>
      <c r="BB11" s="2">
        <f t="shared" si="10"/>
        <v>300</v>
      </c>
      <c r="BC11" s="62">
        <f t="shared" si="11"/>
        <v>60</v>
      </c>
      <c r="BD11">
        <v>50</v>
      </c>
      <c r="BE11">
        <v>50</v>
      </c>
      <c r="BF11">
        <v>50</v>
      </c>
      <c r="BG11">
        <v>50</v>
      </c>
      <c r="BH11">
        <v>50</v>
      </c>
      <c r="BI11" s="2">
        <f t="shared" si="12"/>
        <v>250</v>
      </c>
      <c r="BJ11" s="62">
        <f t="shared" si="13"/>
        <v>50</v>
      </c>
      <c r="BK11">
        <v>50</v>
      </c>
      <c r="BL11">
        <v>50</v>
      </c>
      <c r="BM11">
        <v>75</v>
      </c>
      <c r="BN11">
        <v>75</v>
      </c>
      <c r="BO11">
        <v>100</v>
      </c>
      <c r="BP11" s="4">
        <f t="shared" si="14"/>
        <v>350</v>
      </c>
      <c r="BQ11" s="10">
        <f t="shared" si="15"/>
        <v>70</v>
      </c>
      <c r="BR11" s="11">
        <f t="shared" si="16"/>
        <v>900</v>
      </c>
      <c r="BS11" s="12">
        <v>60</v>
      </c>
      <c r="BT11" s="22">
        <f t="shared" si="17"/>
        <v>1550</v>
      </c>
      <c r="BU11" s="13">
        <v>67.391000000000005</v>
      </c>
    </row>
    <row r="12" spans="1:105" x14ac:dyDescent="0.2">
      <c r="B12" t="s">
        <v>389</v>
      </c>
      <c r="C12" t="s">
        <v>390</v>
      </c>
      <c r="D12" s="4">
        <v>100</v>
      </c>
      <c r="E12">
        <v>75</v>
      </c>
      <c r="F12">
        <v>100</v>
      </c>
      <c r="G12">
        <v>50</v>
      </c>
      <c r="H12">
        <v>75</v>
      </c>
      <c r="I12">
        <v>100</v>
      </c>
      <c r="J12">
        <v>100</v>
      </c>
      <c r="K12">
        <v>75</v>
      </c>
      <c r="L12" s="11">
        <f t="shared" si="0"/>
        <v>675</v>
      </c>
      <c r="M12" s="11">
        <v>84.375</v>
      </c>
      <c r="N12">
        <v>100</v>
      </c>
      <c r="O12">
        <v>75</v>
      </c>
      <c r="P12">
        <v>100</v>
      </c>
      <c r="Q12">
        <v>100</v>
      </c>
      <c r="R12">
        <v>75</v>
      </c>
      <c r="S12" s="2">
        <f t="shared" si="1"/>
        <v>450</v>
      </c>
      <c r="T12" s="62">
        <f t="shared" si="2"/>
        <v>90</v>
      </c>
      <c r="U12">
        <v>100</v>
      </c>
      <c r="V12">
        <v>100</v>
      </c>
      <c r="W12">
        <v>100</v>
      </c>
      <c r="X12">
        <v>100</v>
      </c>
      <c r="Y12">
        <v>100</v>
      </c>
      <c r="Z12" s="2">
        <f t="shared" si="3"/>
        <v>500</v>
      </c>
      <c r="AA12" s="62">
        <f t="shared" si="4"/>
        <v>100</v>
      </c>
      <c r="AB12">
        <v>100</v>
      </c>
      <c r="AC12">
        <v>100</v>
      </c>
      <c r="AD12">
        <v>75</v>
      </c>
      <c r="AE12">
        <v>75</v>
      </c>
      <c r="AF12">
        <v>100</v>
      </c>
      <c r="AG12" s="4">
        <f t="shared" si="5"/>
        <v>450</v>
      </c>
      <c r="AH12" s="62">
        <f t="shared" si="6"/>
        <v>90</v>
      </c>
      <c r="AI12" s="11">
        <f t="shared" si="7"/>
        <v>1400</v>
      </c>
      <c r="AJ12" s="12">
        <v>93.332999999999998</v>
      </c>
      <c r="AK12" s="22">
        <f t="shared" si="8"/>
        <v>2075</v>
      </c>
      <c r="AL12" s="13">
        <v>90.216999999999999</v>
      </c>
      <c r="AM12" s="4">
        <v>50</v>
      </c>
      <c r="AN12">
        <v>100</v>
      </c>
      <c r="AO12">
        <v>100</v>
      </c>
      <c r="AP12">
        <v>100</v>
      </c>
      <c r="AQ12">
        <v>75</v>
      </c>
      <c r="AR12">
        <v>75</v>
      </c>
      <c r="AS12">
        <v>100</v>
      </c>
      <c r="AT12">
        <v>25</v>
      </c>
      <c r="AU12" s="11">
        <f t="shared" si="9"/>
        <v>625</v>
      </c>
      <c r="AV12" s="11">
        <v>78.125</v>
      </c>
      <c r="AW12">
        <v>50</v>
      </c>
      <c r="AX12">
        <v>100</v>
      </c>
      <c r="AY12">
        <v>100</v>
      </c>
      <c r="AZ12">
        <v>100</v>
      </c>
      <c r="BA12">
        <v>100</v>
      </c>
      <c r="BB12" s="2">
        <f t="shared" si="10"/>
        <v>450</v>
      </c>
      <c r="BC12" s="62">
        <f t="shared" si="11"/>
        <v>90</v>
      </c>
      <c r="BD12">
        <v>100</v>
      </c>
      <c r="BE12">
        <v>100</v>
      </c>
      <c r="BF12">
        <v>100</v>
      </c>
      <c r="BG12">
        <v>100</v>
      </c>
      <c r="BH12">
        <v>100</v>
      </c>
      <c r="BI12" s="2">
        <f t="shared" si="12"/>
        <v>500</v>
      </c>
      <c r="BJ12" s="62">
        <f t="shared" si="13"/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 s="4">
        <f t="shared" si="14"/>
        <v>500</v>
      </c>
      <c r="BQ12" s="10">
        <f t="shared" si="15"/>
        <v>100</v>
      </c>
      <c r="BR12" s="11">
        <f t="shared" si="16"/>
        <v>1450</v>
      </c>
      <c r="BS12" s="12">
        <v>96.667000000000002</v>
      </c>
      <c r="BT12" s="22">
        <f t="shared" si="17"/>
        <v>2075</v>
      </c>
      <c r="BU12" s="13">
        <v>90.216999999999999</v>
      </c>
    </row>
    <row r="13" spans="1:105" x14ac:dyDescent="0.2">
      <c r="B13" t="s">
        <v>394</v>
      </c>
      <c r="C13" t="s">
        <v>395</v>
      </c>
      <c r="D13" s="4">
        <v>100</v>
      </c>
      <c r="E13">
        <v>100</v>
      </c>
      <c r="F13">
        <v>75</v>
      </c>
      <c r="G13">
        <v>75</v>
      </c>
      <c r="H13">
        <v>100</v>
      </c>
      <c r="I13">
        <v>75</v>
      </c>
      <c r="J13">
        <v>50</v>
      </c>
      <c r="K13">
        <v>25</v>
      </c>
      <c r="L13" s="11">
        <f t="shared" si="0"/>
        <v>600</v>
      </c>
      <c r="M13" s="11">
        <v>75</v>
      </c>
      <c r="N13">
        <v>75</v>
      </c>
      <c r="O13">
        <v>75</v>
      </c>
      <c r="P13">
        <v>75</v>
      </c>
      <c r="Q13">
        <v>50</v>
      </c>
      <c r="R13">
        <v>25</v>
      </c>
      <c r="S13" s="2">
        <f t="shared" si="1"/>
        <v>300</v>
      </c>
      <c r="T13" s="62">
        <f t="shared" si="2"/>
        <v>60</v>
      </c>
      <c r="U13">
        <v>100</v>
      </c>
      <c r="V13">
        <v>100</v>
      </c>
      <c r="W13">
        <v>100</v>
      </c>
      <c r="X13">
        <v>75</v>
      </c>
      <c r="Y13">
        <v>100</v>
      </c>
      <c r="Z13" s="2">
        <f t="shared" si="3"/>
        <v>475</v>
      </c>
      <c r="AA13" s="62">
        <f t="shared" si="4"/>
        <v>95</v>
      </c>
      <c r="AB13">
        <v>50</v>
      </c>
      <c r="AC13">
        <v>75</v>
      </c>
      <c r="AD13">
        <v>50</v>
      </c>
      <c r="AE13">
        <v>50</v>
      </c>
      <c r="AF13">
        <v>75</v>
      </c>
      <c r="AG13" s="4">
        <f t="shared" si="5"/>
        <v>300</v>
      </c>
      <c r="AH13" s="62">
        <f t="shared" si="6"/>
        <v>60</v>
      </c>
      <c r="AI13" s="11">
        <f t="shared" si="7"/>
        <v>1075</v>
      </c>
      <c r="AJ13" s="12">
        <v>71.667000000000002</v>
      </c>
      <c r="AK13" s="22">
        <f t="shared" si="8"/>
        <v>1675</v>
      </c>
      <c r="AL13" s="13">
        <v>72.825999999999993</v>
      </c>
      <c r="AM13">
        <v>100</v>
      </c>
      <c r="AN13">
        <v>100</v>
      </c>
      <c r="AO13">
        <v>100</v>
      </c>
      <c r="AP13">
        <v>75</v>
      </c>
      <c r="AQ13">
        <v>100</v>
      </c>
      <c r="AR13">
        <v>75</v>
      </c>
      <c r="AS13">
        <v>75</v>
      </c>
      <c r="AT13">
        <v>25</v>
      </c>
      <c r="AU13" s="11">
        <f t="shared" si="9"/>
        <v>650</v>
      </c>
      <c r="AV13" s="11">
        <v>81.25</v>
      </c>
      <c r="AW13">
        <v>75</v>
      </c>
      <c r="AX13">
        <v>25</v>
      </c>
      <c r="AY13">
        <v>25</v>
      </c>
      <c r="AZ13">
        <v>75</v>
      </c>
      <c r="BA13">
        <v>25</v>
      </c>
      <c r="BB13" s="2">
        <f t="shared" si="10"/>
        <v>225</v>
      </c>
      <c r="BC13" s="62">
        <f t="shared" si="11"/>
        <v>45</v>
      </c>
      <c r="BD13">
        <v>50</v>
      </c>
      <c r="BE13">
        <v>75</v>
      </c>
      <c r="BF13">
        <v>100</v>
      </c>
      <c r="BG13">
        <v>100</v>
      </c>
      <c r="BH13">
        <v>100</v>
      </c>
      <c r="BI13" s="2">
        <f t="shared" si="12"/>
        <v>425</v>
      </c>
      <c r="BJ13" s="62">
        <f t="shared" si="13"/>
        <v>85</v>
      </c>
      <c r="BK13">
        <v>100</v>
      </c>
      <c r="BL13">
        <v>100</v>
      </c>
      <c r="BM13">
        <v>50</v>
      </c>
      <c r="BN13">
        <v>100</v>
      </c>
      <c r="BO13">
        <v>100</v>
      </c>
      <c r="BP13" s="4">
        <f t="shared" si="14"/>
        <v>450</v>
      </c>
      <c r="BQ13" s="10">
        <f t="shared" si="15"/>
        <v>90</v>
      </c>
      <c r="BR13" s="11">
        <f t="shared" si="16"/>
        <v>1100</v>
      </c>
      <c r="BS13" s="12">
        <v>73.332999999999998</v>
      </c>
      <c r="BT13" s="22">
        <f t="shared" si="17"/>
        <v>1750</v>
      </c>
      <c r="BU13" s="13">
        <v>76.087000000000003</v>
      </c>
    </row>
    <row r="14" spans="1:105" x14ac:dyDescent="0.2">
      <c r="B14" t="s">
        <v>403</v>
      </c>
      <c r="C14" t="s">
        <v>404</v>
      </c>
      <c r="D14" s="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75</v>
      </c>
      <c r="K14">
        <v>50</v>
      </c>
      <c r="L14" s="11">
        <f t="shared" si="0"/>
        <v>725</v>
      </c>
      <c r="M14" s="11">
        <v>90.625</v>
      </c>
      <c r="N14">
        <v>50</v>
      </c>
      <c r="O14">
        <v>50</v>
      </c>
      <c r="P14">
        <v>50</v>
      </c>
      <c r="Q14">
        <v>25</v>
      </c>
      <c r="R14">
        <v>75</v>
      </c>
      <c r="S14" s="2">
        <f t="shared" si="1"/>
        <v>250</v>
      </c>
      <c r="T14" s="62">
        <f t="shared" si="2"/>
        <v>50</v>
      </c>
      <c r="U14">
        <v>100</v>
      </c>
      <c r="V14">
        <v>100</v>
      </c>
      <c r="W14">
        <v>75</v>
      </c>
      <c r="X14">
        <v>100</v>
      </c>
      <c r="Y14">
        <v>100</v>
      </c>
      <c r="Z14" s="2">
        <f t="shared" si="3"/>
        <v>475</v>
      </c>
      <c r="AA14" s="62">
        <f t="shared" si="4"/>
        <v>95</v>
      </c>
      <c r="AB14">
        <v>50</v>
      </c>
      <c r="AC14">
        <v>100</v>
      </c>
      <c r="AD14">
        <v>100</v>
      </c>
      <c r="AE14">
        <v>75</v>
      </c>
      <c r="AF14">
        <v>75</v>
      </c>
      <c r="AG14" s="4">
        <f t="shared" si="5"/>
        <v>400</v>
      </c>
      <c r="AH14" s="62">
        <f t="shared" si="6"/>
        <v>80</v>
      </c>
      <c r="AI14" s="11">
        <f t="shared" si="7"/>
        <v>1125</v>
      </c>
      <c r="AJ14" s="12">
        <v>75</v>
      </c>
      <c r="AK14" s="22">
        <f t="shared" si="8"/>
        <v>1850</v>
      </c>
      <c r="AL14" s="13">
        <v>80.435000000000002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50</v>
      </c>
      <c r="AS14">
        <v>50</v>
      </c>
      <c r="AT14">
        <v>50</v>
      </c>
      <c r="AU14" s="11">
        <f t="shared" si="9"/>
        <v>650</v>
      </c>
      <c r="AV14" s="11">
        <v>81.25</v>
      </c>
      <c r="AW14">
        <v>50</v>
      </c>
      <c r="AX14">
        <v>75</v>
      </c>
      <c r="AY14">
        <v>50</v>
      </c>
      <c r="AZ14">
        <v>75</v>
      </c>
      <c r="BA14">
        <v>50</v>
      </c>
      <c r="BB14" s="2">
        <f t="shared" si="10"/>
        <v>300</v>
      </c>
      <c r="BC14" s="62">
        <f t="shared" si="11"/>
        <v>60</v>
      </c>
      <c r="BD14">
        <v>100</v>
      </c>
      <c r="BE14">
        <v>100</v>
      </c>
      <c r="BF14">
        <v>100</v>
      </c>
      <c r="BG14">
        <v>100</v>
      </c>
      <c r="BH14">
        <v>100</v>
      </c>
      <c r="BI14" s="2">
        <f t="shared" si="12"/>
        <v>500</v>
      </c>
      <c r="BJ14" s="62">
        <f t="shared" si="13"/>
        <v>100</v>
      </c>
      <c r="BK14">
        <v>25</v>
      </c>
      <c r="BL14">
        <v>25</v>
      </c>
      <c r="BM14">
        <v>50</v>
      </c>
      <c r="BN14">
        <v>100</v>
      </c>
      <c r="BO14">
        <v>100</v>
      </c>
      <c r="BP14" s="4">
        <f t="shared" si="14"/>
        <v>300</v>
      </c>
      <c r="BQ14" s="10">
        <f t="shared" si="15"/>
        <v>60</v>
      </c>
      <c r="BR14" s="11">
        <f t="shared" si="16"/>
        <v>1100</v>
      </c>
      <c r="BS14" s="12">
        <v>73.332999999999998</v>
      </c>
      <c r="BT14" s="22">
        <f t="shared" si="17"/>
        <v>1750</v>
      </c>
      <c r="BU14" s="13">
        <v>76.087000000000003</v>
      </c>
    </row>
    <row r="15" spans="1:105" x14ac:dyDescent="0.2">
      <c r="B15" t="s">
        <v>405</v>
      </c>
      <c r="C15" t="s">
        <v>406</v>
      </c>
      <c r="D15" s="4">
        <v>75</v>
      </c>
      <c r="E15">
        <v>50</v>
      </c>
      <c r="F15">
        <v>50</v>
      </c>
      <c r="G15">
        <v>50</v>
      </c>
      <c r="H15">
        <v>100</v>
      </c>
      <c r="I15">
        <v>75</v>
      </c>
      <c r="J15">
        <v>75</v>
      </c>
      <c r="K15">
        <v>50</v>
      </c>
      <c r="L15" s="11">
        <f t="shared" si="0"/>
        <v>525</v>
      </c>
      <c r="M15" s="11">
        <f>L15/8</f>
        <v>65.625</v>
      </c>
      <c r="N15">
        <v>50</v>
      </c>
      <c r="O15">
        <v>50</v>
      </c>
      <c r="P15">
        <v>50</v>
      </c>
      <c r="Q15" s="10">
        <v>75</v>
      </c>
      <c r="R15" s="1">
        <v>50</v>
      </c>
      <c r="S15" s="1">
        <f t="shared" si="1"/>
        <v>275</v>
      </c>
      <c r="T15" s="62">
        <f t="shared" si="2"/>
        <v>55</v>
      </c>
      <c r="U15">
        <v>75</v>
      </c>
      <c r="V15">
        <v>75</v>
      </c>
      <c r="W15">
        <v>75</v>
      </c>
      <c r="X15">
        <v>50</v>
      </c>
      <c r="Y15">
        <v>75</v>
      </c>
      <c r="Z15" s="2">
        <f t="shared" si="3"/>
        <v>350</v>
      </c>
      <c r="AA15" s="62">
        <f t="shared" si="4"/>
        <v>70</v>
      </c>
      <c r="AB15">
        <v>50</v>
      </c>
      <c r="AC15">
        <v>25</v>
      </c>
      <c r="AD15">
        <v>50</v>
      </c>
      <c r="AE15">
        <v>50</v>
      </c>
      <c r="AF15">
        <v>100</v>
      </c>
      <c r="AG15" s="4">
        <f t="shared" si="5"/>
        <v>275</v>
      </c>
      <c r="AH15" s="62">
        <f t="shared" si="6"/>
        <v>55</v>
      </c>
      <c r="AI15" s="11">
        <f t="shared" si="7"/>
        <v>900</v>
      </c>
      <c r="AJ15" s="12">
        <f>AI15/15</f>
        <v>60</v>
      </c>
      <c r="AK15" s="22">
        <f t="shared" si="8"/>
        <v>1425</v>
      </c>
      <c r="AL15" s="13">
        <f>AK15/23</f>
        <v>61.956521739130437</v>
      </c>
      <c r="AM15">
        <v>75</v>
      </c>
      <c r="AN15">
        <v>50</v>
      </c>
      <c r="AO15">
        <v>50</v>
      </c>
      <c r="AP15">
        <v>75</v>
      </c>
      <c r="AQ15">
        <v>100</v>
      </c>
      <c r="AR15">
        <v>50</v>
      </c>
      <c r="AS15">
        <v>75</v>
      </c>
      <c r="AT15">
        <v>75</v>
      </c>
      <c r="AU15" s="11">
        <f t="shared" si="9"/>
        <v>550</v>
      </c>
      <c r="AV15" s="11">
        <f>AU15/8</f>
        <v>68.75</v>
      </c>
      <c r="AW15">
        <v>50</v>
      </c>
      <c r="AX15">
        <v>75</v>
      </c>
      <c r="AY15">
        <v>75</v>
      </c>
      <c r="AZ15">
        <v>75</v>
      </c>
      <c r="BA15">
        <v>50</v>
      </c>
      <c r="BB15" s="2">
        <f t="shared" si="10"/>
        <v>325</v>
      </c>
      <c r="BC15" s="62">
        <f t="shared" si="11"/>
        <v>65</v>
      </c>
      <c r="BD15">
        <v>75</v>
      </c>
      <c r="BE15">
        <v>75</v>
      </c>
      <c r="BF15">
        <v>75</v>
      </c>
      <c r="BG15">
        <v>75</v>
      </c>
      <c r="BH15">
        <v>50</v>
      </c>
      <c r="BI15" s="2">
        <f t="shared" si="12"/>
        <v>350</v>
      </c>
      <c r="BJ15" s="62">
        <f t="shared" si="13"/>
        <v>70</v>
      </c>
      <c r="BK15">
        <v>50</v>
      </c>
      <c r="BL15">
        <v>25</v>
      </c>
      <c r="BM15">
        <v>50</v>
      </c>
      <c r="BN15">
        <v>50</v>
      </c>
      <c r="BO15">
        <v>50</v>
      </c>
      <c r="BP15" s="4">
        <f t="shared" si="14"/>
        <v>225</v>
      </c>
      <c r="BQ15" s="10">
        <f t="shared" si="15"/>
        <v>45</v>
      </c>
      <c r="BR15" s="11">
        <f t="shared" si="16"/>
        <v>900</v>
      </c>
      <c r="BS15" s="12">
        <f>BR15/15</f>
        <v>60</v>
      </c>
      <c r="BT15" s="22">
        <f t="shared" si="17"/>
        <v>1450</v>
      </c>
      <c r="BU15" s="13">
        <f>BT15/23</f>
        <v>63.043478260869563</v>
      </c>
    </row>
    <row r="16" spans="1:105" x14ac:dyDescent="0.2">
      <c r="M16" s="11">
        <f t="shared" ref="M16:M20" si="18">L16/8</f>
        <v>0</v>
      </c>
      <c r="Q16" s="10"/>
      <c r="R16" s="1"/>
      <c r="S16" s="1"/>
    </row>
    <row r="17" spans="1:105" x14ac:dyDescent="0.2">
      <c r="B17" t="s">
        <v>412</v>
      </c>
      <c r="C17" t="s">
        <v>413</v>
      </c>
      <c r="D17" s="4">
        <v>100</v>
      </c>
      <c r="E17">
        <v>100</v>
      </c>
      <c r="F17">
        <v>100</v>
      </c>
      <c r="G17">
        <v>100</v>
      </c>
      <c r="H17">
        <v>75</v>
      </c>
      <c r="I17">
        <v>100</v>
      </c>
      <c r="J17">
        <v>100</v>
      </c>
      <c r="K17">
        <v>50</v>
      </c>
      <c r="L17" s="11">
        <f t="shared" si="0"/>
        <v>725</v>
      </c>
      <c r="M17" s="11">
        <f t="shared" si="18"/>
        <v>90.625</v>
      </c>
      <c r="N17">
        <v>50</v>
      </c>
      <c r="O17">
        <v>50</v>
      </c>
      <c r="P17">
        <v>50</v>
      </c>
      <c r="Q17" s="10">
        <v>50</v>
      </c>
      <c r="R17" s="1">
        <v>75</v>
      </c>
      <c r="S17" s="1">
        <f t="shared" si="1"/>
        <v>275</v>
      </c>
      <c r="T17" s="62">
        <f t="shared" si="2"/>
        <v>55</v>
      </c>
      <c r="U17">
        <v>100</v>
      </c>
      <c r="V17">
        <v>100</v>
      </c>
      <c r="W17">
        <v>100</v>
      </c>
      <c r="X17">
        <v>100</v>
      </c>
      <c r="Y17">
        <v>100</v>
      </c>
      <c r="Z17" s="2">
        <f t="shared" si="3"/>
        <v>500</v>
      </c>
      <c r="AA17" s="62">
        <f t="shared" si="4"/>
        <v>100</v>
      </c>
      <c r="AB17">
        <v>75</v>
      </c>
      <c r="AC17">
        <v>50</v>
      </c>
      <c r="AD17">
        <v>50</v>
      </c>
      <c r="AG17" s="4">
        <f t="shared" si="5"/>
        <v>175</v>
      </c>
      <c r="AH17" s="62">
        <v>58.332999999999998</v>
      </c>
      <c r="AI17" s="11">
        <f t="shared" si="7"/>
        <v>950</v>
      </c>
      <c r="AJ17" s="12">
        <v>73.076999999999998</v>
      </c>
      <c r="AK17" s="22">
        <f t="shared" si="8"/>
        <v>1675</v>
      </c>
      <c r="AL17" s="13">
        <v>79.762</v>
      </c>
      <c r="AU17" s="11">
        <f t="shared" si="9"/>
        <v>0</v>
      </c>
      <c r="BB17" s="2">
        <f t="shared" si="10"/>
        <v>0</v>
      </c>
      <c r="BC17" s="62">
        <f t="shared" si="11"/>
        <v>0</v>
      </c>
      <c r="BI17" s="2">
        <f t="shared" si="12"/>
        <v>0</v>
      </c>
      <c r="BJ17" s="62">
        <f t="shared" si="13"/>
        <v>0</v>
      </c>
      <c r="BP17" s="4">
        <f t="shared" si="14"/>
        <v>0</v>
      </c>
      <c r="BQ17" s="10">
        <f t="shared" si="15"/>
        <v>0</v>
      </c>
      <c r="BR17" s="11">
        <f t="shared" si="16"/>
        <v>0</v>
      </c>
      <c r="BT17" s="22">
        <f t="shared" si="17"/>
        <v>0</v>
      </c>
    </row>
    <row r="18" spans="1:105" s="85" customFormat="1" x14ac:dyDescent="0.2">
      <c r="B18" s="85" t="s">
        <v>421</v>
      </c>
      <c r="C18" s="85" t="s">
        <v>422</v>
      </c>
      <c r="D18" s="86">
        <v>100</v>
      </c>
      <c r="E18" s="85">
        <v>100</v>
      </c>
      <c r="F18" s="85">
        <v>75</v>
      </c>
      <c r="G18" s="85">
        <v>100</v>
      </c>
      <c r="H18" s="85">
        <v>75</v>
      </c>
      <c r="I18" s="85">
        <v>75</v>
      </c>
      <c r="J18" s="85">
        <v>100</v>
      </c>
      <c r="K18" s="85">
        <v>100</v>
      </c>
      <c r="L18" s="87">
        <f t="shared" si="0"/>
        <v>725</v>
      </c>
      <c r="M18" s="87">
        <f t="shared" si="18"/>
        <v>90.625</v>
      </c>
      <c r="N18" s="85">
        <v>50</v>
      </c>
      <c r="O18" s="85">
        <v>50</v>
      </c>
      <c r="P18" s="85">
        <v>50</v>
      </c>
      <c r="Q18" s="85">
        <v>100</v>
      </c>
      <c r="R18" s="85">
        <v>75</v>
      </c>
      <c r="S18" s="88">
        <f t="shared" si="1"/>
        <v>325</v>
      </c>
      <c r="T18" s="89">
        <f t="shared" si="2"/>
        <v>65</v>
      </c>
      <c r="U18" s="85">
        <v>50</v>
      </c>
      <c r="V18" s="85">
        <v>75</v>
      </c>
      <c r="W18" s="85">
        <v>100</v>
      </c>
      <c r="X18" s="85">
        <v>100</v>
      </c>
      <c r="Y18" s="85">
        <v>100</v>
      </c>
      <c r="Z18" s="88">
        <f t="shared" si="3"/>
        <v>425</v>
      </c>
      <c r="AA18" s="89">
        <f t="shared" si="4"/>
        <v>85</v>
      </c>
      <c r="AB18" s="89">
        <v>100</v>
      </c>
      <c r="AC18" s="89">
        <v>100</v>
      </c>
      <c r="AD18" s="89">
        <v>100</v>
      </c>
      <c r="AG18" s="86">
        <f t="shared" si="5"/>
        <v>300</v>
      </c>
      <c r="AH18" s="89">
        <v>100</v>
      </c>
      <c r="AI18" s="87">
        <f t="shared" si="7"/>
        <v>1050</v>
      </c>
      <c r="AJ18" s="90">
        <v>80.769000000000005</v>
      </c>
      <c r="AK18" s="91">
        <f t="shared" si="8"/>
        <v>1775</v>
      </c>
      <c r="AL18" s="92">
        <v>84.524000000000001</v>
      </c>
      <c r="AU18" s="87">
        <f t="shared" si="9"/>
        <v>0</v>
      </c>
      <c r="AV18" s="87"/>
      <c r="BB18" s="88">
        <f t="shared" si="10"/>
        <v>0</v>
      </c>
      <c r="BC18" s="89">
        <f t="shared" si="11"/>
        <v>0</v>
      </c>
      <c r="BI18" s="88">
        <f t="shared" si="12"/>
        <v>0</v>
      </c>
      <c r="BJ18" s="89">
        <f t="shared" si="13"/>
        <v>0</v>
      </c>
      <c r="BP18" s="86">
        <f t="shared" si="14"/>
        <v>0</v>
      </c>
      <c r="BQ18" s="89">
        <f t="shared" si="15"/>
        <v>0</v>
      </c>
      <c r="BR18" s="87">
        <f t="shared" si="16"/>
        <v>0</v>
      </c>
      <c r="BS18" s="90"/>
      <c r="BT18" s="91">
        <f t="shared" si="17"/>
        <v>0</v>
      </c>
      <c r="BU18" s="92"/>
      <c r="CD18" s="87"/>
      <c r="CE18" s="87"/>
      <c r="CK18" s="88"/>
      <c r="CQ18" s="88"/>
      <c r="CW18" s="86"/>
      <c r="CX18" s="87"/>
      <c r="CY18" s="90"/>
      <c r="CZ18" s="91"/>
      <c r="DA18" s="92"/>
    </row>
    <row r="19" spans="1:105" s="85" customFormat="1" x14ac:dyDescent="0.2">
      <c r="A19" s="93" t="s">
        <v>443</v>
      </c>
      <c r="B19" s="85" t="s">
        <v>431</v>
      </c>
      <c r="C19" s="85" t="s">
        <v>432</v>
      </c>
      <c r="D19" s="86">
        <v>100</v>
      </c>
      <c r="E19" s="85">
        <v>100</v>
      </c>
      <c r="F19" s="85">
        <v>100</v>
      </c>
      <c r="G19" s="85">
        <v>100</v>
      </c>
      <c r="H19" s="85">
        <v>75</v>
      </c>
      <c r="I19" s="85">
        <v>75</v>
      </c>
      <c r="J19" s="85">
        <v>100</v>
      </c>
      <c r="K19" s="85">
        <v>100</v>
      </c>
      <c r="L19" s="87">
        <f t="shared" si="0"/>
        <v>750</v>
      </c>
      <c r="M19" s="87">
        <f t="shared" si="18"/>
        <v>93.75</v>
      </c>
      <c r="N19" s="85">
        <v>50</v>
      </c>
      <c r="O19" s="85">
        <v>50</v>
      </c>
      <c r="P19" s="85">
        <v>25</v>
      </c>
      <c r="Q19" s="85">
        <v>50</v>
      </c>
      <c r="R19" s="85">
        <v>75</v>
      </c>
      <c r="S19" s="88">
        <f t="shared" si="1"/>
        <v>250</v>
      </c>
      <c r="T19" s="89">
        <f t="shared" si="2"/>
        <v>50</v>
      </c>
      <c r="U19" s="85">
        <v>75</v>
      </c>
      <c r="V19" s="85">
        <v>100</v>
      </c>
      <c r="W19" s="85">
        <v>100</v>
      </c>
      <c r="X19" s="85">
        <v>100</v>
      </c>
      <c r="Y19" s="85">
        <v>100</v>
      </c>
      <c r="Z19" s="88">
        <f t="shared" si="3"/>
        <v>475</v>
      </c>
      <c r="AA19" s="89">
        <f t="shared" si="4"/>
        <v>95</v>
      </c>
      <c r="AB19" s="89">
        <v>100</v>
      </c>
      <c r="AC19" s="89">
        <v>100</v>
      </c>
      <c r="AD19" s="89">
        <v>100</v>
      </c>
      <c r="AG19" s="86">
        <f t="shared" ref="AG19" si="19">SUM(AB19:AF19)</f>
        <v>300</v>
      </c>
      <c r="AH19" s="89">
        <v>100</v>
      </c>
      <c r="AI19" s="87">
        <f t="shared" si="7"/>
        <v>1025</v>
      </c>
      <c r="AJ19" s="90">
        <v>78.846000000000004</v>
      </c>
      <c r="AK19" s="91">
        <f t="shared" si="8"/>
        <v>1775</v>
      </c>
      <c r="AL19" s="92">
        <v>84.524000000000001</v>
      </c>
      <c r="AU19" s="87"/>
      <c r="AV19" s="87"/>
      <c r="BB19" s="88"/>
      <c r="BC19" s="89"/>
      <c r="BI19" s="88"/>
      <c r="BJ19" s="89"/>
      <c r="BP19" s="86"/>
      <c r="BQ19" s="89"/>
      <c r="BR19" s="87"/>
      <c r="BS19" s="90"/>
      <c r="BT19" s="91"/>
      <c r="BU19" s="92"/>
      <c r="CD19" s="87"/>
      <c r="CE19" s="87"/>
      <c r="CK19" s="88"/>
      <c r="CQ19" s="88"/>
      <c r="CW19" s="86"/>
      <c r="CX19" s="87"/>
      <c r="CY19" s="90"/>
      <c r="CZ19" s="91"/>
      <c r="DA19" s="92"/>
    </row>
    <row r="20" spans="1:105" s="85" customFormat="1" x14ac:dyDescent="0.2">
      <c r="B20" s="85" t="s">
        <v>436</v>
      </c>
      <c r="C20" s="85" t="s">
        <v>437</v>
      </c>
      <c r="D20" s="86">
        <v>100</v>
      </c>
      <c r="E20" s="85">
        <v>100</v>
      </c>
      <c r="F20" s="85">
        <v>100</v>
      </c>
      <c r="G20" s="85">
        <v>100</v>
      </c>
      <c r="H20" s="85">
        <v>100</v>
      </c>
      <c r="I20" s="85">
        <v>100</v>
      </c>
      <c r="J20" s="85">
        <v>100</v>
      </c>
      <c r="K20" s="85">
        <v>100</v>
      </c>
      <c r="L20" s="87">
        <f t="shared" si="0"/>
        <v>800</v>
      </c>
      <c r="M20" s="87">
        <f t="shared" si="18"/>
        <v>100</v>
      </c>
      <c r="N20" s="85">
        <v>100</v>
      </c>
      <c r="O20" s="85">
        <v>100</v>
      </c>
      <c r="P20" s="85">
        <v>75</v>
      </c>
      <c r="Q20" s="85">
        <v>100</v>
      </c>
      <c r="R20" s="85">
        <v>100</v>
      </c>
      <c r="S20" s="88">
        <f t="shared" si="1"/>
        <v>475</v>
      </c>
      <c r="T20" s="89">
        <f t="shared" si="2"/>
        <v>95</v>
      </c>
      <c r="U20" s="85">
        <v>100</v>
      </c>
      <c r="V20" s="85">
        <v>100</v>
      </c>
      <c r="W20" s="85">
        <v>100</v>
      </c>
      <c r="X20" s="85">
        <v>100</v>
      </c>
      <c r="Y20" s="85">
        <v>100</v>
      </c>
      <c r="Z20" s="88">
        <f t="shared" si="3"/>
        <v>500</v>
      </c>
      <c r="AA20" s="89">
        <f t="shared" si="4"/>
        <v>100</v>
      </c>
      <c r="AB20" s="85">
        <v>100</v>
      </c>
      <c r="AC20" s="85">
        <v>100</v>
      </c>
      <c r="AD20" s="85">
        <v>100</v>
      </c>
      <c r="AG20" s="86">
        <v>300</v>
      </c>
      <c r="AH20" s="89">
        <v>100</v>
      </c>
      <c r="AI20" s="87">
        <f t="shared" si="7"/>
        <v>1275</v>
      </c>
      <c r="AJ20" s="90">
        <v>98.076999999999998</v>
      </c>
      <c r="AK20" s="91">
        <f t="shared" si="8"/>
        <v>2075</v>
      </c>
      <c r="AL20" s="92">
        <v>98.81</v>
      </c>
      <c r="AU20" s="87"/>
      <c r="AV20" s="87"/>
      <c r="BB20" s="88"/>
      <c r="BC20" s="89"/>
      <c r="BI20" s="88"/>
      <c r="BJ20" s="89"/>
      <c r="BP20" s="86"/>
      <c r="BQ20" s="89"/>
      <c r="BR20" s="87"/>
      <c r="BS20" s="90"/>
      <c r="BT20" s="91"/>
      <c r="BU20" s="92"/>
      <c r="CD20" s="87"/>
      <c r="CE20" s="87"/>
      <c r="CK20" s="88"/>
      <c r="CQ20" s="88"/>
      <c r="CW20" s="86"/>
      <c r="CX20" s="87"/>
      <c r="CY20" s="90"/>
      <c r="CZ20" s="91"/>
      <c r="DA20" s="92"/>
    </row>
    <row r="21" spans="1:105" s="85" customFormat="1" x14ac:dyDescent="0.2">
      <c r="B21" s="85" t="s">
        <v>441</v>
      </c>
      <c r="C21" s="85" t="s">
        <v>442</v>
      </c>
      <c r="D21" s="86">
        <v>100</v>
      </c>
      <c r="E21" s="85">
        <v>100</v>
      </c>
      <c r="F21" s="85">
        <v>100</v>
      </c>
      <c r="G21" s="85">
        <v>100</v>
      </c>
      <c r="H21" s="85">
        <v>100</v>
      </c>
      <c r="I21" s="85">
        <v>100</v>
      </c>
      <c r="J21" s="85">
        <v>100</v>
      </c>
      <c r="K21" s="85">
        <v>100</v>
      </c>
      <c r="L21" s="87">
        <f t="shared" si="0"/>
        <v>800</v>
      </c>
      <c r="M21" s="87">
        <v>100</v>
      </c>
      <c r="N21" s="89">
        <v>100</v>
      </c>
      <c r="O21" s="89">
        <v>100</v>
      </c>
      <c r="P21" s="89">
        <v>100</v>
      </c>
      <c r="Q21" s="89">
        <v>100</v>
      </c>
      <c r="R21" s="89">
        <v>100</v>
      </c>
      <c r="S21" s="88">
        <v>500</v>
      </c>
      <c r="T21" s="89">
        <v>100</v>
      </c>
      <c r="U21" s="89">
        <v>100</v>
      </c>
      <c r="V21" s="89">
        <v>100</v>
      </c>
      <c r="W21" s="89">
        <v>100</v>
      </c>
      <c r="X21" s="89">
        <v>100</v>
      </c>
      <c r="Y21" s="89">
        <v>100</v>
      </c>
      <c r="Z21" s="88">
        <v>500</v>
      </c>
      <c r="AA21" s="89">
        <v>100</v>
      </c>
      <c r="AB21" s="89">
        <v>100</v>
      </c>
      <c r="AC21" s="89">
        <v>100</v>
      </c>
      <c r="AD21" s="89">
        <v>100</v>
      </c>
      <c r="AG21" s="86">
        <v>300</v>
      </c>
      <c r="AH21" s="89">
        <v>100</v>
      </c>
      <c r="AI21" s="87">
        <f t="shared" si="7"/>
        <v>1300</v>
      </c>
      <c r="AJ21" s="90">
        <v>100</v>
      </c>
      <c r="AK21" s="91">
        <f t="shared" si="8"/>
        <v>2100</v>
      </c>
      <c r="AL21" s="92">
        <v>100</v>
      </c>
      <c r="AU21" s="87"/>
      <c r="AV21" s="87"/>
      <c r="BB21" s="88"/>
      <c r="BC21" s="89"/>
      <c r="BI21" s="88"/>
      <c r="BJ21" s="89"/>
      <c r="BP21" s="86"/>
      <c r="BQ21" s="89"/>
      <c r="BR21" s="87"/>
      <c r="BS21" s="90"/>
      <c r="BT21" s="91"/>
      <c r="BU21" s="92"/>
      <c r="CD21" s="87"/>
      <c r="CE21" s="87"/>
      <c r="CK21" s="88"/>
      <c r="CQ21" s="88"/>
      <c r="CW21" s="86"/>
      <c r="CX21" s="87"/>
      <c r="CY21" s="90"/>
      <c r="CZ21" s="91"/>
      <c r="DA21" s="92"/>
    </row>
    <row r="22" spans="1:105" x14ac:dyDescent="0.2">
      <c r="L22" s="11">
        <f>SUM(D22:K22)</f>
        <v>0</v>
      </c>
    </row>
    <row r="23" spans="1:105" x14ac:dyDescent="0.2">
      <c r="L23" s="11">
        <f t="shared" si="0"/>
        <v>0</v>
      </c>
    </row>
    <row r="24" spans="1:105" x14ac:dyDescent="0.2">
      <c r="L24" s="11">
        <f t="shared" si="0"/>
        <v>0</v>
      </c>
    </row>
    <row r="25" spans="1:105" x14ac:dyDescent="0.2">
      <c r="L25" s="11">
        <f t="shared" si="0"/>
        <v>0</v>
      </c>
    </row>
    <row r="26" spans="1:105" x14ac:dyDescent="0.2">
      <c r="L26" s="11">
        <f t="shared" si="0"/>
        <v>0</v>
      </c>
    </row>
    <row r="27" spans="1:105" x14ac:dyDescent="0.2">
      <c r="L27" s="11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3" enableFormatConditionsCalculation="0"/>
  <dimension ref="A1:EV17"/>
  <sheetViews>
    <sheetView workbookViewId="0">
      <pane xSplit="5" topLeftCell="DR1" activePane="topRight" state="frozen"/>
      <selection pane="topRight" activeCell="DV15" sqref="DV15"/>
    </sheetView>
  </sheetViews>
  <sheetFormatPr baseColWidth="10" defaultColWidth="8.83203125" defaultRowHeight="15" x14ac:dyDescent="0.2"/>
  <cols>
    <col min="1" max="1" width="15.6640625" customWidth="1"/>
    <col min="2" max="2" width="8" customWidth="1"/>
    <col min="3" max="3" width="5.5" customWidth="1"/>
    <col min="4" max="4" width="8.5" customWidth="1"/>
    <col min="126" max="134" width="12.5" customWidth="1"/>
    <col min="152" max="152" width="18.1640625" style="1" customWidth="1"/>
  </cols>
  <sheetData>
    <row r="1" spans="1:152" s="5" customFormat="1" ht="61.5" customHeight="1" thickBot="1" x14ac:dyDescent="0.25">
      <c r="A1" s="7" t="s">
        <v>81</v>
      </c>
      <c r="B1" s="7" t="s">
        <v>149</v>
      </c>
      <c r="C1" s="7" t="s">
        <v>148</v>
      </c>
      <c r="D1" s="31" t="s">
        <v>147</v>
      </c>
      <c r="E1" s="31" t="s">
        <v>146</v>
      </c>
      <c r="F1" s="31" t="s">
        <v>153</v>
      </c>
      <c r="G1" s="31" t="s">
        <v>154</v>
      </c>
      <c r="H1" s="31" t="s">
        <v>155</v>
      </c>
      <c r="I1" s="31" t="s">
        <v>156</v>
      </c>
      <c r="J1" s="31" t="s">
        <v>157</v>
      </c>
      <c r="K1" s="31" t="s">
        <v>158</v>
      </c>
      <c r="L1" s="31" t="s">
        <v>159</v>
      </c>
      <c r="M1" s="31" t="s">
        <v>160</v>
      </c>
      <c r="N1" s="31" t="s">
        <v>161</v>
      </c>
      <c r="O1" s="31" t="s">
        <v>162</v>
      </c>
      <c r="P1" s="31" t="s">
        <v>163</v>
      </c>
      <c r="Q1" s="31" t="s">
        <v>164</v>
      </c>
      <c r="R1" s="31" t="s">
        <v>165</v>
      </c>
      <c r="S1" s="31" t="s">
        <v>166</v>
      </c>
      <c r="T1" s="31" t="s">
        <v>167</v>
      </c>
      <c r="U1" s="31" t="s">
        <v>168</v>
      </c>
      <c r="V1" s="31" t="s">
        <v>169</v>
      </c>
      <c r="W1" s="31" t="s">
        <v>170</v>
      </c>
      <c r="X1" s="31" t="s">
        <v>171</v>
      </c>
      <c r="Y1" s="31" t="s">
        <v>172</v>
      </c>
      <c r="Z1" s="31" t="s">
        <v>173</v>
      </c>
      <c r="AA1" s="31" t="s">
        <v>174</v>
      </c>
      <c r="AB1" s="31" t="s">
        <v>175</v>
      </c>
      <c r="AC1" s="31" t="s">
        <v>176</v>
      </c>
      <c r="AD1" s="31" t="s">
        <v>177</v>
      </c>
      <c r="AE1" s="31" t="s">
        <v>178</v>
      </c>
      <c r="AF1" s="31" t="s">
        <v>179</v>
      </c>
      <c r="AG1" s="31" t="s">
        <v>180</v>
      </c>
      <c r="AH1" s="31" t="s">
        <v>181</v>
      </c>
      <c r="AI1" s="31" t="s">
        <v>182</v>
      </c>
      <c r="AJ1" s="31" t="s">
        <v>183</v>
      </c>
      <c r="AK1" s="31" t="s">
        <v>184</v>
      </c>
      <c r="AL1" s="31" t="s">
        <v>185</v>
      </c>
      <c r="AM1" s="31" t="s">
        <v>186</v>
      </c>
      <c r="AN1" s="31" t="s">
        <v>187</v>
      </c>
      <c r="AO1" s="31" t="s">
        <v>188</v>
      </c>
      <c r="AP1" s="31" t="s">
        <v>189</v>
      </c>
      <c r="AQ1" s="31" t="s">
        <v>190</v>
      </c>
      <c r="AR1" s="31" t="s">
        <v>191</v>
      </c>
      <c r="AS1" s="31" t="s">
        <v>192</v>
      </c>
      <c r="AT1" s="31" t="s">
        <v>193</v>
      </c>
      <c r="AU1" s="31" t="s">
        <v>194</v>
      </c>
      <c r="AV1" s="31" t="s">
        <v>195</v>
      </c>
      <c r="AW1" s="31" t="s">
        <v>196</v>
      </c>
      <c r="AX1" s="31" t="s">
        <v>197</v>
      </c>
      <c r="AY1" s="31" t="s">
        <v>198</v>
      </c>
      <c r="AZ1" s="31" t="s">
        <v>199</v>
      </c>
      <c r="BA1" s="31" t="s">
        <v>200</v>
      </c>
      <c r="BB1" s="31" t="s">
        <v>201</v>
      </c>
      <c r="BC1" s="31" t="s">
        <v>202</v>
      </c>
      <c r="BD1" s="31" t="s">
        <v>203</v>
      </c>
      <c r="BE1" s="31" t="s">
        <v>204</v>
      </c>
      <c r="BF1" s="31" t="s">
        <v>205</v>
      </c>
      <c r="BG1" s="31" t="s">
        <v>206</v>
      </c>
      <c r="BH1" s="31" t="s">
        <v>207</v>
      </c>
      <c r="BI1" s="31" t="s">
        <v>315</v>
      </c>
      <c r="BJ1" s="31" t="s">
        <v>314</v>
      </c>
      <c r="BK1" s="31" t="s">
        <v>316</v>
      </c>
      <c r="BL1" s="31" t="s">
        <v>317</v>
      </c>
      <c r="BM1" s="31" t="s">
        <v>318</v>
      </c>
      <c r="BN1" s="31" t="s">
        <v>319</v>
      </c>
      <c r="BO1" s="31" t="s">
        <v>320</v>
      </c>
      <c r="BP1" s="31" t="s">
        <v>321</v>
      </c>
      <c r="BQ1" s="31" t="s">
        <v>208</v>
      </c>
      <c r="BR1" s="31" t="s">
        <v>209</v>
      </c>
      <c r="BS1" s="31" t="s">
        <v>210</v>
      </c>
      <c r="BT1" s="31" t="s">
        <v>211</v>
      </c>
      <c r="BU1" s="31" t="s">
        <v>212</v>
      </c>
      <c r="BV1" s="31" t="s">
        <v>213</v>
      </c>
      <c r="BW1" s="31" t="s">
        <v>214</v>
      </c>
      <c r="BX1" s="31" t="s">
        <v>215</v>
      </c>
      <c r="BY1" s="31" t="s">
        <v>216</v>
      </c>
      <c r="BZ1" s="31" t="s">
        <v>217</v>
      </c>
      <c r="CA1" s="31" t="s">
        <v>218</v>
      </c>
      <c r="CB1" s="31" t="s">
        <v>219</v>
      </c>
      <c r="CC1" s="31" t="s">
        <v>220</v>
      </c>
      <c r="CD1" s="31" t="s">
        <v>221</v>
      </c>
      <c r="CE1" s="31" t="s">
        <v>222</v>
      </c>
      <c r="CF1" s="31" t="s">
        <v>223</v>
      </c>
      <c r="CG1" s="31" t="s">
        <v>224</v>
      </c>
      <c r="CH1" s="31" t="s">
        <v>225</v>
      </c>
      <c r="CI1" s="31" t="s">
        <v>226</v>
      </c>
      <c r="CJ1" s="31" t="s">
        <v>227</v>
      </c>
      <c r="CK1" s="31" t="s">
        <v>228</v>
      </c>
      <c r="CL1" s="31" t="s">
        <v>229</v>
      </c>
      <c r="CM1" s="31" t="s">
        <v>230</v>
      </c>
      <c r="CN1" s="31" t="s">
        <v>231</v>
      </c>
      <c r="CO1" s="31" t="s">
        <v>232</v>
      </c>
      <c r="CP1" s="31" t="s">
        <v>233</v>
      </c>
      <c r="CQ1" s="31" t="s">
        <v>234</v>
      </c>
      <c r="CR1" s="31" t="s">
        <v>235</v>
      </c>
      <c r="CS1" s="31" t="s">
        <v>236</v>
      </c>
      <c r="CT1" s="31" t="s">
        <v>237</v>
      </c>
      <c r="CU1" s="31" t="s">
        <v>238</v>
      </c>
      <c r="CV1" s="31" t="s">
        <v>239</v>
      </c>
      <c r="CW1" s="31" t="s">
        <v>240</v>
      </c>
      <c r="CX1" s="31" t="s">
        <v>241</v>
      </c>
      <c r="CY1" s="31" t="s">
        <v>242</v>
      </c>
      <c r="CZ1" s="31" t="s">
        <v>243</v>
      </c>
      <c r="DA1" s="31" t="s">
        <v>244</v>
      </c>
      <c r="DB1" s="31" t="s">
        <v>245</v>
      </c>
      <c r="DC1" s="31" t="s">
        <v>246</v>
      </c>
      <c r="DD1" s="31" t="s">
        <v>247</v>
      </c>
      <c r="DE1" s="31" t="s">
        <v>248</v>
      </c>
      <c r="DF1" s="31" t="s">
        <v>249</v>
      </c>
      <c r="DG1" s="31" t="s">
        <v>250</v>
      </c>
      <c r="DH1" s="31" t="s">
        <v>251</v>
      </c>
      <c r="DI1" s="31" t="s">
        <v>252</v>
      </c>
      <c r="DJ1" s="31" t="s">
        <v>253</v>
      </c>
      <c r="DK1" s="31" t="s">
        <v>254</v>
      </c>
      <c r="DL1" s="31" t="s">
        <v>255</v>
      </c>
      <c r="DM1" s="31" t="s">
        <v>256</v>
      </c>
      <c r="DN1" s="31" t="s">
        <v>257</v>
      </c>
      <c r="DO1" s="31" t="s">
        <v>258</v>
      </c>
      <c r="DP1" s="31" t="s">
        <v>259</v>
      </c>
      <c r="DQ1" s="31" t="s">
        <v>260</v>
      </c>
      <c r="DR1" s="31" t="s">
        <v>261</v>
      </c>
      <c r="DS1" s="31" t="s">
        <v>262</v>
      </c>
      <c r="DT1" s="31" t="s">
        <v>263</v>
      </c>
      <c r="DU1" s="31" t="s">
        <v>264</v>
      </c>
      <c r="DV1" s="42" t="s">
        <v>304</v>
      </c>
      <c r="DW1" s="42" t="s">
        <v>305</v>
      </c>
      <c r="DX1" s="42" t="s">
        <v>306</v>
      </c>
      <c r="DY1" s="42" t="s">
        <v>307</v>
      </c>
      <c r="DZ1" s="42" t="s">
        <v>308</v>
      </c>
      <c r="EA1" s="42" t="s">
        <v>309</v>
      </c>
      <c r="EB1" s="42" t="s">
        <v>310</v>
      </c>
      <c r="EC1" s="42" t="s">
        <v>311</v>
      </c>
      <c r="ED1" s="42" t="s">
        <v>312</v>
      </c>
      <c r="EE1" s="43" t="s">
        <v>265</v>
      </c>
      <c r="EF1" s="43" t="s">
        <v>266</v>
      </c>
      <c r="EG1" s="43" t="s">
        <v>267</v>
      </c>
      <c r="EH1" s="43" t="s">
        <v>268</v>
      </c>
      <c r="EI1" s="43" t="s">
        <v>269</v>
      </c>
      <c r="EJ1" s="43" t="s">
        <v>270</v>
      </c>
      <c r="EK1" s="43" t="s">
        <v>271</v>
      </c>
      <c r="EL1" s="43" t="s">
        <v>272</v>
      </c>
      <c r="EM1" s="43" t="s">
        <v>273</v>
      </c>
      <c r="EN1" s="42" t="s">
        <v>274</v>
      </c>
      <c r="EO1" s="42" t="s">
        <v>275</v>
      </c>
      <c r="EP1" s="42" t="s">
        <v>276</v>
      </c>
      <c r="EQ1" s="43" t="s">
        <v>277</v>
      </c>
      <c r="ER1" s="43" t="s">
        <v>278</v>
      </c>
      <c r="ES1" s="42" t="s">
        <v>279</v>
      </c>
      <c r="ET1" s="43" t="s">
        <v>280</v>
      </c>
      <c r="EU1" s="43" t="s">
        <v>281</v>
      </c>
      <c r="EV1" s="44" t="s">
        <v>282</v>
      </c>
    </row>
    <row r="2" spans="1:152" s="49" customFormat="1" ht="87" customHeight="1" x14ac:dyDescent="0.2">
      <c r="A2" s="37" t="s">
        <v>80</v>
      </c>
      <c r="B2" s="94"/>
      <c r="C2" s="95"/>
      <c r="D2" s="95"/>
      <c r="E2" s="95"/>
      <c r="DV2" s="50" t="s">
        <v>283</v>
      </c>
      <c r="DW2" s="51" t="s">
        <v>284</v>
      </c>
      <c r="DX2" s="51" t="s">
        <v>313</v>
      </c>
      <c r="DY2" s="51" t="s">
        <v>285</v>
      </c>
      <c r="DZ2" s="52" t="s">
        <v>286</v>
      </c>
      <c r="EA2" s="52" t="s">
        <v>287</v>
      </c>
      <c r="EB2" s="51" t="s">
        <v>288</v>
      </c>
      <c r="EC2" s="51" t="s">
        <v>289</v>
      </c>
      <c r="ED2" s="51" t="s">
        <v>290</v>
      </c>
      <c r="EE2" s="96" t="s">
        <v>291</v>
      </c>
      <c r="EF2" s="96"/>
      <c r="EG2" s="96"/>
      <c r="EH2" s="96"/>
      <c r="EI2" s="96"/>
      <c r="EJ2" s="96"/>
      <c r="EK2" s="51" t="s">
        <v>292</v>
      </c>
      <c r="EL2" s="51" t="s">
        <v>293</v>
      </c>
      <c r="EM2" s="51" t="s">
        <v>294</v>
      </c>
      <c r="EN2" s="53" t="s">
        <v>295</v>
      </c>
      <c r="EO2" s="53" t="s">
        <v>296</v>
      </c>
      <c r="EP2" s="53" t="s">
        <v>297</v>
      </c>
      <c r="EQ2" s="54" t="s">
        <v>298</v>
      </c>
      <c r="ER2" s="54" t="s">
        <v>299</v>
      </c>
      <c r="ES2" s="53" t="s">
        <v>300</v>
      </c>
      <c r="ET2" s="55" t="s">
        <v>301</v>
      </c>
      <c r="EU2" s="55" t="s">
        <v>302</v>
      </c>
      <c r="EV2" s="56" t="s">
        <v>303</v>
      </c>
    </row>
    <row r="3" spans="1:152" x14ac:dyDescent="0.2">
      <c r="A3" t="s">
        <v>332</v>
      </c>
      <c r="B3" t="s">
        <v>322</v>
      </c>
      <c r="C3">
        <v>6</v>
      </c>
      <c r="D3" t="s">
        <v>329</v>
      </c>
      <c r="E3" t="s">
        <v>346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45">
        <f>SUM(AU3,BY3,CC3,CI3,CN3,CV3,DJ3,DK3,DS3)</f>
        <v>0</v>
      </c>
      <c r="DW3" s="46">
        <f>SUM(BD3,BG3,BI3,BJ3,BK3,BL3,BM3,BN3,BO3)</f>
        <v>0</v>
      </c>
      <c r="DX3" s="46">
        <f>SUM(Q3,S3,AJ3,AK3,AL3,AM3,AN3,AX3,BC3,BE3,CE3,CW3,DK3,DT3)</f>
        <v>0</v>
      </c>
      <c r="DY3" s="46">
        <f>SUM(F3,P3,AD3,AQ3,BA3,BH3,BV3,BX3)</f>
        <v>0</v>
      </c>
      <c r="DZ3" s="46">
        <f>SUM(N3,AS3,BZ3,CD3,CN3,CR3,CS3)</f>
        <v>0</v>
      </c>
      <c r="EA3" s="46">
        <f>SUM(F3,M3,O3,R3,V3,AT3,AX3,AY3,BU3,BV3,CN3)</f>
        <v>0</v>
      </c>
      <c r="EB3" s="46">
        <f>SUM(AE3,AR3,AV3,BW3,CA3,CF3,CO3,CP3,CX3,DD3,DI3,DM3,DN3)</f>
        <v>0</v>
      </c>
      <c r="EC3" s="46">
        <f>SUM(H3,L3,U3,X3,Y3:AB3,AF3,AP3,BQ3,CB3,CH3,CT3,CU3,DA3,DB3,DC3,DE3,DL3)</f>
        <v>0</v>
      </c>
      <c r="ED3" s="46">
        <f>SUM(EE3:EJ3)</f>
        <v>0</v>
      </c>
      <c r="EE3" s="45">
        <f>J3</f>
        <v>0</v>
      </c>
      <c r="EF3" s="45">
        <f>BS3</f>
        <v>0</v>
      </c>
      <c r="EG3" s="45">
        <f>BT3</f>
        <v>0</v>
      </c>
      <c r="EH3" s="45">
        <f>CG3</f>
        <v>0</v>
      </c>
      <c r="EI3" s="45">
        <f>DD3</f>
        <v>0</v>
      </c>
      <c r="EJ3" s="45">
        <f>DR3</f>
        <v>0</v>
      </c>
      <c r="EK3" s="47">
        <f>COUNTIF(EE3:EJ3, 0)</f>
        <v>6</v>
      </c>
      <c r="EL3" s="47">
        <f>COUNTIF(EE3:EJ3, 1)</f>
        <v>0</v>
      </c>
      <c r="EM3" s="47">
        <f>COUNTIF(EE3:EJ3, 2)</f>
        <v>0</v>
      </c>
      <c r="EN3" s="46">
        <f>DV3+DW3+DX3-DK3</f>
        <v>0</v>
      </c>
      <c r="EO3" s="46">
        <f>EB3+EC3</f>
        <v>0</v>
      </c>
      <c r="EP3" s="46">
        <f>SUM(F3:DU3)-ET3-EU3</f>
        <v>0</v>
      </c>
      <c r="EQ3" s="47">
        <f>COUNTIF(F3:DU3, 1)</f>
        <v>0</v>
      </c>
      <c r="ER3" s="47">
        <f>COUNTIF(F3:DU3, 2)</f>
        <v>0</v>
      </c>
      <c r="ES3" s="46">
        <f>EP3-EQ3-ER3</f>
        <v>0</v>
      </c>
      <c r="ET3" s="46">
        <f>G3</f>
        <v>0</v>
      </c>
      <c r="EU3" s="46">
        <f>I3</f>
        <v>0</v>
      </c>
      <c r="EV3" s="48">
        <f>SUM(J3,K3,T3,W3,AC3,AG3,AH3,AI3,AO3,AW3,AZ3,BB3,BF3,BP3,BR3,BS3,BT3,CG3,CJ3,CK3,CL3,CM3,CQ3,CY3,CZ3,DF3,DG3,DH3,DO3,DP3,DQ3,DR3,DU3)</f>
        <v>0</v>
      </c>
    </row>
    <row r="4" spans="1:152" x14ac:dyDescent="0.2">
      <c r="B4" t="s">
        <v>323</v>
      </c>
      <c r="C4">
        <v>8</v>
      </c>
      <c r="D4" t="s">
        <v>330</v>
      </c>
      <c r="E4" t="s">
        <v>346</v>
      </c>
      <c r="F4" s="76">
        <v>0</v>
      </c>
      <c r="G4" s="76">
        <v>0</v>
      </c>
      <c r="H4" s="76">
        <v>0</v>
      </c>
      <c r="I4" s="76">
        <v>0</v>
      </c>
      <c r="J4" s="76">
        <v>0</v>
      </c>
      <c r="K4" s="76">
        <v>0</v>
      </c>
      <c r="L4" s="76">
        <v>0</v>
      </c>
      <c r="M4" s="76">
        <v>0</v>
      </c>
      <c r="N4" s="76">
        <v>0</v>
      </c>
      <c r="O4" s="76">
        <v>0</v>
      </c>
      <c r="P4" s="76">
        <v>0</v>
      </c>
      <c r="Q4" s="76">
        <v>0</v>
      </c>
      <c r="R4" s="76">
        <v>0</v>
      </c>
      <c r="S4" s="76">
        <v>0</v>
      </c>
      <c r="T4" s="76">
        <v>0</v>
      </c>
      <c r="U4" s="76">
        <v>0</v>
      </c>
      <c r="V4" s="76">
        <v>0</v>
      </c>
      <c r="W4" s="76">
        <v>0</v>
      </c>
      <c r="X4" s="76">
        <v>0</v>
      </c>
      <c r="Y4" s="76">
        <v>0</v>
      </c>
      <c r="Z4" s="76">
        <v>0</v>
      </c>
      <c r="AA4" s="76">
        <v>0</v>
      </c>
      <c r="AB4" s="76">
        <v>0</v>
      </c>
      <c r="AC4" s="76">
        <v>0</v>
      </c>
      <c r="AD4" s="76">
        <v>0</v>
      </c>
      <c r="AE4" s="76">
        <v>0</v>
      </c>
      <c r="AF4" s="76">
        <v>0</v>
      </c>
      <c r="AG4" s="76">
        <v>0</v>
      </c>
      <c r="AH4" s="76">
        <v>0</v>
      </c>
      <c r="AI4" s="76">
        <v>0</v>
      </c>
      <c r="AJ4" s="76">
        <v>0</v>
      </c>
      <c r="AK4" s="76">
        <v>0</v>
      </c>
      <c r="AL4" s="76">
        <v>0</v>
      </c>
      <c r="AM4" s="76">
        <v>0</v>
      </c>
      <c r="AN4" s="76">
        <v>0</v>
      </c>
      <c r="AO4" s="76">
        <v>0</v>
      </c>
      <c r="AP4" s="76">
        <v>0</v>
      </c>
      <c r="AQ4" s="76">
        <v>0</v>
      </c>
      <c r="AR4" s="76">
        <v>0</v>
      </c>
      <c r="AS4" s="76">
        <v>0</v>
      </c>
      <c r="AT4" s="76">
        <v>0</v>
      </c>
      <c r="AU4" s="76">
        <v>0</v>
      </c>
      <c r="AV4" s="76">
        <v>0</v>
      </c>
      <c r="AW4" s="76">
        <v>0</v>
      </c>
      <c r="AX4" s="76">
        <v>0</v>
      </c>
      <c r="AY4" s="76">
        <v>0</v>
      </c>
      <c r="AZ4" s="76">
        <v>0</v>
      </c>
      <c r="BA4" s="76">
        <v>0</v>
      </c>
      <c r="BB4" s="76">
        <v>0</v>
      </c>
      <c r="BC4" s="76">
        <v>0</v>
      </c>
      <c r="BD4" s="76">
        <v>0</v>
      </c>
      <c r="BE4" s="76">
        <v>0</v>
      </c>
      <c r="BF4" s="76">
        <v>0</v>
      </c>
      <c r="BG4" s="76">
        <v>0</v>
      </c>
      <c r="BH4" s="76">
        <v>0</v>
      </c>
      <c r="BI4" s="76">
        <v>0</v>
      </c>
      <c r="BJ4" s="76">
        <v>0</v>
      </c>
      <c r="BK4" s="76">
        <v>0</v>
      </c>
      <c r="BL4" s="76">
        <v>0</v>
      </c>
      <c r="BM4" s="76">
        <v>0</v>
      </c>
      <c r="BN4" s="76">
        <v>0</v>
      </c>
      <c r="BO4" s="76">
        <v>0</v>
      </c>
      <c r="BP4" s="76">
        <v>0</v>
      </c>
      <c r="BQ4" s="76">
        <v>0</v>
      </c>
      <c r="BR4" s="76">
        <v>0</v>
      </c>
      <c r="BS4" s="76">
        <v>0</v>
      </c>
      <c r="BT4" s="76">
        <v>0</v>
      </c>
      <c r="BU4" s="76">
        <v>1</v>
      </c>
      <c r="BV4" s="76">
        <v>0</v>
      </c>
      <c r="BW4" s="76">
        <v>0</v>
      </c>
      <c r="BX4" s="76">
        <v>0</v>
      </c>
      <c r="BY4" s="76">
        <v>0</v>
      </c>
      <c r="BZ4" s="76">
        <v>0</v>
      </c>
      <c r="CA4" s="76">
        <v>0</v>
      </c>
      <c r="CB4" s="76">
        <v>0</v>
      </c>
      <c r="CC4" s="76">
        <v>0</v>
      </c>
      <c r="CD4" s="76">
        <v>0</v>
      </c>
      <c r="CE4" s="76">
        <v>0</v>
      </c>
      <c r="CF4" s="76">
        <v>0</v>
      </c>
      <c r="CG4" s="76">
        <v>0</v>
      </c>
      <c r="CH4" s="76">
        <v>0</v>
      </c>
      <c r="CI4" s="76">
        <v>0</v>
      </c>
      <c r="CJ4" s="76">
        <v>1</v>
      </c>
      <c r="CK4" s="76">
        <v>0</v>
      </c>
      <c r="CL4" s="76">
        <v>0</v>
      </c>
      <c r="CM4" s="76">
        <v>0</v>
      </c>
      <c r="CN4" s="76">
        <v>0</v>
      </c>
      <c r="CO4" s="76">
        <v>0</v>
      </c>
      <c r="CP4" s="76">
        <v>0</v>
      </c>
      <c r="CQ4" s="76">
        <v>0</v>
      </c>
      <c r="CR4" s="76">
        <v>0</v>
      </c>
      <c r="CS4" s="76">
        <v>0</v>
      </c>
      <c r="CT4" s="76">
        <v>0</v>
      </c>
      <c r="CU4" s="76">
        <v>0</v>
      </c>
      <c r="CV4" s="76">
        <v>0</v>
      </c>
      <c r="CW4" s="76">
        <v>0</v>
      </c>
      <c r="CX4" s="76">
        <v>0</v>
      </c>
      <c r="CY4" s="76">
        <v>0</v>
      </c>
      <c r="CZ4" s="76">
        <v>1</v>
      </c>
      <c r="DA4" s="76">
        <v>0</v>
      </c>
      <c r="DB4" s="76">
        <v>0</v>
      </c>
      <c r="DC4" s="76">
        <v>0</v>
      </c>
      <c r="DD4" s="76">
        <v>0</v>
      </c>
      <c r="DE4" s="76">
        <v>0</v>
      </c>
      <c r="DF4" s="76">
        <v>0</v>
      </c>
      <c r="DG4" s="76">
        <v>0</v>
      </c>
      <c r="DH4" s="76">
        <v>0</v>
      </c>
      <c r="DI4" s="76">
        <v>0</v>
      </c>
      <c r="DJ4" s="76">
        <v>0</v>
      </c>
      <c r="DK4" s="76">
        <v>0</v>
      </c>
      <c r="DL4" s="76">
        <v>0</v>
      </c>
      <c r="DM4" s="76">
        <v>0</v>
      </c>
      <c r="DN4" s="76">
        <v>0</v>
      </c>
      <c r="DO4" s="76">
        <v>0</v>
      </c>
      <c r="DP4" s="76">
        <v>0</v>
      </c>
      <c r="DQ4" s="76">
        <v>0</v>
      </c>
      <c r="DR4" s="76">
        <v>0</v>
      </c>
      <c r="DS4" s="76">
        <v>0</v>
      </c>
      <c r="DT4" s="76">
        <v>0</v>
      </c>
      <c r="DU4" s="76">
        <v>0</v>
      </c>
      <c r="DV4" s="45">
        <f t="shared" ref="DV4:DV17" si="0">SUM(AU4,BY4,CC4,CI4,CN4,CV4,DJ4,DK4,DS4)</f>
        <v>0</v>
      </c>
      <c r="DW4" s="46">
        <f t="shared" ref="DW4:DW17" si="1">SUM(BD4,BG4,BI4,BJ4,BK4,BL4,BM4,BN4,BO4)</f>
        <v>0</v>
      </c>
      <c r="DX4" s="46">
        <f t="shared" ref="DX4:DX17" si="2">SUM(Q4,S4,AJ4,AK4,AL4,AM4,AN4,AX4,BC4,BE4,CE4,CW4,DK4,DT4)</f>
        <v>0</v>
      </c>
      <c r="DY4" s="46">
        <f t="shared" ref="DY4:DY17" si="3">SUM(F4,P4,AD4,AQ4,BA4,BH4,BV4,BX4)</f>
        <v>0</v>
      </c>
      <c r="DZ4" s="46">
        <f t="shared" ref="DZ4:DZ17" si="4">SUM(N4,AS4,BZ4,CD4,CN4,CR4,CS4)</f>
        <v>0</v>
      </c>
      <c r="EA4" s="46">
        <f t="shared" ref="EA4:EA17" si="5">SUM(F4,M4,O4,R4,V4,AT4,AX4,AY4,BU4,BV4,CN4)</f>
        <v>1</v>
      </c>
      <c r="EB4" s="46">
        <f t="shared" ref="EB4:EB17" si="6">SUM(AE4,AR4,AV4,BW4,CA4,CF4,CO4,CP4,CX4,DD4,DI4,DM4,DN4)</f>
        <v>0</v>
      </c>
      <c r="EC4" s="46">
        <f t="shared" ref="EC4:EC17" si="7">SUM(H4,L4,U4,X4,Y4:AB4,AF4,AP4,BQ4,CB4,CH4,CT4,CU4,DA4,DB4,DC4,DE4,DL4)</f>
        <v>0</v>
      </c>
      <c r="ED4" s="46">
        <f t="shared" ref="ED4:ED17" si="8">SUM(EE4:EJ4)</f>
        <v>0</v>
      </c>
      <c r="EE4" s="45">
        <f>J4</f>
        <v>0</v>
      </c>
      <c r="EF4" s="45">
        <f t="shared" ref="EF4:EF17" si="9">BS4</f>
        <v>0</v>
      </c>
      <c r="EG4" s="45">
        <f t="shared" ref="EG4:EG17" si="10">BT4</f>
        <v>0</v>
      </c>
      <c r="EH4" s="45">
        <f t="shared" ref="EH4:EH17" si="11">CG4</f>
        <v>0</v>
      </c>
      <c r="EI4" s="45">
        <f t="shared" ref="EI4:EI17" si="12">DD4</f>
        <v>0</v>
      </c>
      <c r="EJ4" s="45">
        <f t="shared" ref="EJ4:EJ17" si="13">DR4</f>
        <v>0</v>
      </c>
      <c r="EK4" s="47">
        <f t="shared" ref="EK4:EK17" si="14">COUNTIF(EE4:EJ4, 0)</f>
        <v>6</v>
      </c>
      <c r="EL4" s="47">
        <f t="shared" ref="EL4:EL17" si="15">COUNTIF(EE4:EJ4, 1)</f>
        <v>0</v>
      </c>
      <c r="EM4" s="47">
        <f t="shared" ref="EM4:EM17" si="16">COUNTIF(EE4:EJ4, 2)</f>
        <v>0</v>
      </c>
      <c r="EN4" s="46">
        <f t="shared" ref="EN4:EN17" si="17">DV4+DW4+DX4-DK4</f>
        <v>0</v>
      </c>
      <c r="EO4" s="46">
        <f t="shared" ref="EO4:EO17" si="18">EB4+EC4</f>
        <v>0</v>
      </c>
      <c r="EP4" s="46">
        <f t="shared" ref="EP4:EP17" si="19">SUM(F4:DU4)-ET4-EU4</f>
        <v>3</v>
      </c>
      <c r="EQ4" s="47">
        <f t="shared" ref="EQ4:EQ16" si="20">COUNTIF(F4:DU4, 1)</f>
        <v>3</v>
      </c>
      <c r="ER4" s="47">
        <f t="shared" ref="ER4:ER17" si="21">COUNTIF(F4:DU4, 2)</f>
        <v>0</v>
      </c>
      <c r="ES4" s="46">
        <f t="shared" ref="ES4:ES17" si="22">EP4-EQ4-ER4</f>
        <v>0</v>
      </c>
      <c r="ET4" s="46">
        <f t="shared" ref="ET4:ET17" si="23">G4</f>
        <v>0</v>
      </c>
      <c r="EU4" s="46">
        <f t="shared" ref="EU4:EU17" si="24">I4</f>
        <v>0</v>
      </c>
      <c r="EV4" s="48">
        <f t="shared" ref="EV4:EV17" si="25">SUM(J4,K4,T4,W4,AC4,AG4,AH4,AI4,AO4,AW4,AZ4,BB4,BF4,BP4,BR4,BS4,BT4,CG4,CJ4,CK4,CL4,CM4,CQ4,CY4,CZ4,DF4,DG4,DH4,DO4,DP4,DQ4,DR4,DU4)</f>
        <v>2</v>
      </c>
    </row>
    <row r="5" spans="1:152" x14ac:dyDescent="0.2">
      <c r="B5" t="s">
        <v>324</v>
      </c>
      <c r="C5">
        <v>7</v>
      </c>
      <c r="D5" t="s">
        <v>329</v>
      </c>
      <c r="E5" t="s">
        <v>346</v>
      </c>
      <c r="F5" s="76">
        <v>1</v>
      </c>
      <c r="G5" s="76">
        <v>0</v>
      </c>
      <c r="H5" s="76">
        <v>1</v>
      </c>
      <c r="I5" s="76">
        <v>0</v>
      </c>
      <c r="J5" s="76">
        <v>0</v>
      </c>
      <c r="K5" s="76">
        <v>0</v>
      </c>
      <c r="L5" s="76">
        <v>0</v>
      </c>
      <c r="M5" s="76">
        <v>2</v>
      </c>
      <c r="N5" s="76">
        <v>0</v>
      </c>
      <c r="O5" s="76">
        <v>1</v>
      </c>
      <c r="P5" s="76">
        <v>0</v>
      </c>
      <c r="Q5" s="76">
        <v>1</v>
      </c>
      <c r="R5" s="76">
        <v>1</v>
      </c>
      <c r="S5" s="76">
        <v>0</v>
      </c>
      <c r="T5" s="76">
        <v>0</v>
      </c>
      <c r="U5" s="76">
        <v>1</v>
      </c>
      <c r="V5" s="76">
        <v>0</v>
      </c>
      <c r="W5" s="76">
        <v>1</v>
      </c>
      <c r="X5" s="76">
        <v>1</v>
      </c>
      <c r="Y5" s="76">
        <v>0</v>
      </c>
      <c r="Z5" s="76">
        <v>1</v>
      </c>
      <c r="AA5" s="76">
        <v>1</v>
      </c>
      <c r="AB5" s="76">
        <v>1</v>
      </c>
      <c r="AC5" s="76">
        <v>1</v>
      </c>
      <c r="AD5" s="76">
        <v>1</v>
      </c>
      <c r="AE5" s="76">
        <v>1</v>
      </c>
      <c r="AF5" s="76">
        <v>1</v>
      </c>
      <c r="AG5" s="76">
        <v>1</v>
      </c>
      <c r="AH5" s="76">
        <v>0</v>
      </c>
      <c r="AI5" s="76">
        <v>0</v>
      </c>
      <c r="AJ5" s="76">
        <v>0</v>
      </c>
      <c r="AK5" s="76">
        <v>1</v>
      </c>
      <c r="AL5" s="76">
        <v>2</v>
      </c>
      <c r="AM5" s="76">
        <v>1</v>
      </c>
      <c r="AN5" s="76">
        <v>2</v>
      </c>
      <c r="AO5" s="76">
        <v>2</v>
      </c>
      <c r="AP5" s="76">
        <v>1</v>
      </c>
      <c r="AQ5" s="76">
        <v>1</v>
      </c>
      <c r="AR5" s="76">
        <v>1</v>
      </c>
      <c r="AS5" s="76">
        <v>0</v>
      </c>
      <c r="AT5" s="76">
        <v>1</v>
      </c>
      <c r="AU5" s="76">
        <v>0</v>
      </c>
      <c r="AV5" s="76">
        <v>1</v>
      </c>
      <c r="AW5" s="76">
        <v>2</v>
      </c>
      <c r="AX5" s="76">
        <v>0</v>
      </c>
      <c r="AY5" s="76">
        <v>0</v>
      </c>
      <c r="AZ5" s="76">
        <v>1</v>
      </c>
      <c r="BA5" s="76">
        <v>1</v>
      </c>
      <c r="BB5" s="76">
        <v>1</v>
      </c>
      <c r="BC5" s="76">
        <v>0</v>
      </c>
      <c r="BD5" s="76">
        <v>0</v>
      </c>
      <c r="BE5" s="76">
        <v>0</v>
      </c>
      <c r="BF5" s="76">
        <v>0</v>
      </c>
      <c r="BG5" s="76">
        <v>0</v>
      </c>
      <c r="BH5" s="76">
        <v>0</v>
      </c>
      <c r="BI5" s="76">
        <v>0</v>
      </c>
      <c r="BJ5" s="76">
        <v>0</v>
      </c>
      <c r="BK5" s="76">
        <v>0</v>
      </c>
      <c r="BL5" s="76">
        <v>0</v>
      </c>
      <c r="BM5" s="76">
        <v>0</v>
      </c>
      <c r="BN5" s="76">
        <v>0</v>
      </c>
      <c r="BO5" s="76">
        <v>0</v>
      </c>
      <c r="BP5" s="76">
        <v>0</v>
      </c>
      <c r="BQ5" s="76">
        <v>1</v>
      </c>
      <c r="BR5" s="76">
        <v>0</v>
      </c>
      <c r="BS5" s="76">
        <v>0</v>
      </c>
      <c r="BT5" s="76">
        <v>0</v>
      </c>
      <c r="BU5" s="76">
        <v>1</v>
      </c>
      <c r="BV5" s="76">
        <v>0</v>
      </c>
      <c r="BW5" s="76">
        <v>0</v>
      </c>
      <c r="BX5" s="76">
        <v>2</v>
      </c>
      <c r="BY5" s="76">
        <v>1</v>
      </c>
      <c r="BZ5" s="76">
        <v>0</v>
      </c>
      <c r="CA5" s="76">
        <v>0</v>
      </c>
      <c r="CB5" s="76">
        <v>1</v>
      </c>
      <c r="CC5" s="76">
        <v>1</v>
      </c>
      <c r="CD5" s="76">
        <v>0</v>
      </c>
      <c r="CE5" s="76">
        <v>0</v>
      </c>
      <c r="CF5" s="76">
        <v>0</v>
      </c>
      <c r="CG5" s="76">
        <v>0</v>
      </c>
      <c r="CH5" s="76">
        <v>1</v>
      </c>
      <c r="CI5" s="76">
        <v>0</v>
      </c>
      <c r="CJ5" s="76">
        <v>1</v>
      </c>
      <c r="CK5" s="76">
        <v>1</v>
      </c>
      <c r="CL5" s="76">
        <v>0</v>
      </c>
      <c r="CM5" s="76">
        <v>0</v>
      </c>
      <c r="CN5" s="76">
        <v>0</v>
      </c>
      <c r="CO5" s="76">
        <v>0</v>
      </c>
      <c r="CP5" s="76">
        <v>0</v>
      </c>
      <c r="CQ5" s="76">
        <v>0</v>
      </c>
      <c r="CR5" s="76">
        <v>0</v>
      </c>
      <c r="CS5" s="76">
        <v>0</v>
      </c>
      <c r="CT5" s="76">
        <v>1</v>
      </c>
      <c r="CU5" s="76">
        <v>0</v>
      </c>
      <c r="CV5" s="76">
        <v>1</v>
      </c>
      <c r="CW5" s="76">
        <v>0</v>
      </c>
      <c r="CX5" s="76">
        <v>1</v>
      </c>
      <c r="CY5" s="76">
        <v>2</v>
      </c>
      <c r="CZ5" s="76">
        <v>2</v>
      </c>
      <c r="DA5" s="76">
        <v>0</v>
      </c>
      <c r="DB5" s="76">
        <v>0</v>
      </c>
      <c r="DC5" s="76">
        <v>2</v>
      </c>
      <c r="DD5" s="76">
        <v>0</v>
      </c>
      <c r="DE5" s="76">
        <v>0</v>
      </c>
      <c r="DF5" s="76">
        <v>0</v>
      </c>
      <c r="DG5" s="76">
        <v>1</v>
      </c>
      <c r="DH5" s="76">
        <v>0</v>
      </c>
      <c r="DI5" s="76">
        <v>0</v>
      </c>
      <c r="DJ5" s="76">
        <v>1</v>
      </c>
      <c r="DK5" s="76">
        <v>1</v>
      </c>
      <c r="DL5" s="76">
        <v>1</v>
      </c>
      <c r="DM5" s="76">
        <v>0</v>
      </c>
      <c r="DN5" s="76">
        <v>0</v>
      </c>
      <c r="DO5" s="76">
        <v>0</v>
      </c>
      <c r="DP5" s="76">
        <v>0</v>
      </c>
      <c r="DQ5" s="76">
        <v>1</v>
      </c>
      <c r="DR5" s="76">
        <v>0</v>
      </c>
      <c r="DS5" s="76">
        <v>0</v>
      </c>
      <c r="DT5" s="76">
        <v>1</v>
      </c>
      <c r="DU5" s="76">
        <v>0</v>
      </c>
      <c r="DV5" s="45">
        <f t="shared" si="0"/>
        <v>5</v>
      </c>
      <c r="DW5" s="46">
        <f t="shared" si="1"/>
        <v>0</v>
      </c>
      <c r="DX5" s="46">
        <f t="shared" si="2"/>
        <v>9</v>
      </c>
      <c r="DY5" s="46">
        <f t="shared" si="3"/>
        <v>6</v>
      </c>
      <c r="DZ5" s="46">
        <f t="shared" si="4"/>
        <v>0</v>
      </c>
      <c r="EA5" s="46">
        <f t="shared" si="5"/>
        <v>7</v>
      </c>
      <c r="EB5" s="46">
        <f t="shared" si="6"/>
        <v>4</v>
      </c>
      <c r="EC5" s="46">
        <f t="shared" si="7"/>
        <v>15</v>
      </c>
      <c r="ED5" s="46">
        <f t="shared" si="8"/>
        <v>0</v>
      </c>
      <c r="EE5" s="45">
        <f t="shared" ref="EE5:EE17" si="26">J5</f>
        <v>0</v>
      </c>
      <c r="EF5" s="45">
        <f t="shared" si="9"/>
        <v>0</v>
      </c>
      <c r="EG5" s="45">
        <f t="shared" si="10"/>
        <v>0</v>
      </c>
      <c r="EH5" s="45">
        <f t="shared" si="11"/>
        <v>0</v>
      </c>
      <c r="EI5" s="45">
        <f t="shared" si="12"/>
        <v>0</v>
      </c>
      <c r="EJ5" s="45">
        <f t="shared" si="13"/>
        <v>0</v>
      </c>
      <c r="EK5" s="47">
        <f t="shared" si="14"/>
        <v>6</v>
      </c>
      <c r="EL5" s="47">
        <f t="shared" si="15"/>
        <v>0</v>
      </c>
      <c r="EM5" s="47">
        <f t="shared" si="16"/>
        <v>0</v>
      </c>
      <c r="EN5" s="46">
        <f t="shared" si="17"/>
        <v>13</v>
      </c>
      <c r="EO5" s="46">
        <f t="shared" si="18"/>
        <v>19</v>
      </c>
      <c r="EP5" s="46">
        <f t="shared" si="19"/>
        <v>61</v>
      </c>
      <c r="EQ5" s="47">
        <f t="shared" si="20"/>
        <v>43</v>
      </c>
      <c r="ER5" s="47">
        <f t="shared" si="21"/>
        <v>9</v>
      </c>
      <c r="ES5" s="46">
        <f t="shared" si="22"/>
        <v>9</v>
      </c>
      <c r="ET5" s="46">
        <f t="shared" si="23"/>
        <v>0</v>
      </c>
      <c r="EU5" s="46">
        <f t="shared" si="24"/>
        <v>0</v>
      </c>
      <c r="EV5" s="48">
        <f t="shared" si="25"/>
        <v>17</v>
      </c>
    </row>
    <row r="6" spans="1:152" x14ac:dyDescent="0.2">
      <c r="B6" t="s">
        <v>325</v>
      </c>
      <c r="C6">
        <v>5</v>
      </c>
      <c r="D6" t="s">
        <v>331</v>
      </c>
      <c r="E6" t="s">
        <v>346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  <c r="DQ6" s="79"/>
      <c r="DR6" s="79"/>
      <c r="DS6" s="79"/>
      <c r="DT6" s="79"/>
      <c r="DU6" s="79"/>
      <c r="DV6" s="45">
        <f t="shared" si="0"/>
        <v>0</v>
      </c>
      <c r="DW6" s="46">
        <f t="shared" si="1"/>
        <v>0</v>
      </c>
      <c r="DX6" s="46">
        <f t="shared" si="2"/>
        <v>0</v>
      </c>
      <c r="DY6" s="46">
        <f t="shared" si="3"/>
        <v>0</v>
      </c>
      <c r="DZ6" s="46">
        <f t="shared" si="4"/>
        <v>0</v>
      </c>
      <c r="EA6" s="46">
        <f t="shared" si="5"/>
        <v>0</v>
      </c>
      <c r="EB6" s="46">
        <f t="shared" si="6"/>
        <v>0</v>
      </c>
      <c r="EC6" s="46">
        <f t="shared" si="7"/>
        <v>0</v>
      </c>
      <c r="ED6" s="46">
        <f t="shared" si="8"/>
        <v>0</v>
      </c>
      <c r="EE6" s="45">
        <f t="shared" si="26"/>
        <v>0</v>
      </c>
      <c r="EF6" s="45">
        <f t="shared" si="9"/>
        <v>0</v>
      </c>
      <c r="EG6" s="45">
        <f t="shared" si="10"/>
        <v>0</v>
      </c>
      <c r="EH6" s="45">
        <f t="shared" si="11"/>
        <v>0</v>
      </c>
      <c r="EI6" s="45">
        <f t="shared" si="12"/>
        <v>0</v>
      </c>
      <c r="EJ6" s="45">
        <f t="shared" si="13"/>
        <v>0</v>
      </c>
      <c r="EK6" s="47">
        <f t="shared" si="14"/>
        <v>6</v>
      </c>
      <c r="EL6" s="47">
        <f t="shared" si="15"/>
        <v>0</v>
      </c>
      <c r="EM6" s="47">
        <f t="shared" si="16"/>
        <v>0</v>
      </c>
      <c r="EN6" s="46">
        <f t="shared" si="17"/>
        <v>0</v>
      </c>
      <c r="EO6" s="46">
        <f t="shared" si="18"/>
        <v>0</v>
      </c>
      <c r="EP6" s="46">
        <f t="shared" si="19"/>
        <v>0</v>
      </c>
      <c r="EQ6" s="47">
        <f t="shared" si="20"/>
        <v>0</v>
      </c>
      <c r="ER6" s="47">
        <f t="shared" si="21"/>
        <v>0</v>
      </c>
      <c r="ES6" s="46">
        <f t="shared" si="22"/>
        <v>0</v>
      </c>
      <c r="ET6" s="46">
        <f t="shared" si="23"/>
        <v>0</v>
      </c>
      <c r="EU6" s="46">
        <f t="shared" si="24"/>
        <v>0</v>
      </c>
      <c r="EV6" s="48">
        <f t="shared" si="25"/>
        <v>0</v>
      </c>
    </row>
    <row r="7" spans="1:152" x14ac:dyDescent="0.2">
      <c r="A7" t="s">
        <v>332</v>
      </c>
      <c r="B7" t="s">
        <v>326</v>
      </c>
      <c r="C7">
        <v>6</v>
      </c>
      <c r="D7" t="s">
        <v>331</v>
      </c>
      <c r="E7" t="s">
        <v>346</v>
      </c>
      <c r="F7" s="76">
        <v>0</v>
      </c>
      <c r="G7" s="76">
        <v>2</v>
      </c>
      <c r="H7" s="76">
        <v>1</v>
      </c>
      <c r="I7" s="76">
        <v>0</v>
      </c>
      <c r="J7" s="76">
        <v>0</v>
      </c>
      <c r="K7" s="76">
        <v>0</v>
      </c>
      <c r="L7" s="76">
        <v>1</v>
      </c>
      <c r="M7" s="76">
        <v>1</v>
      </c>
      <c r="N7" s="76">
        <v>1</v>
      </c>
      <c r="O7" s="76">
        <v>1</v>
      </c>
      <c r="P7" s="76">
        <v>2</v>
      </c>
      <c r="Q7" s="76">
        <v>1</v>
      </c>
      <c r="R7" s="76">
        <v>0</v>
      </c>
      <c r="S7" s="76">
        <v>1</v>
      </c>
      <c r="T7" s="76">
        <v>0</v>
      </c>
      <c r="U7" s="76">
        <v>0</v>
      </c>
      <c r="V7" s="76">
        <v>0</v>
      </c>
      <c r="W7" s="76">
        <v>0</v>
      </c>
      <c r="X7" s="76">
        <v>1</v>
      </c>
      <c r="Y7" s="76">
        <v>1</v>
      </c>
      <c r="Z7" s="76">
        <v>0</v>
      </c>
      <c r="AA7" s="76">
        <v>1</v>
      </c>
      <c r="AB7" s="76">
        <v>1</v>
      </c>
      <c r="AC7" s="76">
        <v>1</v>
      </c>
      <c r="AD7" s="76">
        <v>0</v>
      </c>
      <c r="AE7" s="76">
        <v>0</v>
      </c>
      <c r="AF7" s="76">
        <v>0</v>
      </c>
      <c r="AG7" s="76">
        <v>0</v>
      </c>
      <c r="AH7" s="76">
        <v>1</v>
      </c>
      <c r="AI7" s="76">
        <v>0</v>
      </c>
      <c r="AJ7" s="76">
        <v>0</v>
      </c>
      <c r="AK7" s="76">
        <v>0</v>
      </c>
      <c r="AL7" s="76">
        <v>0</v>
      </c>
      <c r="AM7" s="76">
        <v>0</v>
      </c>
      <c r="AN7" s="76">
        <v>0</v>
      </c>
      <c r="AO7" s="76">
        <v>1</v>
      </c>
      <c r="AP7" s="76">
        <v>0</v>
      </c>
      <c r="AQ7" s="76">
        <v>0</v>
      </c>
      <c r="AR7" s="76">
        <v>0</v>
      </c>
      <c r="AS7" s="76">
        <v>0</v>
      </c>
      <c r="AT7" s="76">
        <v>1</v>
      </c>
      <c r="AU7" s="76">
        <v>0</v>
      </c>
      <c r="AV7" s="76">
        <v>1</v>
      </c>
      <c r="AW7" s="76">
        <v>0</v>
      </c>
      <c r="AX7" s="76">
        <v>0</v>
      </c>
      <c r="AY7" s="76">
        <v>0</v>
      </c>
      <c r="AZ7" s="76">
        <v>0</v>
      </c>
      <c r="BA7" s="76">
        <v>0</v>
      </c>
      <c r="BB7" s="76">
        <v>1</v>
      </c>
      <c r="BC7" s="76">
        <v>0</v>
      </c>
      <c r="BD7" s="76">
        <v>0</v>
      </c>
      <c r="BE7" s="76">
        <v>0</v>
      </c>
      <c r="BF7" s="76">
        <v>0</v>
      </c>
      <c r="BG7" s="76">
        <v>1</v>
      </c>
      <c r="BH7" s="76">
        <v>0</v>
      </c>
      <c r="BI7" s="76">
        <v>0</v>
      </c>
      <c r="BJ7" s="76">
        <v>0</v>
      </c>
      <c r="BK7" s="76">
        <v>0</v>
      </c>
      <c r="BL7" s="76">
        <v>0</v>
      </c>
      <c r="BM7" s="76">
        <v>0</v>
      </c>
      <c r="BN7" s="76">
        <v>0</v>
      </c>
      <c r="BO7" s="76">
        <v>0</v>
      </c>
      <c r="BP7" s="76">
        <v>0</v>
      </c>
      <c r="BQ7" s="76">
        <v>0</v>
      </c>
      <c r="BR7" s="76">
        <v>1</v>
      </c>
      <c r="BS7" s="76">
        <v>0</v>
      </c>
      <c r="BT7" s="76">
        <v>0</v>
      </c>
      <c r="BU7" s="76">
        <v>1</v>
      </c>
      <c r="BV7" s="76">
        <v>0</v>
      </c>
      <c r="BW7" s="76">
        <v>0</v>
      </c>
      <c r="BX7" s="76">
        <v>0</v>
      </c>
      <c r="BY7" s="76">
        <v>1</v>
      </c>
      <c r="BZ7" s="76">
        <v>0</v>
      </c>
      <c r="CA7" s="76">
        <v>0</v>
      </c>
      <c r="CB7" s="76">
        <v>1</v>
      </c>
      <c r="CC7" s="76">
        <v>0</v>
      </c>
      <c r="CD7" s="76">
        <v>0</v>
      </c>
      <c r="CE7" s="76">
        <v>0</v>
      </c>
      <c r="CF7" s="76">
        <v>0</v>
      </c>
      <c r="CG7" s="76">
        <v>0</v>
      </c>
      <c r="CH7" s="76">
        <v>1</v>
      </c>
      <c r="CI7" s="76">
        <v>1</v>
      </c>
      <c r="CJ7" s="76">
        <v>2</v>
      </c>
      <c r="CK7" s="76">
        <v>0</v>
      </c>
      <c r="CL7" s="76">
        <v>0</v>
      </c>
      <c r="CM7" s="76">
        <v>0</v>
      </c>
      <c r="CN7" s="76">
        <v>0</v>
      </c>
      <c r="CO7" s="76">
        <v>0</v>
      </c>
      <c r="CP7" s="76">
        <v>0</v>
      </c>
      <c r="CQ7" s="76">
        <v>0</v>
      </c>
      <c r="CR7" s="76">
        <v>0</v>
      </c>
      <c r="CS7" s="76">
        <v>0</v>
      </c>
      <c r="CT7" s="76">
        <v>1</v>
      </c>
      <c r="CU7" s="76">
        <v>0</v>
      </c>
      <c r="CV7" s="76">
        <v>1</v>
      </c>
      <c r="CW7" s="76">
        <v>0</v>
      </c>
      <c r="CX7" s="76">
        <v>0</v>
      </c>
      <c r="CY7" s="76">
        <v>0</v>
      </c>
      <c r="CZ7" s="76">
        <v>0</v>
      </c>
      <c r="DA7" s="76">
        <v>2</v>
      </c>
      <c r="DB7" s="76">
        <v>1</v>
      </c>
      <c r="DC7" s="76">
        <v>1</v>
      </c>
      <c r="DD7" s="76">
        <v>0</v>
      </c>
      <c r="DE7" s="76">
        <v>0</v>
      </c>
      <c r="DF7" s="76">
        <v>0</v>
      </c>
      <c r="DG7" s="76">
        <v>0</v>
      </c>
      <c r="DH7" s="76">
        <v>0</v>
      </c>
      <c r="DI7" s="76">
        <v>0</v>
      </c>
      <c r="DJ7" s="76">
        <v>0</v>
      </c>
      <c r="DK7" s="76">
        <v>0</v>
      </c>
      <c r="DL7" s="76">
        <v>0</v>
      </c>
      <c r="DM7" s="76">
        <v>0</v>
      </c>
      <c r="DN7" s="76">
        <v>0</v>
      </c>
      <c r="DO7" s="76">
        <v>0</v>
      </c>
      <c r="DP7" s="76">
        <v>0</v>
      </c>
      <c r="DQ7" s="76">
        <v>0</v>
      </c>
      <c r="DR7" s="76">
        <v>0</v>
      </c>
      <c r="DS7" s="76">
        <v>0</v>
      </c>
      <c r="DT7" s="76">
        <v>0</v>
      </c>
      <c r="DU7" s="76">
        <v>0</v>
      </c>
      <c r="DV7" s="45">
        <f t="shared" si="0"/>
        <v>3</v>
      </c>
      <c r="DW7" s="46">
        <f t="shared" si="1"/>
        <v>1</v>
      </c>
      <c r="DX7" s="46">
        <f t="shared" si="2"/>
        <v>2</v>
      </c>
      <c r="DY7" s="46">
        <f t="shared" si="3"/>
        <v>2</v>
      </c>
      <c r="DZ7" s="46">
        <f t="shared" si="4"/>
        <v>1</v>
      </c>
      <c r="EA7" s="46">
        <f t="shared" si="5"/>
        <v>4</v>
      </c>
      <c r="EB7" s="46">
        <f t="shared" si="6"/>
        <v>1</v>
      </c>
      <c r="EC7" s="46">
        <f t="shared" si="7"/>
        <v>13</v>
      </c>
      <c r="ED7" s="46">
        <f t="shared" si="8"/>
        <v>0</v>
      </c>
      <c r="EE7" s="45">
        <f t="shared" si="26"/>
        <v>0</v>
      </c>
      <c r="EF7" s="45">
        <f t="shared" si="9"/>
        <v>0</v>
      </c>
      <c r="EG7" s="45">
        <f t="shared" si="10"/>
        <v>0</v>
      </c>
      <c r="EH7" s="45">
        <f t="shared" si="11"/>
        <v>0</v>
      </c>
      <c r="EI7" s="45">
        <f t="shared" si="12"/>
        <v>0</v>
      </c>
      <c r="EJ7" s="45">
        <f t="shared" si="13"/>
        <v>0</v>
      </c>
      <c r="EK7" s="47">
        <f t="shared" si="14"/>
        <v>6</v>
      </c>
      <c r="EL7" s="47">
        <f t="shared" si="15"/>
        <v>0</v>
      </c>
      <c r="EM7" s="47">
        <f t="shared" si="16"/>
        <v>0</v>
      </c>
      <c r="EN7" s="46">
        <f t="shared" si="17"/>
        <v>6</v>
      </c>
      <c r="EO7" s="46">
        <f t="shared" si="18"/>
        <v>14</v>
      </c>
      <c r="EP7" s="46">
        <f t="shared" si="19"/>
        <v>34</v>
      </c>
      <c r="EQ7" s="47">
        <f t="shared" si="20"/>
        <v>28</v>
      </c>
      <c r="ER7" s="47">
        <f t="shared" si="21"/>
        <v>4</v>
      </c>
      <c r="ES7" s="46">
        <f t="shared" si="22"/>
        <v>2</v>
      </c>
      <c r="ET7" s="46">
        <f t="shared" si="23"/>
        <v>2</v>
      </c>
      <c r="EU7" s="46">
        <f t="shared" si="24"/>
        <v>0</v>
      </c>
      <c r="EV7" s="48">
        <f t="shared" si="25"/>
        <v>7</v>
      </c>
    </row>
    <row r="8" spans="1:152" s="65" customFormat="1" x14ac:dyDescent="0.2">
      <c r="B8" s="65" t="s">
        <v>341</v>
      </c>
      <c r="C8" s="65">
        <v>7</v>
      </c>
      <c r="D8" s="65" t="s">
        <v>329</v>
      </c>
      <c r="E8" s="65" t="s">
        <v>346</v>
      </c>
      <c r="F8" s="68">
        <v>0</v>
      </c>
      <c r="G8" s="68">
        <v>0</v>
      </c>
      <c r="H8" s="68">
        <v>1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1</v>
      </c>
      <c r="O8" s="68">
        <v>1</v>
      </c>
      <c r="P8" s="68">
        <v>1</v>
      </c>
      <c r="Q8" s="68">
        <v>1</v>
      </c>
      <c r="R8" s="68">
        <v>0</v>
      </c>
      <c r="S8" s="68">
        <v>1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  <c r="Y8" s="68">
        <v>0</v>
      </c>
      <c r="Z8" s="68">
        <v>0</v>
      </c>
      <c r="AA8" s="68">
        <v>1</v>
      </c>
      <c r="AB8" s="68">
        <v>1</v>
      </c>
      <c r="AC8" s="68">
        <v>0</v>
      </c>
      <c r="AD8" s="68">
        <v>0</v>
      </c>
      <c r="AE8" s="68">
        <v>0</v>
      </c>
      <c r="AF8" s="68">
        <v>0</v>
      </c>
      <c r="AG8" s="68">
        <v>0</v>
      </c>
      <c r="AH8" s="68">
        <v>1</v>
      </c>
      <c r="AI8" s="68">
        <v>1</v>
      </c>
      <c r="AJ8" s="68">
        <v>0</v>
      </c>
      <c r="AK8" s="68">
        <v>2</v>
      </c>
      <c r="AL8" s="68">
        <v>0</v>
      </c>
      <c r="AM8" s="68">
        <v>1</v>
      </c>
      <c r="AN8" s="68">
        <v>0</v>
      </c>
      <c r="AO8" s="68">
        <v>0</v>
      </c>
      <c r="AP8" s="68">
        <v>0</v>
      </c>
      <c r="AQ8" s="68">
        <v>0</v>
      </c>
      <c r="AR8" s="68">
        <v>0</v>
      </c>
      <c r="AS8" s="68">
        <v>0</v>
      </c>
      <c r="AT8" s="68">
        <v>0</v>
      </c>
      <c r="AU8" s="68">
        <v>0</v>
      </c>
      <c r="AV8" s="68">
        <v>1</v>
      </c>
      <c r="AW8" s="68">
        <v>0</v>
      </c>
      <c r="AX8" s="68">
        <v>1</v>
      </c>
      <c r="AY8" s="68">
        <v>0</v>
      </c>
      <c r="AZ8" s="68">
        <v>0</v>
      </c>
      <c r="BA8" s="68">
        <v>0</v>
      </c>
      <c r="BB8" s="68">
        <v>0</v>
      </c>
      <c r="BC8" s="68">
        <v>1</v>
      </c>
      <c r="BD8" s="68">
        <v>0</v>
      </c>
      <c r="BE8" s="68">
        <v>0</v>
      </c>
      <c r="BF8" s="68">
        <v>1</v>
      </c>
      <c r="BG8" s="68">
        <v>0</v>
      </c>
      <c r="BH8" s="68">
        <v>0</v>
      </c>
      <c r="BI8" s="68">
        <v>0</v>
      </c>
      <c r="BJ8" s="68">
        <v>0</v>
      </c>
      <c r="BK8" s="68">
        <v>0</v>
      </c>
      <c r="BL8" s="68">
        <v>0</v>
      </c>
      <c r="BM8" s="68">
        <v>0</v>
      </c>
      <c r="BN8" s="68">
        <v>0</v>
      </c>
      <c r="BO8" s="68">
        <v>0</v>
      </c>
      <c r="BP8" s="68">
        <v>0</v>
      </c>
      <c r="BQ8" s="68">
        <v>0</v>
      </c>
      <c r="BR8" s="68">
        <v>1</v>
      </c>
      <c r="BS8" s="68">
        <v>0</v>
      </c>
      <c r="BT8" s="68">
        <v>0</v>
      </c>
      <c r="BU8" s="68">
        <v>0</v>
      </c>
      <c r="BV8" s="68">
        <v>1</v>
      </c>
      <c r="BW8" s="68">
        <v>0</v>
      </c>
      <c r="BX8" s="68">
        <v>0</v>
      </c>
      <c r="BY8" s="68">
        <v>0</v>
      </c>
      <c r="BZ8" s="68">
        <v>0</v>
      </c>
      <c r="CA8" s="68">
        <v>0</v>
      </c>
      <c r="CB8" s="68">
        <v>0</v>
      </c>
      <c r="CC8" s="68">
        <v>1</v>
      </c>
      <c r="CD8" s="68">
        <v>0</v>
      </c>
      <c r="CE8" s="68">
        <v>1</v>
      </c>
      <c r="CF8" s="68">
        <v>0</v>
      </c>
      <c r="CG8" s="68">
        <v>0</v>
      </c>
      <c r="CH8" s="68">
        <v>0</v>
      </c>
      <c r="CI8" s="68">
        <v>1</v>
      </c>
      <c r="CJ8" s="68">
        <v>0</v>
      </c>
      <c r="CK8" s="68">
        <v>0</v>
      </c>
      <c r="CL8" s="68">
        <v>0</v>
      </c>
      <c r="CM8" s="68">
        <v>0</v>
      </c>
      <c r="CN8" s="68">
        <v>0</v>
      </c>
      <c r="CO8" s="68">
        <v>0</v>
      </c>
      <c r="CP8" s="68">
        <v>0</v>
      </c>
      <c r="CQ8" s="68">
        <v>1</v>
      </c>
      <c r="CR8" s="68">
        <v>0</v>
      </c>
      <c r="CS8" s="68">
        <v>0</v>
      </c>
      <c r="CT8" s="68">
        <v>2</v>
      </c>
      <c r="CU8" s="68">
        <v>1</v>
      </c>
      <c r="CV8" s="68">
        <v>1</v>
      </c>
      <c r="CW8" s="68">
        <v>1</v>
      </c>
      <c r="CX8" s="68">
        <v>0</v>
      </c>
      <c r="CY8" s="68">
        <v>0</v>
      </c>
      <c r="CZ8" s="68">
        <v>0</v>
      </c>
      <c r="DA8" s="68">
        <v>0</v>
      </c>
      <c r="DB8" s="68">
        <v>0</v>
      </c>
      <c r="DC8" s="68">
        <v>1</v>
      </c>
      <c r="DD8" s="68">
        <v>0</v>
      </c>
      <c r="DE8" s="68">
        <v>0</v>
      </c>
      <c r="DF8" s="68">
        <v>0</v>
      </c>
      <c r="DG8" s="68">
        <v>2</v>
      </c>
      <c r="DH8" s="68">
        <v>0</v>
      </c>
      <c r="DI8" s="68">
        <v>0</v>
      </c>
      <c r="DJ8" s="68">
        <v>1</v>
      </c>
      <c r="DK8" s="68">
        <v>0</v>
      </c>
      <c r="DL8" s="68">
        <v>1</v>
      </c>
      <c r="DM8" s="68">
        <v>0</v>
      </c>
      <c r="DN8" s="68">
        <v>0</v>
      </c>
      <c r="DO8" s="68">
        <v>0</v>
      </c>
      <c r="DP8" s="68">
        <v>0</v>
      </c>
      <c r="DQ8" s="68">
        <v>0</v>
      </c>
      <c r="DR8" s="68">
        <v>0</v>
      </c>
      <c r="DS8" s="68">
        <v>0</v>
      </c>
      <c r="DT8" s="68">
        <v>1</v>
      </c>
      <c r="DU8" s="68">
        <v>0</v>
      </c>
      <c r="DV8" s="69">
        <f>SUM(AU8,BY8,CC8,CI8,CN8,CV8,DJ8,DK8,DS8)</f>
        <v>4</v>
      </c>
      <c r="DW8" s="66">
        <f>SUM(BD8,BG8,BI8,BJ8,BK8,BL8,BM8,BN8,BO8)</f>
        <v>0</v>
      </c>
      <c r="DX8" s="66">
        <f>SUM(Q8,S8,AJ8,AK8,AL8,AM8,AN8,AX8,BC8,BE8,CE8,CW8,DK8,DT8)</f>
        <v>10</v>
      </c>
      <c r="DY8" s="66">
        <f>SUM(F8,P8,AD8,AQ8,BA8,BH8,BV8,BX8)</f>
        <v>2</v>
      </c>
      <c r="DZ8" s="66">
        <f>SUM(N8,AS8,BZ8,CD8,CN8,CR8,CS8)</f>
        <v>1</v>
      </c>
      <c r="EA8" s="66">
        <f>SUM(F8,M8,O8,R8,V8,AT8,AX8,AY8,BU8,BV8,CN8)</f>
        <v>3</v>
      </c>
      <c r="EB8" s="66">
        <f>SUM(AE8,AR8,AV8,BW8,CA8,CF8,CO8,CP8,CX8,DD8,DI8,DM8,DN8)</f>
        <v>1</v>
      </c>
      <c r="EC8" s="66">
        <f>SUM(H8,L8,U8,X8,Y8:AB8,AF8,AP8,BQ8,CB8,CH8,CT8,CU8,DA8,DB8,DC8,DE8,DL8)</f>
        <v>8</v>
      </c>
      <c r="ED8" s="66">
        <f>SUM(EE8:EJ8)</f>
        <v>0</v>
      </c>
      <c r="EE8" s="69">
        <f>J8</f>
        <v>0</v>
      </c>
      <c r="EF8" s="69">
        <f>BS8</f>
        <v>0</v>
      </c>
      <c r="EG8" s="69">
        <f>BT8</f>
        <v>0</v>
      </c>
      <c r="EH8" s="69">
        <f>CG8</f>
        <v>0</v>
      </c>
      <c r="EI8" s="69">
        <f>DD8</f>
        <v>0</v>
      </c>
      <c r="EJ8" s="69">
        <f>DR8</f>
        <v>0</v>
      </c>
      <c r="EK8" s="70">
        <f>COUNTIF(EE8:EJ8, 0)</f>
        <v>6</v>
      </c>
      <c r="EL8" s="70">
        <f>COUNTIF(EE8:EJ8, 1)</f>
        <v>0</v>
      </c>
      <c r="EM8" s="70">
        <f>COUNTIF(EE8:EJ8, 2)</f>
        <v>0</v>
      </c>
      <c r="EN8" s="66">
        <f>DV8+DW8+DX8-DK8</f>
        <v>14</v>
      </c>
      <c r="EO8" s="66">
        <f>EB8+EC8</f>
        <v>9</v>
      </c>
      <c r="EP8" s="66">
        <f>SUM(F8:DU8)-ET8-EU8</f>
        <v>34</v>
      </c>
      <c r="EQ8" s="70">
        <f>COUNTIF(F8:DU8, 1)</f>
        <v>28</v>
      </c>
      <c r="ER8" s="70">
        <f>COUNTIF(F8:DU8, 2)</f>
        <v>3</v>
      </c>
      <c r="ES8" s="66">
        <f>EP8-EQ8-ER8</f>
        <v>3</v>
      </c>
      <c r="ET8" s="66">
        <f>G8</f>
        <v>0</v>
      </c>
      <c r="EU8" s="66">
        <f>I8</f>
        <v>0</v>
      </c>
      <c r="EV8" s="67">
        <f>SUM(J8,K8,T8,W8,AC8,AG8,AH8,AI8,AO8,AW8,AZ8,BB8,BF8,BP8,BR8,BS8,BT8,CG8,CJ8,CK8,CL8,CM8,CQ8,CY8,CZ8,DF8,DG8,DH8,DO8,DP8,DQ8,DR8,DU8)</f>
        <v>7</v>
      </c>
    </row>
    <row r="9" spans="1:152" x14ac:dyDescent="0.2">
      <c r="B9" t="s">
        <v>328</v>
      </c>
      <c r="C9">
        <v>13</v>
      </c>
      <c r="D9" t="s">
        <v>333</v>
      </c>
      <c r="E9" t="s">
        <v>346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>
        <v>1</v>
      </c>
      <c r="AB9">
        <v>1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1</v>
      </c>
      <c r="AO9">
        <v>0</v>
      </c>
      <c r="AP9">
        <v>0</v>
      </c>
      <c r="AQ9">
        <v>1</v>
      </c>
      <c r="AR9">
        <v>1</v>
      </c>
      <c r="AS9">
        <v>0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0</v>
      </c>
      <c r="BA9">
        <v>0</v>
      </c>
      <c r="BB9">
        <v>1</v>
      </c>
      <c r="BC9">
        <v>0</v>
      </c>
      <c r="BD9">
        <v>1</v>
      </c>
      <c r="BE9">
        <v>0</v>
      </c>
      <c r="BF9">
        <v>1</v>
      </c>
      <c r="BG9">
        <v>1</v>
      </c>
      <c r="BH9">
        <v>0</v>
      </c>
      <c r="BI9">
        <v>1</v>
      </c>
      <c r="BJ9">
        <v>1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1</v>
      </c>
      <c r="BX9">
        <v>1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1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1</v>
      </c>
      <c r="CV9">
        <v>1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</v>
      </c>
      <c r="DR9">
        <v>0</v>
      </c>
      <c r="DS9">
        <v>0</v>
      </c>
      <c r="DT9">
        <v>1</v>
      </c>
      <c r="DU9">
        <v>0</v>
      </c>
      <c r="DV9" s="45">
        <f t="shared" si="0"/>
        <v>4</v>
      </c>
      <c r="DW9" s="46">
        <f t="shared" si="1"/>
        <v>5</v>
      </c>
      <c r="DX9" s="46">
        <f t="shared" si="2"/>
        <v>6</v>
      </c>
      <c r="DY9" s="46">
        <f t="shared" si="3"/>
        <v>4</v>
      </c>
      <c r="DZ9" s="46">
        <f t="shared" si="4"/>
        <v>1</v>
      </c>
      <c r="EA9" s="46">
        <f t="shared" si="5"/>
        <v>8</v>
      </c>
      <c r="EB9" s="46">
        <f t="shared" si="6"/>
        <v>3</v>
      </c>
      <c r="EC9" s="46">
        <f t="shared" si="7"/>
        <v>11</v>
      </c>
      <c r="ED9" s="46">
        <f t="shared" si="8"/>
        <v>0</v>
      </c>
      <c r="EE9" s="45">
        <f t="shared" si="26"/>
        <v>0</v>
      </c>
      <c r="EF9" s="45">
        <f t="shared" si="9"/>
        <v>0</v>
      </c>
      <c r="EG9" s="45">
        <f t="shared" si="10"/>
        <v>0</v>
      </c>
      <c r="EH9" s="45">
        <f t="shared" si="11"/>
        <v>0</v>
      </c>
      <c r="EI9" s="45">
        <f t="shared" si="12"/>
        <v>0</v>
      </c>
      <c r="EJ9" s="45">
        <f t="shared" si="13"/>
        <v>0</v>
      </c>
      <c r="EK9" s="47">
        <f t="shared" si="14"/>
        <v>6</v>
      </c>
      <c r="EL9" s="47">
        <f t="shared" si="15"/>
        <v>0</v>
      </c>
      <c r="EM9" s="47">
        <f t="shared" si="16"/>
        <v>0</v>
      </c>
      <c r="EN9" s="46">
        <f t="shared" si="17"/>
        <v>15</v>
      </c>
      <c r="EO9" s="46">
        <f t="shared" si="18"/>
        <v>14</v>
      </c>
      <c r="EP9" s="46">
        <f t="shared" si="19"/>
        <v>45</v>
      </c>
      <c r="EQ9" s="47">
        <f t="shared" si="20"/>
        <v>43</v>
      </c>
      <c r="ER9" s="47">
        <f t="shared" si="21"/>
        <v>1</v>
      </c>
      <c r="ES9" s="46">
        <f t="shared" si="22"/>
        <v>1</v>
      </c>
      <c r="ET9" s="46">
        <f t="shared" si="23"/>
        <v>0</v>
      </c>
      <c r="EU9" s="46">
        <f t="shared" si="24"/>
        <v>0</v>
      </c>
      <c r="EV9" s="48">
        <f t="shared" si="25"/>
        <v>4</v>
      </c>
    </row>
    <row r="10" spans="1:152" x14ac:dyDescent="0.2">
      <c r="A10" t="s">
        <v>384</v>
      </c>
      <c r="B10" t="s">
        <v>382</v>
      </c>
      <c r="C10">
        <v>9</v>
      </c>
      <c r="D10" t="s">
        <v>385</v>
      </c>
      <c r="E10" t="s">
        <v>386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1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1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2</v>
      </c>
      <c r="BG10">
        <v>0</v>
      </c>
      <c r="BH10">
        <v>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0</v>
      </c>
      <c r="BT10">
        <v>0</v>
      </c>
      <c r="BU10">
        <v>1</v>
      </c>
      <c r="BV10">
        <v>1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2</v>
      </c>
      <c r="CD10">
        <v>0</v>
      </c>
      <c r="CE10">
        <v>1</v>
      </c>
      <c r="CF10">
        <v>0</v>
      </c>
      <c r="CG10">
        <v>0</v>
      </c>
      <c r="CH10">
        <v>1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1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 s="45">
        <f t="shared" si="0"/>
        <v>4</v>
      </c>
      <c r="DW10" s="46">
        <f t="shared" si="1"/>
        <v>0</v>
      </c>
      <c r="DX10" s="46">
        <f t="shared" si="2"/>
        <v>6</v>
      </c>
      <c r="DY10" s="46">
        <f t="shared" si="3"/>
        <v>5</v>
      </c>
      <c r="DZ10" s="46">
        <f t="shared" si="4"/>
        <v>0</v>
      </c>
      <c r="EA10" s="46">
        <f t="shared" si="5"/>
        <v>7</v>
      </c>
      <c r="EB10" s="46">
        <f t="shared" si="6"/>
        <v>3</v>
      </c>
      <c r="EC10" s="46">
        <f t="shared" si="7"/>
        <v>11</v>
      </c>
      <c r="ED10" s="46">
        <f t="shared" si="8"/>
        <v>0</v>
      </c>
      <c r="EE10" s="45">
        <f t="shared" si="26"/>
        <v>0</v>
      </c>
      <c r="EF10" s="45">
        <f t="shared" si="9"/>
        <v>0</v>
      </c>
      <c r="EG10" s="45">
        <f t="shared" si="10"/>
        <v>0</v>
      </c>
      <c r="EH10" s="45">
        <f t="shared" si="11"/>
        <v>0</v>
      </c>
      <c r="EI10" s="45">
        <f t="shared" si="12"/>
        <v>0</v>
      </c>
      <c r="EJ10" s="45">
        <f t="shared" si="13"/>
        <v>0</v>
      </c>
      <c r="EK10" s="47">
        <f t="shared" si="14"/>
        <v>6</v>
      </c>
      <c r="EL10" s="47">
        <f t="shared" si="15"/>
        <v>0</v>
      </c>
      <c r="EM10" s="47">
        <f t="shared" si="16"/>
        <v>0</v>
      </c>
      <c r="EN10" s="46">
        <f t="shared" si="17"/>
        <v>10</v>
      </c>
      <c r="EO10" s="46">
        <f t="shared" si="18"/>
        <v>14</v>
      </c>
      <c r="EP10" s="46">
        <f t="shared" si="19"/>
        <v>41</v>
      </c>
      <c r="EQ10" s="47">
        <f t="shared" si="20"/>
        <v>35</v>
      </c>
      <c r="ER10" s="47">
        <f t="shared" si="21"/>
        <v>3</v>
      </c>
      <c r="ES10" s="46">
        <f t="shared" si="22"/>
        <v>3</v>
      </c>
      <c r="ET10" s="46">
        <f t="shared" si="23"/>
        <v>0</v>
      </c>
      <c r="EU10" s="46">
        <f t="shared" si="24"/>
        <v>0</v>
      </c>
      <c r="EV10" s="48">
        <f t="shared" si="25"/>
        <v>8</v>
      </c>
    </row>
    <row r="11" spans="1:152" x14ac:dyDescent="0.2">
      <c r="A11" s="82" t="s">
        <v>399</v>
      </c>
      <c r="B11" s="82" t="s">
        <v>387</v>
      </c>
      <c r="C11">
        <v>8</v>
      </c>
      <c r="D11" t="s">
        <v>385</v>
      </c>
      <c r="E11" t="s">
        <v>386</v>
      </c>
      <c r="F11" s="76">
        <v>1</v>
      </c>
      <c r="G11" s="76">
        <v>1</v>
      </c>
      <c r="H11" s="76">
        <v>1</v>
      </c>
      <c r="I11" s="76">
        <v>0</v>
      </c>
      <c r="J11" s="76">
        <v>0</v>
      </c>
      <c r="K11" s="76">
        <v>0</v>
      </c>
      <c r="L11" s="76">
        <v>1</v>
      </c>
      <c r="M11" s="76">
        <v>1</v>
      </c>
      <c r="N11" s="76">
        <v>1</v>
      </c>
      <c r="O11" s="76">
        <v>1</v>
      </c>
      <c r="P11" s="76">
        <v>1</v>
      </c>
      <c r="Q11" s="76">
        <v>0</v>
      </c>
      <c r="R11" s="76">
        <v>0</v>
      </c>
      <c r="S11" s="76">
        <v>0</v>
      </c>
      <c r="T11" s="76">
        <v>0</v>
      </c>
      <c r="U11" s="76">
        <v>0</v>
      </c>
      <c r="V11" s="76">
        <v>0</v>
      </c>
      <c r="W11" s="76">
        <v>0</v>
      </c>
      <c r="X11" s="76">
        <v>1</v>
      </c>
      <c r="Y11" s="76">
        <v>0</v>
      </c>
      <c r="Z11" s="76">
        <v>1</v>
      </c>
      <c r="AA11" s="76">
        <v>1</v>
      </c>
      <c r="AB11" s="76">
        <v>1</v>
      </c>
      <c r="AC11" s="76">
        <v>1</v>
      </c>
      <c r="AD11" s="76">
        <v>1</v>
      </c>
      <c r="AE11" s="76">
        <v>0</v>
      </c>
      <c r="AF11" s="76">
        <v>1</v>
      </c>
      <c r="AG11" s="76">
        <v>0</v>
      </c>
      <c r="AH11" s="76">
        <v>0</v>
      </c>
      <c r="AI11" s="76">
        <v>0</v>
      </c>
      <c r="AJ11" s="76">
        <v>0</v>
      </c>
      <c r="AK11" s="76">
        <v>0</v>
      </c>
      <c r="AL11" s="76">
        <v>0</v>
      </c>
      <c r="AM11" s="76">
        <v>1</v>
      </c>
      <c r="AN11" s="76">
        <v>1</v>
      </c>
      <c r="AO11" s="76">
        <v>0</v>
      </c>
      <c r="AP11" s="76">
        <v>0</v>
      </c>
      <c r="AQ11" s="76">
        <v>0</v>
      </c>
      <c r="AR11" s="76">
        <v>0</v>
      </c>
      <c r="AS11" s="76">
        <v>0</v>
      </c>
      <c r="AT11" s="76">
        <v>1</v>
      </c>
      <c r="AU11" s="76">
        <v>0</v>
      </c>
      <c r="AV11" s="76">
        <v>1</v>
      </c>
      <c r="AW11" s="76">
        <v>0</v>
      </c>
      <c r="AX11" s="76">
        <v>0</v>
      </c>
      <c r="AY11" s="76">
        <v>0</v>
      </c>
      <c r="AZ11" s="76">
        <v>1</v>
      </c>
      <c r="BA11" s="76">
        <v>1</v>
      </c>
      <c r="BB11" s="76">
        <v>1</v>
      </c>
      <c r="BC11" s="76">
        <v>1</v>
      </c>
      <c r="BD11" s="76">
        <v>0</v>
      </c>
      <c r="BE11" s="76">
        <v>0</v>
      </c>
      <c r="BF11" s="76">
        <v>1</v>
      </c>
      <c r="BG11" s="76">
        <v>1</v>
      </c>
      <c r="BH11" s="76">
        <v>0</v>
      </c>
      <c r="BI11" s="76">
        <v>0</v>
      </c>
      <c r="BJ11" s="76">
        <v>0</v>
      </c>
      <c r="BK11" s="76">
        <v>0</v>
      </c>
      <c r="BL11" s="76">
        <v>0</v>
      </c>
      <c r="BM11" s="76">
        <v>1</v>
      </c>
      <c r="BN11" s="76">
        <v>1</v>
      </c>
      <c r="BO11" s="76">
        <v>0</v>
      </c>
      <c r="BP11" s="76">
        <v>0</v>
      </c>
      <c r="BQ11" s="76">
        <v>1</v>
      </c>
      <c r="BR11" s="76">
        <v>1</v>
      </c>
      <c r="BS11" s="76">
        <v>0</v>
      </c>
      <c r="BT11" s="76">
        <v>0</v>
      </c>
      <c r="BU11" s="76">
        <v>0</v>
      </c>
      <c r="BV11" s="76">
        <v>1</v>
      </c>
      <c r="BW11" s="76">
        <v>1</v>
      </c>
      <c r="BX11" s="76">
        <v>2</v>
      </c>
      <c r="BY11" s="76">
        <v>0</v>
      </c>
      <c r="BZ11" s="76">
        <v>1</v>
      </c>
      <c r="CA11" s="76">
        <v>0</v>
      </c>
      <c r="CB11" s="76">
        <v>0</v>
      </c>
      <c r="CC11" s="76">
        <v>0</v>
      </c>
      <c r="CD11" s="76">
        <v>0</v>
      </c>
      <c r="CE11" s="76">
        <v>0</v>
      </c>
      <c r="CF11" s="76">
        <v>0</v>
      </c>
      <c r="CG11" s="76">
        <v>0</v>
      </c>
      <c r="CH11" s="76">
        <v>0</v>
      </c>
      <c r="CI11" s="76">
        <v>1</v>
      </c>
      <c r="CJ11" s="76">
        <v>0</v>
      </c>
      <c r="CK11" s="76">
        <v>1</v>
      </c>
      <c r="CL11" s="76">
        <v>0</v>
      </c>
      <c r="CM11" s="76">
        <v>0</v>
      </c>
      <c r="CN11" s="76">
        <v>0</v>
      </c>
      <c r="CO11" s="76">
        <v>0</v>
      </c>
      <c r="CP11" s="76">
        <v>0</v>
      </c>
      <c r="CQ11" s="76">
        <v>0</v>
      </c>
      <c r="CR11" s="76">
        <v>0</v>
      </c>
      <c r="CS11" s="76">
        <v>0</v>
      </c>
      <c r="CT11" s="76">
        <v>1</v>
      </c>
      <c r="CU11" s="76">
        <v>1</v>
      </c>
      <c r="CV11" s="76">
        <v>0</v>
      </c>
      <c r="CW11" s="76">
        <v>0</v>
      </c>
      <c r="CX11" s="76">
        <v>0</v>
      </c>
      <c r="CY11" s="76">
        <v>1</v>
      </c>
      <c r="CZ11" s="76">
        <v>0</v>
      </c>
      <c r="DA11" s="76">
        <v>1</v>
      </c>
      <c r="DB11" s="76">
        <v>1</v>
      </c>
      <c r="DC11" s="76">
        <v>1</v>
      </c>
      <c r="DD11" s="76">
        <v>0</v>
      </c>
      <c r="DE11" s="76">
        <v>0</v>
      </c>
      <c r="DF11" s="76">
        <v>0</v>
      </c>
      <c r="DG11" s="76">
        <v>0</v>
      </c>
      <c r="DH11" s="76">
        <v>1</v>
      </c>
      <c r="DI11" s="76">
        <v>0</v>
      </c>
      <c r="DJ11" s="76">
        <v>0</v>
      </c>
      <c r="DK11" s="76">
        <v>0</v>
      </c>
      <c r="DL11" s="76">
        <v>1</v>
      </c>
      <c r="DM11" s="76">
        <v>0</v>
      </c>
      <c r="DN11" s="76">
        <v>1</v>
      </c>
      <c r="DO11" s="76">
        <v>0</v>
      </c>
      <c r="DP11" s="76">
        <v>0</v>
      </c>
      <c r="DQ11" s="76">
        <v>1</v>
      </c>
      <c r="DR11" s="76">
        <v>0</v>
      </c>
      <c r="DS11" s="76">
        <v>1</v>
      </c>
      <c r="DT11" s="76">
        <v>1</v>
      </c>
      <c r="DU11" s="76">
        <v>0</v>
      </c>
      <c r="DV11" s="45">
        <f t="shared" si="0"/>
        <v>2</v>
      </c>
      <c r="DW11" s="46">
        <f t="shared" si="1"/>
        <v>3</v>
      </c>
      <c r="DX11" s="46">
        <f t="shared" si="2"/>
        <v>4</v>
      </c>
      <c r="DY11" s="46">
        <f t="shared" si="3"/>
        <v>7</v>
      </c>
      <c r="DZ11" s="46">
        <f t="shared" si="4"/>
        <v>2</v>
      </c>
      <c r="EA11" s="46">
        <f t="shared" si="5"/>
        <v>5</v>
      </c>
      <c r="EB11" s="46">
        <f t="shared" si="6"/>
        <v>3</v>
      </c>
      <c r="EC11" s="46">
        <f t="shared" si="7"/>
        <v>14</v>
      </c>
      <c r="ED11" s="46">
        <f t="shared" si="8"/>
        <v>0</v>
      </c>
      <c r="EE11" s="45">
        <f t="shared" si="26"/>
        <v>0</v>
      </c>
      <c r="EF11" s="45">
        <f t="shared" si="9"/>
        <v>0</v>
      </c>
      <c r="EG11" s="45">
        <f t="shared" si="10"/>
        <v>0</v>
      </c>
      <c r="EH11" s="45">
        <f t="shared" si="11"/>
        <v>0</v>
      </c>
      <c r="EI11" s="45">
        <f t="shared" si="12"/>
        <v>0</v>
      </c>
      <c r="EJ11" s="45">
        <f t="shared" si="13"/>
        <v>0</v>
      </c>
      <c r="EK11" s="47">
        <f t="shared" si="14"/>
        <v>6</v>
      </c>
      <c r="EL11" s="47">
        <f t="shared" si="15"/>
        <v>0</v>
      </c>
      <c r="EM11" s="47">
        <f t="shared" si="16"/>
        <v>0</v>
      </c>
      <c r="EN11" s="46">
        <f t="shared" si="17"/>
        <v>9</v>
      </c>
      <c r="EO11" s="46">
        <f t="shared" si="18"/>
        <v>17</v>
      </c>
      <c r="EP11" s="46">
        <f t="shared" si="19"/>
        <v>47</v>
      </c>
      <c r="EQ11" s="47">
        <f t="shared" si="20"/>
        <v>46</v>
      </c>
      <c r="ER11" s="47">
        <f t="shared" si="21"/>
        <v>1</v>
      </c>
      <c r="ES11" s="46">
        <f t="shared" si="22"/>
        <v>0</v>
      </c>
      <c r="ET11" s="46">
        <f t="shared" si="23"/>
        <v>1</v>
      </c>
      <c r="EU11" s="46">
        <f t="shared" si="24"/>
        <v>0</v>
      </c>
      <c r="EV11" s="48">
        <f t="shared" si="25"/>
        <v>9</v>
      </c>
    </row>
    <row r="12" spans="1:152" x14ac:dyDescent="0.2">
      <c r="B12" t="s">
        <v>391</v>
      </c>
      <c r="C12">
        <v>8</v>
      </c>
      <c r="D12" t="s">
        <v>392</v>
      </c>
      <c r="E12" t="s">
        <v>393</v>
      </c>
      <c r="F12" s="76">
        <v>0</v>
      </c>
      <c r="G12" s="76">
        <v>0</v>
      </c>
      <c r="H12" s="76">
        <v>0</v>
      </c>
      <c r="I12" s="76">
        <v>0</v>
      </c>
      <c r="J12" s="76">
        <v>0</v>
      </c>
      <c r="K12" s="76">
        <v>0</v>
      </c>
      <c r="L12" s="76">
        <v>0</v>
      </c>
      <c r="M12" s="76">
        <v>1</v>
      </c>
      <c r="N12" s="76">
        <v>0</v>
      </c>
      <c r="O12" s="76">
        <v>0</v>
      </c>
      <c r="P12" s="76">
        <v>0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v>0</v>
      </c>
      <c r="W12" s="76">
        <v>0</v>
      </c>
      <c r="X12" s="76">
        <v>1</v>
      </c>
      <c r="Y12" s="76">
        <v>0</v>
      </c>
      <c r="Z12" s="76">
        <v>0</v>
      </c>
      <c r="AA12" s="76">
        <v>0</v>
      </c>
      <c r="AB12" s="76">
        <v>0</v>
      </c>
      <c r="AC12" s="76">
        <v>0</v>
      </c>
      <c r="AD12" s="76">
        <v>0</v>
      </c>
      <c r="AE12" s="76">
        <v>0</v>
      </c>
      <c r="AF12" s="76">
        <v>0</v>
      </c>
      <c r="AG12" s="76">
        <v>0</v>
      </c>
      <c r="AH12" s="76">
        <v>0</v>
      </c>
      <c r="AI12" s="76">
        <v>0</v>
      </c>
      <c r="AJ12" s="76">
        <v>0</v>
      </c>
      <c r="AK12" s="76">
        <v>1</v>
      </c>
      <c r="AL12" s="76">
        <v>0</v>
      </c>
      <c r="AM12" s="76">
        <v>0</v>
      </c>
      <c r="AN12" s="76">
        <v>0</v>
      </c>
      <c r="AO12" s="76">
        <v>0</v>
      </c>
      <c r="AP12" s="76">
        <v>0</v>
      </c>
      <c r="AQ12" s="76">
        <v>0</v>
      </c>
      <c r="AR12" s="76">
        <v>0</v>
      </c>
      <c r="AS12" s="76">
        <v>0</v>
      </c>
      <c r="AT12" s="76">
        <v>0</v>
      </c>
      <c r="AU12" s="76">
        <v>0</v>
      </c>
      <c r="AV12" s="76">
        <v>0</v>
      </c>
      <c r="AW12" s="76">
        <v>0</v>
      </c>
      <c r="AX12" s="76">
        <v>0</v>
      </c>
      <c r="AY12" s="76">
        <v>0</v>
      </c>
      <c r="AZ12" s="76">
        <v>0</v>
      </c>
      <c r="BA12" s="76">
        <v>0</v>
      </c>
      <c r="BB12" s="76">
        <v>0</v>
      </c>
      <c r="BC12" s="76">
        <v>0</v>
      </c>
      <c r="BD12" s="76">
        <v>0</v>
      </c>
      <c r="BE12" s="76">
        <v>0</v>
      </c>
      <c r="BF12" s="76">
        <v>0</v>
      </c>
      <c r="BG12" s="76">
        <v>0</v>
      </c>
      <c r="BH12" s="76">
        <v>0</v>
      </c>
      <c r="BI12" s="76">
        <v>0</v>
      </c>
      <c r="BJ12" s="76">
        <v>0</v>
      </c>
      <c r="BK12" s="76">
        <v>0</v>
      </c>
      <c r="BL12" s="76">
        <v>0</v>
      </c>
      <c r="BM12" s="76">
        <v>0</v>
      </c>
      <c r="BN12" s="76">
        <v>0</v>
      </c>
      <c r="BO12" s="76">
        <v>0</v>
      </c>
      <c r="BP12" s="76">
        <v>0</v>
      </c>
      <c r="BQ12" s="76">
        <v>0</v>
      </c>
      <c r="BR12" s="76">
        <v>0</v>
      </c>
      <c r="BS12" s="76">
        <v>0</v>
      </c>
      <c r="BT12" s="76">
        <v>0</v>
      </c>
      <c r="BU12" s="76">
        <v>0</v>
      </c>
      <c r="BV12" s="76">
        <v>0</v>
      </c>
      <c r="BW12" s="76">
        <v>0</v>
      </c>
      <c r="BX12" s="76">
        <v>0</v>
      </c>
      <c r="BY12" s="76">
        <v>0</v>
      </c>
      <c r="BZ12" s="76">
        <v>0</v>
      </c>
      <c r="CA12" s="76">
        <v>0</v>
      </c>
      <c r="CB12" s="76">
        <v>0</v>
      </c>
      <c r="CC12" s="76">
        <v>0</v>
      </c>
      <c r="CD12" s="76">
        <v>0</v>
      </c>
      <c r="CE12" s="76">
        <v>0</v>
      </c>
      <c r="CF12" s="76">
        <v>0</v>
      </c>
      <c r="CG12" s="76">
        <v>0</v>
      </c>
      <c r="CH12" s="76">
        <v>0</v>
      </c>
      <c r="CI12" s="76">
        <v>0</v>
      </c>
      <c r="CJ12" s="76">
        <v>0</v>
      </c>
      <c r="CK12" s="76">
        <v>0</v>
      </c>
      <c r="CL12" s="76">
        <v>0</v>
      </c>
      <c r="CM12" s="76">
        <v>0</v>
      </c>
      <c r="CN12" s="76">
        <v>0</v>
      </c>
      <c r="CO12" s="76">
        <v>0</v>
      </c>
      <c r="CP12" s="76">
        <v>0</v>
      </c>
      <c r="CQ12" s="76">
        <v>0</v>
      </c>
      <c r="CR12" s="76">
        <v>0</v>
      </c>
      <c r="CS12" s="76">
        <v>0</v>
      </c>
      <c r="CT12" s="76">
        <v>0</v>
      </c>
      <c r="CU12" s="76">
        <v>0</v>
      </c>
      <c r="CV12" s="76">
        <v>0</v>
      </c>
      <c r="CW12" s="76">
        <v>0</v>
      </c>
      <c r="CX12" s="76">
        <v>0</v>
      </c>
      <c r="CY12" s="76">
        <v>0</v>
      </c>
      <c r="CZ12" s="76">
        <v>0</v>
      </c>
      <c r="DA12" s="76">
        <v>0</v>
      </c>
      <c r="DB12" s="76">
        <v>0</v>
      </c>
      <c r="DC12" s="76">
        <v>0</v>
      </c>
      <c r="DD12" s="76">
        <v>0</v>
      </c>
      <c r="DE12" s="76">
        <v>0</v>
      </c>
      <c r="DF12" s="76">
        <v>0</v>
      </c>
      <c r="DG12" s="76">
        <v>1</v>
      </c>
      <c r="DH12" s="76">
        <v>0</v>
      </c>
      <c r="DI12" s="76">
        <v>0</v>
      </c>
      <c r="DJ12" s="76">
        <v>0</v>
      </c>
      <c r="DK12" s="76">
        <v>0</v>
      </c>
      <c r="DL12" s="76">
        <v>0</v>
      </c>
      <c r="DM12" s="76">
        <v>0</v>
      </c>
      <c r="DN12" s="76">
        <v>0</v>
      </c>
      <c r="DO12" s="76">
        <v>0</v>
      </c>
      <c r="DP12" s="76">
        <v>0</v>
      </c>
      <c r="DQ12" s="76">
        <v>0</v>
      </c>
      <c r="DR12" s="76">
        <v>0</v>
      </c>
      <c r="DS12" s="76">
        <v>0</v>
      </c>
      <c r="DT12" s="76">
        <v>0</v>
      </c>
      <c r="DU12" s="76">
        <v>0</v>
      </c>
      <c r="DV12" s="45">
        <f t="shared" si="0"/>
        <v>0</v>
      </c>
      <c r="DW12" s="46">
        <f t="shared" si="1"/>
        <v>0</v>
      </c>
      <c r="DX12" s="46">
        <f t="shared" si="2"/>
        <v>1</v>
      </c>
      <c r="DY12" s="46">
        <f t="shared" si="3"/>
        <v>0</v>
      </c>
      <c r="DZ12" s="46">
        <f t="shared" si="4"/>
        <v>0</v>
      </c>
      <c r="EA12" s="46">
        <f t="shared" si="5"/>
        <v>1</v>
      </c>
      <c r="EB12" s="46">
        <f t="shared" si="6"/>
        <v>0</v>
      </c>
      <c r="EC12" s="46">
        <f t="shared" si="7"/>
        <v>1</v>
      </c>
      <c r="ED12" s="46">
        <f t="shared" si="8"/>
        <v>0</v>
      </c>
      <c r="EE12" s="45">
        <f t="shared" si="26"/>
        <v>0</v>
      </c>
      <c r="EF12" s="45">
        <f t="shared" si="9"/>
        <v>0</v>
      </c>
      <c r="EG12" s="45">
        <f t="shared" si="10"/>
        <v>0</v>
      </c>
      <c r="EH12" s="45">
        <f t="shared" si="11"/>
        <v>0</v>
      </c>
      <c r="EI12" s="45">
        <f t="shared" si="12"/>
        <v>0</v>
      </c>
      <c r="EJ12" s="45">
        <f t="shared" si="13"/>
        <v>0</v>
      </c>
      <c r="EK12" s="47">
        <f t="shared" si="14"/>
        <v>6</v>
      </c>
      <c r="EL12" s="47">
        <f t="shared" si="15"/>
        <v>0</v>
      </c>
      <c r="EM12" s="47">
        <f t="shared" si="16"/>
        <v>0</v>
      </c>
      <c r="EN12" s="46">
        <f t="shared" si="17"/>
        <v>1</v>
      </c>
      <c r="EO12" s="46">
        <f t="shared" si="18"/>
        <v>1</v>
      </c>
      <c r="EP12" s="46">
        <f t="shared" si="19"/>
        <v>4</v>
      </c>
      <c r="EQ12" s="47">
        <f t="shared" si="20"/>
        <v>4</v>
      </c>
      <c r="ER12" s="47">
        <f t="shared" si="21"/>
        <v>0</v>
      </c>
      <c r="ES12" s="46">
        <f t="shared" si="22"/>
        <v>0</v>
      </c>
      <c r="ET12" s="46">
        <f t="shared" si="23"/>
        <v>0</v>
      </c>
      <c r="EU12" s="46">
        <f t="shared" si="24"/>
        <v>0</v>
      </c>
      <c r="EV12" s="48">
        <f t="shared" si="25"/>
        <v>1</v>
      </c>
    </row>
    <row r="13" spans="1:152" x14ac:dyDescent="0.2">
      <c r="B13" t="s">
        <v>396</v>
      </c>
      <c r="C13">
        <v>18</v>
      </c>
      <c r="D13" t="s">
        <v>397</v>
      </c>
      <c r="E13" t="s">
        <v>398</v>
      </c>
      <c r="F13" s="76">
        <v>0</v>
      </c>
      <c r="G13" s="76">
        <v>1</v>
      </c>
      <c r="H13" s="76">
        <v>1</v>
      </c>
      <c r="I13" s="76">
        <v>0</v>
      </c>
      <c r="J13" s="76">
        <v>1</v>
      </c>
      <c r="K13" s="76">
        <v>0</v>
      </c>
      <c r="L13" s="76">
        <v>1</v>
      </c>
      <c r="M13" s="76">
        <v>1</v>
      </c>
      <c r="N13" s="76">
        <v>1</v>
      </c>
      <c r="O13" s="76">
        <v>0</v>
      </c>
      <c r="P13" s="76">
        <v>1</v>
      </c>
      <c r="Q13" s="76">
        <v>0</v>
      </c>
      <c r="R13" s="76">
        <v>1</v>
      </c>
      <c r="S13" s="76">
        <v>0</v>
      </c>
      <c r="T13" s="76">
        <v>0</v>
      </c>
      <c r="U13" s="76">
        <v>0</v>
      </c>
      <c r="V13" s="76">
        <v>1</v>
      </c>
      <c r="W13" s="76">
        <v>0</v>
      </c>
      <c r="X13" s="76">
        <v>0</v>
      </c>
      <c r="Y13" s="76">
        <v>0</v>
      </c>
      <c r="Z13" s="76">
        <v>0</v>
      </c>
      <c r="AA13" s="76">
        <v>1</v>
      </c>
      <c r="AB13" s="76">
        <v>0</v>
      </c>
      <c r="AC13" s="76">
        <v>1</v>
      </c>
      <c r="AD13" s="76">
        <v>0</v>
      </c>
      <c r="AE13" s="76">
        <v>1</v>
      </c>
      <c r="AF13" s="76">
        <v>0</v>
      </c>
      <c r="AG13" s="76">
        <v>0</v>
      </c>
      <c r="AH13" s="76">
        <v>1</v>
      </c>
      <c r="AI13" s="76">
        <v>0</v>
      </c>
      <c r="AJ13" s="76">
        <v>1</v>
      </c>
      <c r="AK13" s="76">
        <v>0</v>
      </c>
      <c r="AL13" s="76">
        <v>0</v>
      </c>
      <c r="AM13" s="76">
        <v>1</v>
      </c>
      <c r="AN13" s="76">
        <v>0</v>
      </c>
      <c r="AO13" s="76">
        <v>0</v>
      </c>
      <c r="AP13" s="76">
        <v>0</v>
      </c>
      <c r="AQ13" s="76">
        <v>0</v>
      </c>
      <c r="AR13" s="76">
        <v>0</v>
      </c>
      <c r="AS13" s="76">
        <v>0</v>
      </c>
      <c r="AT13" s="76">
        <v>1</v>
      </c>
      <c r="AU13" s="76">
        <v>1</v>
      </c>
      <c r="AV13" s="76">
        <v>1</v>
      </c>
      <c r="AW13" s="76">
        <v>1</v>
      </c>
      <c r="AX13" s="76">
        <v>0</v>
      </c>
      <c r="AY13" s="76">
        <v>0</v>
      </c>
      <c r="AZ13" s="76">
        <v>0</v>
      </c>
      <c r="BA13" s="76">
        <v>0</v>
      </c>
      <c r="BB13" s="76">
        <v>0</v>
      </c>
      <c r="BC13" s="76">
        <v>0</v>
      </c>
      <c r="BD13" s="76">
        <v>0</v>
      </c>
      <c r="BE13" s="76">
        <v>1</v>
      </c>
      <c r="BF13" s="76">
        <v>0</v>
      </c>
      <c r="BG13" s="76">
        <v>1</v>
      </c>
      <c r="BH13" s="76">
        <v>0</v>
      </c>
      <c r="BI13" s="76">
        <v>0</v>
      </c>
      <c r="BJ13" s="76">
        <v>0</v>
      </c>
      <c r="BK13" s="76">
        <v>0</v>
      </c>
      <c r="BL13" s="76">
        <v>0</v>
      </c>
      <c r="BM13" s="76">
        <v>1</v>
      </c>
      <c r="BN13" s="76">
        <v>0</v>
      </c>
      <c r="BO13" s="76">
        <v>0</v>
      </c>
      <c r="BP13" s="76">
        <v>0</v>
      </c>
      <c r="BQ13" s="76">
        <v>0</v>
      </c>
      <c r="BR13" s="76">
        <v>0</v>
      </c>
      <c r="BS13" s="76">
        <v>0</v>
      </c>
      <c r="BT13" s="76">
        <v>0</v>
      </c>
      <c r="BU13" s="76">
        <v>0</v>
      </c>
      <c r="BV13" s="76">
        <v>0</v>
      </c>
      <c r="BW13" s="76">
        <v>0</v>
      </c>
      <c r="BX13" s="76">
        <v>0</v>
      </c>
      <c r="BY13" s="76">
        <v>0</v>
      </c>
      <c r="BZ13" s="76">
        <v>0</v>
      </c>
      <c r="CA13" s="76">
        <v>0</v>
      </c>
      <c r="CB13" s="76">
        <v>0</v>
      </c>
      <c r="CC13" s="76">
        <v>2</v>
      </c>
      <c r="CD13" s="76">
        <v>0</v>
      </c>
      <c r="CE13" s="76">
        <v>0</v>
      </c>
      <c r="CF13" s="76">
        <v>0</v>
      </c>
      <c r="CG13" s="76">
        <v>0</v>
      </c>
      <c r="CH13" s="76">
        <v>0</v>
      </c>
      <c r="CI13" s="76">
        <v>1</v>
      </c>
      <c r="CJ13" s="76">
        <v>2</v>
      </c>
      <c r="CK13" s="76">
        <v>0</v>
      </c>
      <c r="CL13" s="76">
        <v>0</v>
      </c>
      <c r="CM13" s="76">
        <v>0</v>
      </c>
      <c r="CN13" s="76">
        <v>0</v>
      </c>
      <c r="CO13" s="76">
        <v>0</v>
      </c>
      <c r="CP13" s="76">
        <v>0</v>
      </c>
      <c r="CQ13" s="76">
        <v>1</v>
      </c>
      <c r="CR13" s="76">
        <v>0</v>
      </c>
      <c r="CS13" s="76">
        <v>0</v>
      </c>
      <c r="CT13" s="76">
        <v>1</v>
      </c>
      <c r="CU13" s="76">
        <v>0</v>
      </c>
      <c r="CV13" s="76">
        <v>0</v>
      </c>
      <c r="CW13" s="76">
        <v>0</v>
      </c>
      <c r="CX13" s="76">
        <v>1</v>
      </c>
      <c r="CY13" s="76">
        <v>0</v>
      </c>
      <c r="CZ13" s="76">
        <v>0</v>
      </c>
      <c r="DA13" s="76">
        <v>0</v>
      </c>
      <c r="DB13" s="76">
        <v>0</v>
      </c>
      <c r="DC13" s="76">
        <v>1</v>
      </c>
      <c r="DD13" s="76">
        <v>0</v>
      </c>
      <c r="DE13" s="76">
        <v>0</v>
      </c>
      <c r="DF13" s="76">
        <v>0</v>
      </c>
      <c r="DG13" s="76">
        <v>0</v>
      </c>
      <c r="DH13" s="76">
        <v>0</v>
      </c>
      <c r="DI13" s="76">
        <v>0</v>
      </c>
      <c r="DJ13" s="76">
        <v>0</v>
      </c>
      <c r="DK13" s="76">
        <v>1</v>
      </c>
      <c r="DL13" s="76">
        <v>0</v>
      </c>
      <c r="DM13" s="76">
        <v>0</v>
      </c>
      <c r="DN13" s="76">
        <v>0</v>
      </c>
      <c r="DO13" s="76">
        <v>0</v>
      </c>
      <c r="DP13" s="76">
        <v>0</v>
      </c>
      <c r="DQ13" s="76">
        <v>1</v>
      </c>
      <c r="DR13" s="76">
        <v>0</v>
      </c>
      <c r="DS13" s="76">
        <v>0</v>
      </c>
      <c r="DT13" s="76">
        <v>1</v>
      </c>
      <c r="DU13" s="76">
        <v>0</v>
      </c>
      <c r="DV13" s="45">
        <f t="shared" si="0"/>
        <v>5</v>
      </c>
      <c r="DW13" s="46">
        <f t="shared" si="1"/>
        <v>2</v>
      </c>
      <c r="DX13" s="46">
        <f t="shared" si="2"/>
        <v>5</v>
      </c>
      <c r="DY13" s="46">
        <f t="shared" si="3"/>
        <v>1</v>
      </c>
      <c r="DZ13" s="46">
        <f t="shared" si="4"/>
        <v>1</v>
      </c>
      <c r="EA13" s="46">
        <f t="shared" si="5"/>
        <v>4</v>
      </c>
      <c r="EB13" s="46">
        <f t="shared" si="6"/>
        <v>3</v>
      </c>
      <c r="EC13" s="46">
        <f t="shared" si="7"/>
        <v>5</v>
      </c>
      <c r="ED13" s="46">
        <f t="shared" si="8"/>
        <v>1</v>
      </c>
      <c r="EE13" s="45">
        <f t="shared" si="26"/>
        <v>1</v>
      </c>
      <c r="EF13" s="45">
        <f t="shared" si="9"/>
        <v>0</v>
      </c>
      <c r="EG13" s="45">
        <f t="shared" si="10"/>
        <v>0</v>
      </c>
      <c r="EH13" s="45">
        <f t="shared" si="11"/>
        <v>0</v>
      </c>
      <c r="EI13" s="45">
        <f t="shared" si="12"/>
        <v>0</v>
      </c>
      <c r="EJ13" s="45">
        <f t="shared" si="13"/>
        <v>0</v>
      </c>
      <c r="EK13" s="47">
        <f t="shared" si="14"/>
        <v>5</v>
      </c>
      <c r="EL13" s="47">
        <f t="shared" si="15"/>
        <v>1</v>
      </c>
      <c r="EM13" s="47">
        <f t="shared" si="16"/>
        <v>0</v>
      </c>
      <c r="EN13" s="46">
        <f t="shared" si="17"/>
        <v>11</v>
      </c>
      <c r="EO13" s="46">
        <f t="shared" si="18"/>
        <v>8</v>
      </c>
      <c r="EP13" s="46">
        <f t="shared" si="19"/>
        <v>33</v>
      </c>
      <c r="EQ13" s="47">
        <f t="shared" si="20"/>
        <v>30</v>
      </c>
      <c r="ER13" s="47">
        <f t="shared" si="21"/>
        <v>2</v>
      </c>
      <c r="ES13" s="46">
        <f t="shared" si="22"/>
        <v>1</v>
      </c>
      <c r="ET13" s="46">
        <f t="shared" si="23"/>
        <v>1</v>
      </c>
      <c r="EU13" s="46">
        <f t="shared" si="24"/>
        <v>0</v>
      </c>
      <c r="EV13" s="48">
        <f t="shared" si="25"/>
        <v>8</v>
      </c>
    </row>
    <row r="14" spans="1:152" x14ac:dyDescent="0.2">
      <c r="B14" t="s">
        <v>400</v>
      </c>
      <c r="C14">
        <v>12</v>
      </c>
      <c r="D14" t="s">
        <v>401</v>
      </c>
      <c r="E14" t="s">
        <v>402</v>
      </c>
      <c r="F14" s="76">
        <v>1</v>
      </c>
      <c r="G14" s="76">
        <v>2</v>
      </c>
      <c r="H14" s="76">
        <v>2</v>
      </c>
      <c r="I14" s="76">
        <v>0</v>
      </c>
      <c r="J14" s="76">
        <v>0</v>
      </c>
      <c r="K14" s="76">
        <v>0</v>
      </c>
      <c r="L14" s="76">
        <v>1</v>
      </c>
      <c r="M14" s="76">
        <v>1</v>
      </c>
      <c r="N14" s="76">
        <v>0</v>
      </c>
      <c r="O14" s="76">
        <v>0</v>
      </c>
      <c r="P14" s="76">
        <v>0</v>
      </c>
      <c r="Q14" s="76">
        <v>1</v>
      </c>
      <c r="R14" s="76">
        <v>1</v>
      </c>
      <c r="S14" s="76">
        <v>0</v>
      </c>
      <c r="T14" s="76">
        <v>0</v>
      </c>
      <c r="U14" s="76">
        <v>1</v>
      </c>
      <c r="V14" s="76">
        <v>1</v>
      </c>
      <c r="W14" s="76">
        <v>0</v>
      </c>
      <c r="X14" s="76">
        <v>0</v>
      </c>
      <c r="Y14" s="76">
        <v>0</v>
      </c>
      <c r="Z14" s="76">
        <v>1</v>
      </c>
      <c r="AA14" s="76">
        <v>1</v>
      </c>
      <c r="AB14" s="76">
        <v>1</v>
      </c>
      <c r="AC14" s="76">
        <v>0</v>
      </c>
      <c r="AD14" s="76">
        <v>0</v>
      </c>
      <c r="AE14" s="76">
        <v>1</v>
      </c>
      <c r="AF14" s="76">
        <v>0</v>
      </c>
      <c r="AG14" s="76">
        <v>0</v>
      </c>
      <c r="AH14" s="76">
        <v>0</v>
      </c>
      <c r="AI14" s="76">
        <v>0</v>
      </c>
      <c r="AJ14" s="76">
        <v>0</v>
      </c>
      <c r="AK14" s="76">
        <v>0</v>
      </c>
      <c r="AL14" s="76">
        <v>0</v>
      </c>
      <c r="AM14" s="76">
        <v>1</v>
      </c>
      <c r="AN14" s="76">
        <v>0</v>
      </c>
      <c r="AO14" s="76">
        <v>0</v>
      </c>
      <c r="AP14" s="76">
        <v>0</v>
      </c>
      <c r="AQ14" s="76">
        <v>0</v>
      </c>
      <c r="AR14" s="76">
        <v>0</v>
      </c>
      <c r="AS14" s="76">
        <v>0</v>
      </c>
      <c r="AT14" s="76">
        <v>2</v>
      </c>
      <c r="AU14" s="76">
        <v>1</v>
      </c>
      <c r="AV14" s="76">
        <v>1</v>
      </c>
      <c r="AW14" s="76">
        <v>0</v>
      </c>
      <c r="AX14" s="76">
        <v>0</v>
      </c>
      <c r="AY14" s="76">
        <v>0</v>
      </c>
      <c r="AZ14" s="76">
        <v>0</v>
      </c>
      <c r="BA14" s="76">
        <v>0</v>
      </c>
      <c r="BB14" s="76">
        <v>0</v>
      </c>
      <c r="BC14" s="76">
        <v>0</v>
      </c>
      <c r="BD14" s="76">
        <v>0</v>
      </c>
      <c r="BE14" s="76">
        <v>2</v>
      </c>
      <c r="BF14" s="76">
        <v>0</v>
      </c>
      <c r="BG14" s="76">
        <v>0</v>
      </c>
      <c r="BH14" s="76">
        <v>0</v>
      </c>
      <c r="BI14" s="76">
        <v>0</v>
      </c>
      <c r="BJ14" s="76">
        <v>0</v>
      </c>
      <c r="BK14" s="76">
        <v>0</v>
      </c>
      <c r="BL14" s="76">
        <v>0</v>
      </c>
      <c r="BM14" s="76">
        <v>2</v>
      </c>
      <c r="BN14" s="76">
        <v>0</v>
      </c>
      <c r="BO14" s="76">
        <v>0</v>
      </c>
      <c r="BP14" s="76">
        <v>0</v>
      </c>
      <c r="BQ14" s="76">
        <v>0</v>
      </c>
      <c r="BR14" s="76">
        <v>2</v>
      </c>
      <c r="BS14" s="76">
        <v>0</v>
      </c>
      <c r="BT14" s="76">
        <v>0</v>
      </c>
      <c r="BU14" s="76">
        <v>1</v>
      </c>
      <c r="BV14" s="76">
        <v>1</v>
      </c>
      <c r="BW14" s="76">
        <v>1</v>
      </c>
      <c r="BX14" s="76">
        <v>0</v>
      </c>
      <c r="BY14" s="76">
        <v>0</v>
      </c>
      <c r="BZ14" s="76">
        <v>0</v>
      </c>
      <c r="CA14" s="76">
        <v>0</v>
      </c>
      <c r="CB14" s="76">
        <v>0</v>
      </c>
      <c r="CC14" s="76">
        <v>2</v>
      </c>
      <c r="CD14" s="76">
        <v>0</v>
      </c>
      <c r="CE14" s="76">
        <v>0</v>
      </c>
      <c r="CF14" s="76">
        <v>0</v>
      </c>
      <c r="CG14" s="76">
        <v>0</v>
      </c>
      <c r="CH14" s="76">
        <v>0</v>
      </c>
      <c r="CI14" s="76">
        <v>0</v>
      </c>
      <c r="CJ14" s="76">
        <v>1</v>
      </c>
      <c r="CK14" s="76">
        <v>0</v>
      </c>
      <c r="CL14" s="76">
        <v>0</v>
      </c>
      <c r="CM14" s="76">
        <v>0</v>
      </c>
      <c r="CN14" s="76">
        <v>0</v>
      </c>
      <c r="CO14" s="76">
        <v>1</v>
      </c>
      <c r="CP14" s="76">
        <v>0</v>
      </c>
      <c r="CQ14" s="76">
        <v>0</v>
      </c>
      <c r="CR14" s="76">
        <v>0</v>
      </c>
      <c r="CS14" s="76">
        <v>0</v>
      </c>
      <c r="CT14" s="76">
        <v>2</v>
      </c>
      <c r="CU14" s="76">
        <v>1</v>
      </c>
      <c r="CV14" s="76">
        <v>2</v>
      </c>
      <c r="CW14" s="76">
        <v>2</v>
      </c>
      <c r="CX14" s="76">
        <v>0</v>
      </c>
      <c r="CY14" s="76">
        <v>0</v>
      </c>
      <c r="CZ14" s="76">
        <v>0</v>
      </c>
      <c r="DA14" s="76">
        <v>1</v>
      </c>
      <c r="DB14" s="76">
        <v>0</v>
      </c>
      <c r="DC14" s="76">
        <v>1</v>
      </c>
      <c r="DD14" s="76">
        <v>0</v>
      </c>
      <c r="DE14" s="76">
        <v>0</v>
      </c>
      <c r="DF14" s="76">
        <v>0</v>
      </c>
      <c r="DG14" s="76">
        <v>0</v>
      </c>
      <c r="DH14" s="76">
        <v>1</v>
      </c>
      <c r="DI14" s="76">
        <v>0</v>
      </c>
      <c r="DJ14" s="76">
        <v>0</v>
      </c>
      <c r="DK14" s="76">
        <v>0</v>
      </c>
      <c r="DL14" s="76">
        <v>0</v>
      </c>
      <c r="DM14" s="76">
        <v>0</v>
      </c>
      <c r="DN14" s="76">
        <v>1</v>
      </c>
      <c r="DO14" s="76">
        <v>0</v>
      </c>
      <c r="DP14" s="76">
        <v>0</v>
      </c>
      <c r="DQ14" s="76">
        <v>1</v>
      </c>
      <c r="DR14" s="76">
        <v>0</v>
      </c>
      <c r="DS14" s="76">
        <v>0</v>
      </c>
      <c r="DT14" s="76">
        <v>1</v>
      </c>
      <c r="DU14" s="76">
        <v>0</v>
      </c>
      <c r="DV14" s="45">
        <f t="shared" si="0"/>
        <v>5</v>
      </c>
      <c r="DW14" s="46">
        <f t="shared" si="1"/>
        <v>2</v>
      </c>
      <c r="DX14" s="46">
        <f t="shared" si="2"/>
        <v>7</v>
      </c>
      <c r="DY14" s="46">
        <f t="shared" si="3"/>
        <v>2</v>
      </c>
      <c r="DZ14" s="46">
        <f t="shared" si="4"/>
        <v>0</v>
      </c>
      <c r="EA14" s="46">
        <f t="shared" si="5"/>
        <v>8</v>
      </c>
      <c r="EB14" s="46">
        <f t="shared" si="6"/>
        <v>5</v>
      </c>
      <c r="EC14" s="46">
        <f t="shared" si="7"/>
        <v>12</v>
      </c>
      <c r="ED14" s="46">
        <f t="shared" si="8"/>
        <v>0</v>
      </c>
      <c r="EE14" s="45">
        <f t="shared" si="26"/>
        <v>0</v>
      </c>
      <c r="EF14" s="45">
        <f t="shared" si="9"/>
        <v>0</v>
      </c>
      <c r="EG14" s="45">
        <f t="shared" si="10"/>
        <v>0</v>
      </c>
      <c r="EH14" s="45">
        <f t="shared" si="11"/>
        <v>0</v>
      </c>
      <c r="EI14" s="45">
        <f t="shared" si="12"/>
        <v>0</v>
      </c>
      <c r="EJ14" s="45">
        <f t="shared" si="13"/>
        <v>0</v>
      </c>
      <c r="EK14" s="47">
        <f t="shared" si="14"/>
        <v>6</v>
      </c>
      <c r="EL14" s="47">
        <f t="shared" si="15"/>
        <v>0</v>
      </c>
      <c r="EM14" s="47">
        <f t="shared" si="16"/>
        <v>0</v>
      </c>
      <c r="EN14" s="46">
        <f t="shared" si="17"/>
        <v>14</v>
      </c>
      <c r="EO14" s="46">
        <f t="shared" si="18"/>
        <v>17</v>
      </c>
      <c r="EP14" s="46">
        <f t="shared" si="19"/>
        <v>44</v>
      </c>
      <c r="EQ14" s="47">
        <f t="shared" si="20"/>
        <v>26</v>
      </c>
      <c r="ER14" s="47">
        <f t="shared" si="21"/>
        <v>10</v>
      </c>
      <c r="ES14" s="46">
        <f t="shared" si="22"/>
        <v>8</v>
      </c>
      <c r="ET14" s="46">
        <f t="shared" si="23"/>
        <v>2</v>
      </c>
      <c r="EU14" s="46">
        <f t="shared" si="24"/>
        <v>0</v>
      </c>
      <c r="EV14" s="48">
        <f t="shared" si="25"/>
        <v>5</v>
      </c>
    </row>
    <row r="15" spans="1:152" x14ac:dyDescent="0.2">
      <c r="B15" t="s">
        <v>407</v>
      </c>
      <c r="C15">
        <v>14</v>
      </c>
      <c r="D15" t="s">
        <v>408</v>
      </c>
      <c r="E15" t="s">
        <v>409</v>
      </c>
      <c r="F15" s="76">
        <v>1</v>
      </c>
      <c r="G15" s="76">
        <v>2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1</v>
      </c>
      <c r="N15" s="76">
        <v>0</v>
      </c>
      <c r="O15" s="76">
        <v>0</v>
      </c>
      <c r="P15" s="76">
        <v>1</v>
      </c>
      <c r="Q15" s="76">
        <v>0</v>
      </c>
      <c r="R15" s="76">
        <v>1</v>
      </c>
      <c r="S15" s="76">
        <v>0</v>
      </c>
      <c r="T15" s="76">
        <v>0</v>
      </c>
      <c r="U15" s="76">
        <v>0</v>
      </c>
      <c r="V15" s="76">
        <v>1</v>
      </c>
      <c r="W15" s="76">
        <v>0</v>
      </c>
      <c r="X15" s="76">
        <v>1</v>
      </c>
      <c r="Y15" s="76">
        <v>0</v>
      </c>
      <c r="Z15" s="76">
        <v>0</v>
      </c>
      <c r="AA15" s="76">
        <v>0</v>
      </c>
      <c r="AB15" s="76">
        <v>0</v>
      </c>
      <c r="AC15" s="76">
        <v>0</v>
      </c>
      <c r="AD15" s="76">
        <v>0</v>
      </c>
      <c r="AE15" s="76">
        <v>0</v>
      </c>
      <c r="AF15" s="76">
        <v>0</v>
      </c>
      <c r="AG15" s="76">
        <v>0</v>
      </c>
      <c r="AH15" s="76">
        <v>0</v>
      </c>
      <c r="AI15" s="76">
        <v>1</v>
      </c>
      <c r="AJ15" s="76">
        <v>0</v>
      </c>
      <c r="AK15" s="76">
        <v>1</v>
      </c>
      <c r="AL15" s="76">
        <v>0</v>
      </c>
      <c r="AM15" s="76">
        <v>1</v>
      </c>
      <c r="AN15" s="76">
        <v>1</v>
      </c>
      <c r="AO15" s="76">
        <v>0</v>
      </c>
      <c r="AP15" s="76">
        <v>0</v>
      </c>
      <c r="AQ15" s="76">
        <v>1</v>
      </c>
      <c r="AR15" s="76">
        <v>0</v>
      </c>
      <c r="AS15" s="76">
        <v>0</v>
      </c>
      <c r="AT15" s="76">
        <v>0</v>
      </c>
      <c r="AU15" s="76">
        <v>2</v>
      </c>
      <c r="AV15" s="76">
        <v>0</v>
      </c>
      <c r="AW15" s="76">
        <v>0</v>
      </c>
      <c r="AX15" s="76">
        <v>0</v>
      </c>
      <c r="AY15" s="76">
        <v>0</v>
      </c>
      <c r="AZ15" s="76">
        <v>1</v>
      </c>
      <c r="BA15" s="76">
        <v>0</v>
      </c>
      <c r="BB15" s="76">
        <v>0</v>
      </c>
      <c r="BC15" s="76">
        <v>0</v>
      </c>
      <c r="BD15" s="76">
        <v>1</v>
      </c>
      <c r="BE15" s="76">
        <v>0</v>
      </c>
      <c r="BF15" s="76">
        <v>1</v>
      </c>
      <c r="BG15" s="76">
        <v>1</v>
      </c>
      <c r="BH15" s="76">
        <v>1</v>
      </c>
      <c r="BI15" s="76">
        <v>0</v>
      </c>
      <c r="BJ15" s="76">
        <v>1</v>
      </c>
      <c r="BK15" s="76">
        <v>1</v>
      </c>
      <c r="BL15" s="76">
        <v>0</v>
      </c>
      <c r="BM15" s="76">
        <v>0</v>
      </c>
      <c r="BN15" s="76">
        <v>0</v>
      </c>
      <c r="BO15" s="76">
        <v>1</v>
      </c>
      <c r="BP15" s="76">
        <v>0</v>
      </c>
      <c r="BQ15" s="76">
        <v>0</v>
      </c>
      <c r="BR15" s="76">
        <v>1</v>
      </c>
      <c r="BS15" s="76">
        <v>0</v>
      </c>
      <c r="BT15" s="76">
        <v>0</v>
      </c>
      <c r="BU15" s="76">
        <v>1</v>
      </c>
      <c r="BV15" s="76">
        <v>1</v>
      </c>
      <c r="BW15" s="76">
        <v>1</v>
      </c>
      <c r="BX15" s="76">
        <v>1</v>
      </c>
      <c r="BY15" s="76">
        <v>0</v>
      </c>
      <c r="BZ15" s="76">
        <v>0</v>
      </c>
      <c r="CA15" s="76">
        <v>0</v>
      </c>
      <c r="CB15" s="76">
        <v>0</v>
      </c>
      <c r="CC15" s="76">
        <v>1</v>
      </c>
      <c r="CD15" s="76">
        <v>0</v>
      </c>
      <c r="CE15" s="76">
        <v>1</v>
      </c>
      <c r="CF15" s="76">
        <v>0</v>
      </c>
      <c r="CG15" s="76">
        <v>0</v>
      </c>
      <c r="CH15" s="76">
        <v>1</v>
      </c>
      <c r="CI15" s="76">
        <v>1</v>
      </c>
      <c r="CJ15" s="76">
        <v>0</v>
      </c>
      <c r="CK15" s="76">
        <v>1</v>
      </c>
      <c r="CL15" s="76">
        <v>1</v>
      </c>
      <c r="CM15" s="76">
        <v>0</v>
      </c>
      <c r="CN15" s="76">
        <v>0</v>
      </c>
      <c r="CO15" s="76">
        <v>0</v>
      </c>
      <c r="CP15" s="76">
        <v>0</v>
      </c>
      <c r="CQ15" s="76">
        <v>0</v>
      </c>
      <c r="CR15" s="76">
        <v>0</v>
      </c>
      <c r="CS15" s="76">
        <v>0</v>
      </c>
      <c r="CT15" s="76">
        <v>0</v>
      </c>
      <c r="CU15" s="76">
        <v>0</v>
      </c>
      <c r="CV15" s="76">
        <v>1</v>
      </c>
      <c r="CW15" s="76">
        <v>0</v>
      </c>
      <c r="CX15" s="76">
        <v>0</v>
      </c>
      <c r="CY15" s="76">
        <v>0</v>
      </c>
      <c r="CZ15" s="76">
        <v>0</v>
      </c>
      <c r="DA15" s="76">
        <v>0</v>
      </c>
      <c r="DB15" s="76">
        <v>0</v>
      </c>
      <c r="DC15" s="76">
        <v>1</v>
      </c>
      <c r="DD15" s="76">
        <v>0</v>
      </c>
      <c r="DE15" s="76">
        <v>0</v>
      </c>
      <c r="DF15" s="76">
        <v>0</v>
      </c>
      <c r="DG15" s="76">
        <v>0</v>
      </c>
      <c r="DH15" s="76">
        <v>0</v>
      </c>
      <c r="DI15" s="76">
        <v>0</v>
      </c>
      <c r="DJ15" s="76">
        <v>1</v>
      </c>
      <c r="DK15" s="76">
        <v>0</v>
      </c>
      <c r="DL15" s="76">
        <v>0</v>
      </c>
      <c r="DM15" s="76">
        <v>0</v>
      </c>
      <c r="DN15" s="76">
        <v>0</v>
      </c>
      <c r="DO15" s="76">
        <v>0</v>
      </c>
      <c r="DP15" s="76">
        <v>0</v>
      </c>
      <c r="DQ15" s="76">
        <v>0</v>
      </c>
      <c r="DR15" s="76">
        <v>0</v>
      </c>
      <c r="DS15" s="76">
        <v>0</v>
      </c>
      <c r="DT15" s="76">
        <v>1</v>
      </c>
      <c r="DU15" s="76">
        <v>0</v>
      </c>
      <c r="DV15" s="45">
        <f t="shared" si="0"/>
        <v>6</v>
      </c>
      <c r="DW15" s="46">
        <f t="shared" si="1"/>
        <v>5</v>
      </c>
      <c r="DX15" s="46">
        <f t="shared" si="2"/>
        <v>5</v>
      </c>
      <c r="DY15" s="46">
        <f t="shared" si="3"/>
        <v>6</v>
      </c>
      <c r="DZ15" s="46">
        <f t="shared" si="4"/>
        <v>0</v>
      </c>
      <c r="EA15" s="46">
        <f t="shared" si="5"/>
        <v>6</v>
      </c>
      <c r="EB15" s="46">
        <f t="shared" si="6"/>
        <v>1</v>
      </c>
      <c r="EC15" s="46">
        <f t="shared" si="7"/>
        <v>3</v>
      </c>
      <c r="ED15" s="46">
        <f t="shared" si="8"/>
        <v>0</v>
      </c>
      <c r="EE15" s="45">
        <f t="shared" si="26"/>
        <v>0</v>
      </c>
      <c r="EF15" s="45">
        <f t="shared" si="9"/>
        <v>0</v>
      </c>
      <c r="EG15" s="45">
        <f t="shared" si="10"/>
        <v>0</v>
      </c>
      <c r="EH15" s="45">
        <f t="shared" si="11"/>
        <v>0</v>
      </c>
      <c r="EI15" s="45">
        <f t="shared" si="12"/>
        <v>0</v>
      </c>
      <c r="EJ15" s="45">
        <f t="shared" si="13"/>
        <v>0</v>
      </c>
      <c r="EK15" s="47">
        <f t="shared" si="14"/>
        <v>6</v>
      </c>
      <c r="EL15" s="47">
        <f t="shared" si="15"/>
        <v>0</v>
      </c>
      <c r="EM15" s="47">
        <f t="shared" si="16"/>
        <v>0</v>
      </c>
      <c r="EN15" s="46">
        <f t="shared" si="17"/>
        <v>16</v>
      </c>
      <c r="EO15" s="46">
        <f t="shared" si="18"/>
        <v>4</v>
      </c>
      <c r="EP15" s="46">
        <f t="shared" si="19"/>
        <v>36</v>
      </c>
      <c r="EQ15" s="47">
        <f t="shared" si="20"/>
        <v>34</v>
      </c>
      <c r="ER15" s="47">
        <f t="shared" si="21"/>
        <v>2</v>
      </c>
      <c r="ES15" s="46">
        <f t="shared" si="22"/>
        <v>0</v>
      </c>
      <c r="ET15" s="46">
        <f t="shared" si="23"/>
        <v>2</v>
      </c>
      <c r="EU15" s="46">
        <f t="shared" si="24"/>
        <v>0</v>
      </c>
      <c r="EV15" s="48">
        <f t="shared" si="25"/>
        <v>6</v>
      </c>
    </row>
    <row r="16" spans="1:152" x14ac:dyDescent="0.2">
      <c r="DV16" s="45">
        <f>SUM(AU16,BY16,CC16,CI16,CN16,CV16,DJ16,DK16,DS16)</f>
        <v>0</v>
      </c>
      <c r="DW16" s="46">
        <f t="shared" si="1"/>
        <v>0</v>
      </c>
      <c r="DX16" s="46">
        <f t="shared" si="2"/>
        <v>0</v>
      </c>
      <c r="DY16" s="46">
        <f t="shared" si="3"/>
        <v>0</v>
      </c>
      <c r="DZ16" s="46">
        <f t="shared" si="4"/>
        <v>0</v>
      </c>
      <c r="EA16" s="46">
        <f t="shared" si="5"/>
        <v>0</v>
      </c>
      <c r="EB16" s="46">
        <f t="shared" si="6"/>
        <v>0</v>
      </c>
      <c r="EC16" s="46">
        <f t="shared" si="7"/>
        <v>0</v>
      </c>
      <c r="ED16" s="46">
        <f t="shared" si="8"/>
        <v>0</v>
      </c>
      <c r="EE16" s="45">
        <f t="shared" si="26"/>
        <v>0</v>
      </c>
      <c r="EF16" s="45">
        <f t="shared" si="9"/>
        <v>0</v>
      </c>
      <c r="EG16" s="45">
        <f t="shared" si="10"/>
        <v>0</v>
      </c>
      <c r="EH16" s="45">
        <f t="shared" si="11"/>
        <v>0</v>
      </c>
      <c r="EI16" s="45">
        <f t="shared" si="12"/>
        <v>0</v>
      </c>
      <c r="EJ16" s="45">
        <f t="shared" si="13"/>
        <v>0</v>
      </c>
      <c r="EK16" s="47">
        <f t="shared" si="14"/>
        <v>6</v>
      </c>
      <c r="EL16" s="47">
        <f t="shared" si="15"/>
        <v>0</v>
      </c>
      <c r="EM16" s="47">
        <f t="shared" si="16"/>
        <v>0</v>
      </c>
      <c r="EN16" s="46">
        <f t="shared" si="17"/>
        <v>0</v>
      </c>
      <c r="EO16" s="46">
        <f t="shared" si="18"/>
        <v>0</v>
      </c>
      <c r="EP16" s="46">
        <f t="shared" si="19"/>
        <v>0</v>
      </c>
      <c r="EQ16" s="47">
        <f t="shared" si="20"/>
        <v>0</v>
      </c>
      <c r="ER16" s="47">
        <f t="shared" si="21"/>
        <v>0</v>
      </c>
      <c r="ES16" s="46">
        <f t="shared" si="22"/>
        <v>0</v>
      </c>
      <c r="ET16" s="46">
        <f t="shared" si="23"/>
        <v>0</v>
      </c>
      <c r="EU16" s="46">
        <f t="shared" si="24"/>
        <v>0</v>
      </c>
      <c r="EV16" s="48">
        <f t="shared" si="25"/>
        <v>0</v>
      </c>
    </row>
    <row r="17" spans="126:152" x14ac:dyDescent="0.2">
      <c r="DV17" s="45">
        <f t="shared" si="0"/>
        <v>0</v>
      </c>
      <c r="DW17" s="46">
        <f t="shared" si="1"/>
        <v>0</v>
      </c>
      <c r="DX17" s="46">
        <f t="shared" si="2"/>
        <v>0</v>
      </c>
      <c r="DY17" s="46">
        <f t="shared" si="3"/>
        <v>0</v>
      </c>
      <c r="DZ17" s="46">
        <f t="shared" si="4"/>
        <v>0</v>
      </c>
      <c r="EA17" s="46">
        <f t="shared" si="5"/>
        <v>0</v>
      </c>
      <c r="EB17" s="46">
        <f t="shared" si="6"/>
        <v>0</v>
      </c>
      <c r="EC17" s="46">
        <f t="shared" si="7"/>
        <v>0</v>
      </c>
      <c r="ED17" s="46">
        <f t="shared" si="8"/>
        <v>0</v>
      </c>
      <c r="EE17" s="45">
        <f t="shared" si="26"/>
        <v>0</v>
      </c>
      <c r="EF17" s="45">
        <f t="shared" si="9"/>
        <v>0</v>
      </c>
      <c r="EG17" s="45">
        <f t="shared" si="10"/>
        <v>0</v>
      </c>
      <c r="EH17" s="45">
        <f t="shared" si="11"/>
        <v>0</v>
      </c>
      <c r="EI17" s="45">
        <f t="shared" si="12"/>
        <v>0</v>
      </c>
      <c r="EJ17" s="45">
        <f t="shared" si="13"/>
        <v>0</v>
      </c>
      <c r="EK17" s="47">
        <f t="shared" si="14"/>
        <v>6</v>
      </c>
      <c r="EL17" s="47">
        <f t="shared" si="15"/>
        <v>0</v>
      </c>
      <c r="EM17" s="47">
        <f t="shared" si="16"/>
        <v>0</v>
      </c>
      <c r="EN17" s="46">
        <f t="shared" si="17"/>
        <v>0</v>
      </c>
      <c r="EO17" s="46">
        <f t="shared" si="18"/>
        <v>0</v>
      </c>
      <c r="EP17" s="46">
        <f t="shared" si="19"/>
        <v>0</v>
      </c>
      <c r="EQ17" s="47">
        <f>COUNTIF(F17:DU17, 1)</f>
        <v>0</v>
      </c>
      <c r="ER17" s="47">
        <f t="shared" si="21"/>
        <v>0</v>
      </c>
      <c r="ES17" s="46">
        <f t="shared" si="22"/>
        <v>0</v>
      </c>
      <c r="ET17" s="46">
        <f t="shared" si="23"/>
        <v>0</v>
      </c>
      <c r="EU17" s="46">
        <f t="shared" si="24"/>
        <v>0</v>
      </c>
      <c r="EV17" s="48">
        <f t="shared" si="25"/>
        <v>0</v>
      </c>
    </row>
  </sheetData>
  <mergeCells count="2">
    <mergeCell ref="B2:E2"/>
    <mergeCell ref="EE2:EJ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4" enableFormatConditionsCalculation="0"/>
  <dimension ref="A1:AU25"/>
  <sheetViews>
    <sheetView tabSelected="1" zoomScale="150" zoomScaleNormal="90" zoomScalePageLayoutView="90" workbookViewId="0">
      <pane xSplit="5" topLeftCell="AK1" activePane="topRight" state="frozen"/>
      <selection pane="topRight" activeCell="AN17" sqref="AN17:AN20"/>
    </sheetView>
  </sheetViews>
  <sheetFormatPr baseColWidth="10" defaultColWidth="8.83203125" defaultRowHeight="15" x14ac:dyDescent="0.2"/>
  <cols>
    <col min="1" max="1" width="15.6640625" customWidth="1"/>
    <col min="2" max="2" width="8" customWidth="1"/>
    <col min="3" max="3" width="5.5" customWidth="1"/>
    <col min="4" max="4" width="8.5" customWidth="1"/>
    <col min="20" max="20" width="8.83203125" style="74"/>
    <col min="39" max="39" width="12" style="13" customWidth="1"/>
    <col min="47" max="47" width="8.83203125" style="30"/>
  </cols>
  <sheetData>
    <row r="1" spans="1:47" s="7" customFormat="1" ht="43.5" customHeight="1" thickBot="1" x14ac:dyDescent="0.25">
      <c r="A1" s="7" t="s">
        <v>81</v>
      </c>
      <c r="B1" s="7" t="s">
        <v>149</v>
      </c>
      <c r="C1" s="7" t="s">
        <v>148</v>
      </c>
      <c r="D1" s="31" t="s">
        <v>147</v>
      </c>
      <c r="E1" s="31" t="s">
        <v>146</v>
      </c>
      <c r="F1" s="32" t="s">
        <v>150</v>
      </c>
      <c r="G1" s="32" t="s">
        <v>151</v>
      </c>
      <c r="H1" s="32" t="s">
        <v>152</v>
      </c>
      <c r="I1" s="32">
        <v>4</v>
      </c>
      <c r="J1" s="32">
        <v>5</v>
      </c>
      <c r="K1" s="32">
        <v>6</v>
      </c>
      <c r="L1" s="32">
        <v>7</v>
      </c>
      <c r="M1" s="32">
        <v>8</v>
      </c>
      <c r="N1" s="32">
        <v>9</v>
      </c>
      <c r="O1" s="32" t="s">
        <v>418</v>
      </c>
      <c r="P1" s="32" t="s">
        <v>419</v>
      </c>
      <c r="Q1" s="32">
        <v>12</v>
      </c>
      <c r="R1" s="32">
        <v>13</v>
      </c>
      <c r="S1" s="32">
        <v>14</v>
      </c>
      <c r="T1" s="72">
        <v>15</v>
      </c>
      <c r="U1" s="32">
        <v>16</v>
      </c>
      <c r="V1" s="32">
        <v>17</v>
      </c>
      <c r="W1" s="32">
        <v>18</v>
      </c>
      <c r="X1" s="32">
        <v>19</v>
      </c>
      <c r="Y1" s="32">
        <v>20</v>
      </c>
      <c r="Z1" s="32">
        <v>21</v>
      </c>
      <c r="AA1" s="32">
        <v>22</v>
      </c>
      <c r="AB1" s="32">
        <v>23</v>
      </c>
      <c r="AC1" s="32">
        <v>24</v>
      </c>
      <c r="AD1" s="32">
        <v>25</v>
      </c>
      <c r="AE1" s="32" t="s">
        <v>420</v>
      </c>
      <c r="AF1" s="32">
        <v>27</v>
      </c>
      <c r="AG1" s="32">
        <v>28</v>
      </c>
      <c r="AH1" s="32">
        <v>29</v>
      </c>
      <c r="AI1" s="32">
        <v>30</v>
      </c>
      <c r="AJ1" s="32">
        <v>31</v>
      </c>
      <c r="AK1" s="32">
        <v>32</v>
      </c>
      <c r="AL1" s="32">
        <v>33</v>
      </c>
      <c r="AM1" s="33" t="s">
        <v>145</v>
      </c>
      <c r="AN1" s="36" t="s">
        <v>144</v>
      </c>
      <c r="AO1" s="34" t="s">
        <v>143</v>
      </c>
      <c r="AP1" s="36" t="s">
        <v>142</v>
      </c>
      <c r="AQ1" s="34" t="s">
        <v>141</v>
      </c>
      <c r="AR1" s="36" t="s">
        <v>140</v>
      </c>
      <c r="AS1" s="34" t="s">
        <v>139</v>
      </c>
      <c r="AT1" s="36" t="s">
        <v>138</v>
      </c>
      <c r="AU1" s="35" t="s">
        <v>137</v>
      </c>
    </row>
    <row r="2" spans="1:47" s="40" customFormat="1" ht="78" customHeight="1" x14ac:dyDescent="0.2">
      <c r="A2" s="37" t="s">
        <v>80</v>
      </c>
      <c r="B2" s="97" t="s">
        <v>381</v>
      </c>
      <c r="C2" s="98"/>
      <c r="D2" s="98"/>
      <c r="E2" s="98"/>
      <c r="F2" s="71" t="s">
        <v>348</v>
      </c>
      <c r="G2" s="71" t="s">
        <v>349</v>
      </c>
      <c r="H2" s="71" t="s">
        <v>350</v>
      </c>
      <c r="I2" s="77" t="s">
        <v>351</v>
      </c>
      <c r="J2" s="77" t="s">
        <v>352</v>
      </c>
      <c r="K2" s="38" t="s">
        <v>353</v>
      </c>
      <c r="L2" s="38" t="s">
        <v>354</v>
      </c>
      <c r="M2" s="38" t="s">
        <v>355</v>
      </c>
      <c r="N2" s="38" t="s">
        <v>356</v>
      </c>
      <c r="O2" s="71" t="s">
        <v>357</v>
      </c>
      <c r="P2" s="71" t="s">
        <v>358</v>
      </c>
      <c r="Q2" s="38" t="s">
        <v>359</v>
      </c>
      <c r="R2" s="38" t="s">
        <v>360</v>
      </c>
      <c r="S2" s="38" t="s">
        <v>361</v>
      </c>
      <c r="T2" s="73" t="s">
        <v>362</v>
      </c>
      <c r="U2" s="38" t="s">
        <v>363</v>
      </c>
      <c r="V2" s="38" t="s">
        <v>364</v>
      </c>
      <c r="W2" s="38" t="s">
        <v>365</v>
      </c>
      <c r="X2" s="38" t="s">
        <v>366</v>
      </c>
      <c r="Y2" s="38" t="s">
        <v>367</v>
      </c>
      <c r="Z2" s="38" t="s">
        <v>368</v>
      </c>
      <c r="AA2" s="38" t="s">
        <v>369</v>
      </c>
      <c r="AB2" s="38" t="s">
        <v>370</v>
      </c>
      <c r="AC2" s="38" t="s">
        <v>371</v>
      </c>
      <c r="AD2" s="38" t="s">
        <v>372</v>
      </c>
      <c r="AE2" s="71" t="s">
        <v>373</v>
      </c>
      <c r="AF2" s="38" t="s">
        <v>374</v>
      </c>
      <c r="AG2" s="38" t="s">
        <v>375</v>
      </c>
      <c r="AH2" s="38" t="s">
        <v>376</v>
      </c>
      <c r="AI2" s="38" t="s">
        <v>377</v>
      </c>
      <c r="AJ2" s="38" t="s">
        <v>378</v>
      </c>
      <c r="AK2" s="71" t="s">
        <v>379</v>
      </c>
      <c r="AL2" s="71" t="s">
        <v>380</v>
      </c>
      <c r="AM2" s="39" t="s">
        <v>136</v>
      </c>
      <c r="AN2" s="40" t="s">
        <v>135</v>
      </c>
      <c r="AO2" s="40" t="s">
        <v>134</v>
      </c>
      <c r="AP2" s="40" t="s">
        <v>133</v>
      </c>
      <c r="AQ2" s="40" t="s">
        <v>132</v>
      </c>
      <c r="AR2" s="40" t="s">
        <v>131</v>
      </c>
      <c r="AS2" s="40" t="s">
        <v>130</v>
      </c>
      <c r="AT2" s="40" t="s">
        <v>129</v>
      </c>
      <c r="AU2" s="41" t="s">
        <v>128</v>
      </c>
    </row>
    <row r="3" spans="1:47" s="101" customFormat="1" x14ac:dyDescent="0.2">
      <c r="A3" s="101" t="s">
        <v>332</v>
      </c>
      <c r="B3" s="101" t="s">
        <v>322</v>
      </c>
      <c r="C3" s="101">
        <v>6</v>
      </c>
      <c r="D3" s="101" t="s">
        <v>329</v>
      </c>
      <c r="E3" s="101" t="s">
        <v>346</v>
      </c>
      <c r="T3" s="102"/>
      <c r="AM3" s="103">
        <f t="shared" ref="AM3:AM25" si="0">SUM(F3:AL3)</f>
        <v>0</v>
      </c>
      <c r="AN3" s="101">
        <f t="shared" ref="AN3:AN25" si="1">SUM(F3, H3, I3, J3, K3, M3)</f>
        <v>0</v>
      </c>
      <c r="AO3" s="101">
        <f t="shared" ref="AO3:AO25" si="2">G3</f>
        <v>0</v>
      </c>
      <c r="AP3" s="101">
        <f t="shared" ref="AP3:AP25" si="3">SUM(N3:P3)</f>
        <v>0</v>
      </c>
      <c r="AQ3" s="101">
        <f t="shared" ref="AQ3:AQ25" si="4">SUM(J3, L3, M3, Z3)</f>
        <v>0</v>
      </c>
      <c r="AR3" s="101">
        <f t="shared" ref="AR3:AR25" si="5">SUM(U3, AC3, AD3)</f>
        <v>0</v>
      </c>
      <c r="AS3" s="101">
        <f t="shared" ref="AS3:AS25" si="6">SUM(Q3, R3, S3, T3, V3, AA3, AB3)</f>
        <v>0</v>
      </c>
      <c r="AT3" s="101">
        <f t="shared" ref="AT3:AT25" si="7">SUM(W3:Y3)</f>
        <v>0</v>
      </c>
      <c r="AU3" s="104">
        <f t="shared" ref="AU3:AU25" si="8">SUM(AE3:AL3)</f>
        <v>0</v>
      </c>
    </row>
    <row r="4" spans="1:47" x14ac:dyDescent="0.2">
      <c r="A4" t="s">
        <v>444</v>
      </c>
      <c r="B4" s="64" t="s">
        <v>323</v>
      </c>
      <c r="C4" s="64">
        <v>8</v>
      </c>
      <c r="D4" s="64" t="s">
        <v>330</v>
      </c>
      <c r="E4" s="64" t="s">
        <v>346</v>
      </c>
      <c r="F4">
        <v>1</v>
      </c>
      <c r="G4">
        <v>1</v>
      </c>
      <c r="H4" s="78">
        <v>3</v>
      </c>
      <c r="I4" s="78">
        <v>3</v>
      </c>
      <c r="J4" s="78">
        <v>3</v>
      </c>
      <c r="K4">
        <v>3</v>
      </c>
      <c r="L4">
        <v>3</v>
      </c>
      <c r="M4">
        <v>3</v>
      </c>
      <c r="N4">
        <v>1</v>
      </c>
      <c r="O4">
        <v>1</v>
      </c>
      <c r="P4">
        <v>1</v>
      </c>
      <c r="Q4">
        <v>1</v>
      </c>
      <c r="R4">
        <v>2</v>
      </c>
      <c r="S4">
        <v>2</v>
      </c>
      <c r="T4" s="74">
        <v>1</v>
      </c>
      <c r="U4" s="75">
        <v>1</v>
      </c>
      <c r="V4" s="75">
        <v>1</v>
      </c>
      <c r="W4" s="75">
        <v>1</v>
      </c>
      <c r="X4" s="75">
        <v>1</v>
      </c>
      <c r="Y4" s="75">
        <v>1</v>
      </c>
      <c r="Z4" s="75">
        <v>1</v>
      </c>
      <c r="AA4" s="75">
        <v>1</v>
      </c>
      <c r="AB4" s="75">
        <v>1</v>
      </c>
      <c r="AC4" s="75">
        <v>1</v>
      </c>
      <c r="AD4" s="75">
        <v>1</v>
      </c>
      <c r="AE4" s="75">
        <v>3</v>
      </c>
      <c r="AF4" s="75">
        <v>1</v>
      </c>
      <c r="AG4" s="75">
        <v>3</v>
      </c>
      <c r="AH4" s="75">
        <v>1</v>
      </c>
      <c r="AI4" s="75">
        <v>1</v>
      </c>
      <c r="AJ4" s="75">
        <v>1</v>
      </c>
      <c r="AK4" s="75">
        <v>1</v>
      </c>
      <c r="AL4" s="75">
        <v>1</v>
      </c>
      <c r="AM4" s="100">
        <f t="shared" si="0"/>
        <v>51</v>
      </c>
      <c r="AN4" s="107">
        <f t="shared" si="1"/>
        <v>16</v>
      </c>
      <c r="AO4">
        <f t="shared" si="2"/>
        <v>1</v>
      </c>
      <c r="AP4">
        <f t="shared" si="3"/>
        <v>3</v>
      </c>
      <c r="AQ4" s="107">
        <f t="shared" si="4"/>
        <v>10</v>
      </c>
      <c r="AR4">
        <f t="shared" si="5"/>
        <v>3</v>
      </c>
      <c r="AS4" s="107">
        <f t="shared" si="6"/>
        <v>9</v>
      </c>
      <c r="AT4">
        <f t="shared" si="7"/>
        <v>3</v>
      </c>
      <c r="AU4" s="108">
        <f t="shared" si="8"/>
        <v>12</v>
      </c>
    </row>
    <row r="5" spans="1:47" x14ac:dyDescent="0.2">
      <c r="A5" t="s">
        <v>444</v>
      </c>
      <c r="B5" s="84" t="s">
        <v>324</v>
      </c>
      <c r="C5" s="84">
        <v>7</v>
      </c>
      <c r="D5" s="84" t="s">
        <v>329</v>
      </c>
      <c r="E5" s="84" t="s">
        <v>346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3</v>
      </c>
      <c r="P5">
        <v>2</v>
      </c>
      <c r="Q5">
        <v>1</v>
      </c>
      <c r="R5">
        <v>1</v>
      </c>
      <c r="S5">
        <v>1</v>
      </c>
      <c r="T5" s="74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3</v>
      </c>
      <c r="AF5">
        <v>2</v>
      </c>
      <c r="AG5">
        <v>3</v>
      </c>
      <c r="AH5">
        <v>2</v>
      </c>
      <c r="AI5">
        <v>1</v>
      </c>
      <c r="AJ5">
        <v>2</v>
      </c>
      <c r="AK5">
        <v>1</v>
      </c>
      <c r="AL5">
        <v>3</v>
      </c>
      <c r="AM5" s="100">
        <f t="shared" si="0"/>
        <v>45</v>
      </c>
      <c r="AN5">
        <f t="shared" si="1"/>
        <v>6</v>
      </c>
      <c r="AO5">
        <f t="shared" si="2"/>
        <v>1</v>
      </c>
      <c r="AP5" s="107">
        <f t="shared" si="3"/>
        <v>6</v>
      </c>
      <c r="AQ5">
        <f t="shared" si="4"/>
        <v>4</v>
      </c>
      <c r="AR5">
        <f t="shared" si="5"/>
        <v>3</v>
      </c>
      <c r="AS5">
        <f t="shared" si="6"/>
        <v>7</v>
      </c>
      <c r="AT5">
        <f t="shared" si="7"/>
        <v>3</v>
      </c>
      <c r="AU5" s="108">
        <f t="shared" si="8"/>
        <v>17</v>
      </c>
    </row>
    <row r="6" spans="1:47" x14ac:dyDescent="0.2">
      <c r="A6" t="s">
        <v>444</v>
      </c>
      <c r="B6" s="84" t="s">
        <v>325</v>
      </c>
      <c r="C6" s="84">
        <v>5</v>
      </c>
      <c r="D6" s="84" t="s">
        <v>331</v>
      </c>
      <c r="E6" s="84" t="s">
        <v>346</v>
      </c>
      <c r="F6" s="59">
        <v>1</v>
      </c>
      <c r="G6" s="59">
        <v>1</v>
      </c>
      <c r="H6" s="59">
        <v>2</v>
      </c>
      <c r="I6" s="59">
        <v>1</v>
      </c>
      <c r="J6" s="59">
        <v>3</v>
      </c>
      <c r="K6" s="59">
        <v>1</v>
      </c>
      <c r="L6" s="59">
        <v>1</v>
      </c>
      <c r="M6" s="59">
        <v>2</v>
      </c>
      <c r="N6" s="59">
        <v>2</v>
      </c>
      <c r="O6" s="59">
        <v>3</v>
      </c>
      <c r="P6" s="59">
        <v>1</v>
      </c>
      <c r="Q6" s="59">
        <v>2</v>
      </c>
      <c r="R6" s="59">
        <v>1</v>
      </c>
      <c r="S6" s="59">
        <v>2</v>
      </c>
      <c r="T6" s="80">
        <v>1</v>
      </c>
      <c r="U6" s="75">
        <v>1</v>
      </c>
      <c r="V6" s="75">
        <v>1</v>
      </c>
      <c r="W6" s="75">
        <v>1</v>
      </c>
      <c r="X6" s="75">
        <v>1</v>
      </c>
      <c r="Y6" s="75">
        <v>1</v>
      </c>
      <c r="Z6" s="75">
        <v>1</v>
      </c>
      <c r="AA6" s="75">
        <v>1</v>
      </c>
      <c r="AB6" s="75">
        <v>1</v>
      </c>
      <c r="AC6" s="75">
        <v>1</v>
      </c>
      <c r="AD6" s="75">
        <v>1</v>
      </c>
      <c r="AE6" s="75">
        <v>2</v>
      </c>
      <c r="AF6" s="75">
        <v>1</v>
      </c>
      <c r="AG6" s="75">
        <v>1</v>
      </c>
      <c r="AH6" s="75">
        <v>1</v>
      </c>
      <c r="AI6" s="75">
        <v>1</v>
      </c>
      <c r="AJ6" s="75">
        <v>2</v>
      </c>
      <c r="AK6" s="75">
        <v>1</v>
      </c>
      <c r="AL6" s="75">
        <v>3</v>
      </c>
      <c r="AM6" s="100">
        <f t="shared" si="0"/>
        <v>46</v>
      </c>
      <c r="AN6" s="107">
        <f t="shared" si="1"/>
        <v>10</v>
      </c>
      <c r="AO6">
        <f t="shared" si="2"/>
        <v>1</v>
      </c>
      <c r="AP6" s="107">
        <f t="shared" si="3"/>
        <v>6</v>
      </c>
      <c r="AQ6" s="107">
        <f t="shared" si="4"/>
        <v>7</v>
      </c>
      <c r="AR6">
        <f t="shared" si="5"/>
        <v>3</v>
      </c>
      <c r="AS6" s="107">
        <f t="shared" si="6"/>
        <v>9</v>
      </c>
      <c r="AT6">
        <f t="shared" si="7"/>
        <v>3</v>
      </c>
      <c r="AU6" s="108">
        <f t="shared" si="8"/>
        <v>12</v>
      </c>
    </row>
    <row r="7" spans="1:47" x14ac:dyDescent="0.2">
      <c r="A7" t="s">
        <v>444</v>
      </c>
      <c r="B7" s="84" t="s">
        <v>326</v>
      </c>
      <c r="C7" s="84">
        <v>6</v>
      </c>
      <c r="D7" s="84" t="s">
        <v>331</v>
      </c>
      <c r="E7" s="84" t="s">
        <v>346</v>
      </c>
      <c r="F7">
        <v>2</v>
      </c>
      <c r="G7">
        <v>1</v>
      </c>
      <c r="H7" s="78">
        <v>0</v>
      </c>
      <c r="I7" s="78">
        <v>3</v>
      </c>
      <c r="J7" s="78">
        <v>2</v>
      </c>
      <c r="K7">
        <v>1</v>
      </c>
      <c r="L7">
        <v>2</v>
      </c>
      <c r="M7">
        <v>3</v>
      </c>
      <c r="N7">
        <v>3</v>
      </c>
      <c r="O7">
        <v>3</v>
      </c>
      <c r="P7">
        <v>2</v>
      </c>
      <c r="Q7">
        <v>1</v>
      </c>
      <c r="R7">
        <v>2</v>
      </c>
      <c r="S7">
        <v>2</v>
      </c>
      <c r="T7" s="74">
        <v>1</v>
      </c>
      <c r="U7" s="75">
        <v>1</v>
      </c>
      <c r="V7" s="75">
        <v>3</v>
      </c>
      <c r="W7" s="75">
        <v>2</v>
      </c>
      <c r="X7" s="75">
        <v>1</v>
      </c>
      <c r="Y7" s="75">
        <v>1</v>
      </c>
      <c r="Z7" s="75">
        <v>1</v>
      </c>
      <c r="AA7" s="75">
        <v>1</v>
      </c>
      <c r="AB7" s="75">
        <v>1</v>
      </c>
      <c r="AC7" s="75">
        <v>1</v>
      </c>
      <c r="AD7" s="75">
        <v>1</v>
      </c>
      <c r="AE7" s="75">
        <v>2</v>
      </c>
      <c r="AF7" s="75">
        <v>1</v>
      </c>
      <c r="AG7" s="75">
        <v>3</v>
      </c>
      <c r="AH7" s="75">
        <v>1</v>
      </c>
      <c r="AI7" s="75">
        <v>1</v>
      </c>
      <c r="AJ7" s="75">
        <v>2</v>
      </c>
      <c r="AK7" s="75">
        <v>1</v>
      </c>
      <c r="AL7" s="75">
        <v>3</v>
      </c>
      <c r="AM7" s="100">
        <f t="shared" si="0"/>
        <v>55</v>
      </c>
      <c r="AN7" s="107">
        <f t="shared" si="1"/>
        <v>11</v>
      </c>
      <c r="AO7">
        <f t="shared" si="2"/>
        <v>1</v>
      </c>
      <c r="AP7" s="107">
        <f t="shared" si="3"/>
        <v>8</v>
      </c>
      <c r="AQ7" s="107">
        <f t="shared" si="4"/>
        <v>8</v>
      </c>
      <c r="AR7">
        <f t="shared" si="5"/>
        <v>3</v>
      </c>
      <c r="AS7" s="107">
        <f t="shared" si="6"/>
        <v>11</v>
      </c>
      <c r="AT7" s="107">
        <f t="shared" si="7"/>
        <v>4</v>
      </c>
      <c r="AU7" s="108">
        <f t="shared" si="8"/>
        <v>14</v>
      </c>
    </row>
    <row r="8" spans="1:47" x14ac:dyDescent="0.2">
      <c r="A8" t="s">
        <v>444</v>
      </c>
      <c r="B8" s="84" t="s">
        <v>341</v>
      </c>
      <c r="C8" s="84">
        <v>7</v>
      </c>
      <c r="D8" s="84" t="s">
        <v>329</v>
      </c>
      <c r="E8" s="84" t="s">
        <v>346</v>
      </c>
      <c r="F8">
        <v>2</v>
      </c>
      <c r="G8">
        <v>1</v>
      </c>
      <c r="H8">
        <v>3</v>
      </c>
      <c r="I8">
        <v>1</v>
      </c>
      <c r="J8">
        <v>3</v>
      </c>
      <c r="K8">
        <v>1</v>
      </c>
      <c r="L8">
        <v>2</v>
      </c>
      <c r="M8">
        <v>3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74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3</v>
      </c>
      <c r="AA8">
        <v>1</v>
      </c>
      <c r="AB8">
        <v>1</v>
      </c>
      <c r="AC8">
        <v>1</v>
      </c>
      <c r="AD8">
        <v>1</v>
      </c>
      <c r="AE8">
        <v>2</v>
      </c>
      <c r="AF8">
        <v>1</v>
      </c>
      <c r="AG8">
        <v>3</v>
      </c>
      <c r="AH8">
        <v>1</v>
      </c>
      <c r="AI8">
        <v>1</v>
      </c>
      <c r="AJ8">
        <v>1</v>
      </c>
      <c r="AK8">
        <v>1</v>
      </c>
      <c r="AL8">
        <v>3</v>
      </c>
      <c r="AM8" s="100">
        <f t="shared" si="0"/>
        <v>48</v>
      </c>
      <c r="AN8" s="107">
        <f t="shared" si="1"/>
        <v>13</v>
      </c>
      <c r="AO8">
        <f t="shared" si="2"/>
        <v>1</v>
      </c>
      <c r="AP8">
        <f t="shared" si="3"/>
        <v>3</v>
      </c>
      <c r="AQ8" s="107">
        <f t="shared" si="4"/>
        <v>11</v>
      </c>
      <c r="AR8">
        <f t="shared" si="5"/>
        <v>3</v>
      </c>
      <c r="AS8">
        <f t="shared" si="6"/>
        <v>7</v>
      </c>
      <c r="AT8">
        <f t="shared" si="7"/>
        <v>3</v>
      </c>
      <c r="AU8" s="108">
        <f t="shared" si="8"/>
        <v>13</v>
      </c>
    </row>
    <row r="9" spans="1:47" x14ac:dyDescent="0.2">
      <c r="A9" t="s">
        <v>444</v>
      </c>
      <c r="B9" s="83" t="s">
        <v>328</v>
      </c>
      <c r="C9" s="83">
        <v>13</v>
      </c>
      <c r="D9" s="83" t="s">
        <v>333</v>
      </c>
      <c r="E9" s="83" t="s">
        <v>346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2</v>
      </c>
      <c r="T9" s="74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2</v>
      </c>
      <c r="AA9">
        <v>1</v>
      </c>
      <c r="AB9">
        <v>1</v>
      </c>
      <c r="AC9">
        <v>1</v>
      </c>
      <c r="AD9">
        <v>1</v>
      </c>
      <c r="AE9">
        <v>2</v>
      </c>
      <c r="AF9">
        <v>1</v>
      </c>
      <c r="AG9">
        <v>3</v>
      </c>
      <c r="AH9">
        <v>2</v>
      </c>
      <c r="AI9">
        <v>2</v>
      </c>
      <c r="AJ9">
        <v>2</v>
      </c>
      <c r="AK9">
        <v>1</v>
      </c>
      <c r="AL9">
        <v>1</v>
      </c>
      <c r="AM9" s="109">
        <f t="shared" si="0"/>
        <v>41</v>
      </c>
      <c r="AN9">
        <f t="shared" si="1"/>
        <v>6</v>
      </c>
      <c r="AO9">
        <f t="shared" si="2"/>
        <v>1</v>
      </c>
      <c r="AP9">
        <f t="shared" si="3"/>
        <v>3</v>
      </c>
      <c r="AQ9" s="107">
        <f t="shared" si="4"/>
        <v>5</v>
      </c>
      <c r="AR9">
        <f t="shared" si="5"/>
        <v>3</v>
      </c>
      <c r="AS9" s="107">
        <f t="shared" si="6"/>
        <v>8</v>
      </c>
      <c r="AT9">
        <f t="shared" si="7"/>
        <v>3</v>
      </c>
      <c r="AU9" s="108">
        <f t="shared" si="8"/>
        <v>14</v>
      </c>
    </row>
    <row r="10" spans="1:47" x14ac:dyDescent="0.2">
      <c r="A10" t="s">
        <v>445</v>
      </c>
      <c r="B10" s="64" t="s">
        <v>382</v>
      </c>
      <c r="C10" s="64">
        <v>9</v>
      </c>
      <c r="D10" s="64" t="s">
        <v>385</v>
      </c>
      <c r="E10" s="64" t="s">
        <v>386</v>
      </c>
      <c r="F10">
        <v>2</v>
      </c>
      <c r="G10">
        <v>1</v>
      </c>
      <c r="H10">
        <v>1</v>
      </c>
      <c r="I10">
        <v>1</v>
      </c>
      <c r="J10">
        <v>3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>
        <v>2</v>
      </c>
      <c r="R10">
        <v>1</v>
      </c>
      <c r="S10">
        <v>2</v>
      </c>
      <c r="T10" s="74">
        <v>1</v>
      </c>
      <c r="U10" s="75">
        <v>1</v>
      </c>
      <c r="V10" s="75">
        <v>2</v>
      </c>
      <c r="W10" s="75">
        <v>3</v>
      </c>
      <c r="X10" s="75">
        <v>1</v>
      </c>
      <c r="Y10" s="75">
        <v>1</v>
      </c>
      <c r="Z10" s="75">
        <v>1</v>
      </c>
      <c r="AA10" s="75">
        <v>1</v>
      </c>
      <c r="AB10" s="75">
        <v>1</v>
      </c>
      <c r="AC10" s="75">
        <v>1</v>
      </c>
      <c r="AD10" s="75">
        <v>1</v>
      </c>
      <c r="AE10" s="75">
        <v>3</v>
      </c>
      <c r="AF10" s="75">
        <v>2</v>
      </c>
      <c r="AG10" s="75">
        <v>3</v>
      </c>
      <c r="AH10" s="75">
        <v>2</v>
      </c>
      <c r="AI10" s="75">
        <v>2</v>
      </c>
      <c r="AJ10" s="75">
        <v>2</v>
      </c>
      <c r="AK10" s="75">
        <v>1</v>
      </c>
      <c r="AL10" s="75">
        <v>1</v>
      </c>
      <c r="AM10" s="100">
        <f t="shared" si="0"/>
        <v>53</v>
      </c>
      <c r="AN10" s="107">
        <f t="shared" si="1"/>
        <v>11</v>
      </c>
      <c r="AO10">
        <f t="shared" si="2"/>
        <v>1</v>
      </c>
      <c r="AP10" s="107">
        <f t="shared" si="3"/>
        <v>4</v>
      </c>
      <c r="AQ10" s="107">
        <f t="shared" si="4"/>
        <v>8</v>
      </c>
      <c r="AR10">
        <f t="shared" si="5"/>
        <v>3</v>
      </c>
      <c r="AS10" s="107">
        <f t="shared" si="6"/>
        <v>10</v>
      </c>
      <c r="AT10" s="107">
        <f t="shared" si="7"/>
        <v>5</v>
      </c>
      <c r="AU10" s="108">
        <f t="shared" si="8"/>
        <v>16</v>
      </c>
    </row>
    <row r="11" spans="1:47" s="101" customFormat="1" x14ac:dyDescent="0.2">
      <c r="A11" s="105" t="s">
        <v>399</v>
      </c>
      <c r="B11" s="105" t="s">
        <v>387</v>
      </c>
      <c r="C11" s="101">
        <v>8</v>
      </c>
      <c r="D11" s="101" t="s">
        <v>385</v>
      </c>
      <c r="E11" s="101" t="s">
        <v>386</v>
      </c>
      <c r="F11" s="101">
        <v>1</v>
      </c>
      <c r="G11" s="101">
        <v>1</v>
      </c>
      <c r="H11" s="101">
        <v>1</v>
      </c>
      <c r="I11" s="101">
        <v>1</v>
      </c>
      <c r="J11" s="101">
        <v>2</v>
      </c>
      <c r="K11" s="101">
        <v>1</v>
      </c>
      <c r="L11" s="101">
        <v>3</v>
      </c>
      <c r="M11" s="101">
        <v>2</v>
      </c>
      <c r="N11" s="101">
        <v>2</v>
      </c>
      <c r="O11" s="101">
        <v>2</v>
      </c>
      <c r="P11" s="101">
        <v>2</v>
      </c>
      <c r="Q11" s="101">
        <v>1</v>
      </c>
      <c r="R11" s="101">
        <v>1</v>
      </c>
      <c r="S11" s="101">
        <v>1</v>
      </c>
      <c r="T11" s="102">
        <v>1</v>
      </c>
      <c r="U11" s="106">
        <v>1</v>
      </c>
      <c r="V11" s="106">
        <v>2</v>
      </c>
      <c r="W11" s="106">
        <v>2</v>
      </c>
      <c r="X11" s="106">
        <v>1</v>
      </c>
      <c r="Y11" s="106">
        <v>1</v>
      </c>
      <c r="Z11" s="106">
        <v>1</v>
      </c>
      <c r="AA11" s="106">
        <v>1</v>
      </c>
      <c r="AB11" s="106">
        <v>1</v>
      </c>
      <c r="AC11" s="106">
        <v>1</v>
      </c>
      <c r="AD11" s="106">
        <v>1</v>
      </c>
      <c r="AE11" s="106">
        <v>3</v>
      </c>
      <c r="AF11" s="106">
        <v>1</v>
      </c>
      <c r="AG11" s="106">
        <v>2</v>
      </c>
      <c r="AH11" s="106">
        <v>2</v>
      </c>
      <c r="AI11" s="106">
        <v>1</v>
      </c>
      <c r="AJ11" s="106">
        <v>2</v>
      </c>
      <c r="AK11" s="106">
        <v>1</v>
      </c>
      <c r="AL11" s="106">
        <v>2</v>
      </c>
      <c r="AM11" s="103">
        <f t="shared" si="0"/>
        <v>48</v>
      </c>
      <c r="AN11" s="101">
        <f t="shared" si="1"/>
        <v>8</v>
      </c>
      <c r="AO11" s="101">
        <f t="shared" si="2"/>
        <v>1</v>
      </c>
      <c r="AP11" s="101">
        <f t="shared" si="3"/>
        <v>6</v>
      </c>
      <c r="AQ11" s="101">
        <f t="shared" si="4"/>
        <v>8</v>
      </c>
      <c r="AR11" s="101">
        <f t="shared" si="5"/>
        <v>3</v>
      </c>
      <c r="AS11" s="101">
        <f t="shared" si="6"/>
        <v>8</v>
      </c>
      <c r="AT11" s="101">
        <f t="shared" si="7"/>
        <v>4</v>
      </c>
      <c r="AU11" s="104">
        <f t="shared" si="8"/>
        <v>14</v>
      </c>
    </row>
    <row r="12" spans="1:47" x14ac:dyDescent="0.2">
      <c r="A12" t="s">
        <v>444</v>
      </c>
      <c r="B12" s="64" t="s">
        <v>391</v>
      </c>
      <c r="C12" s="64">
        <v>8</v>
      </c>
      <c r="D12" s="64" t="s">
        <v>392</v>
      </c>
      <c r="E12" s="64" t="s">
        <v>393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2</v>
      </c>
      <c r="M12">
        <v>1</v>
      </c>
      <c r="N12">
        <v>3</v>
      </c>
      <c r="O12">
        <v>2</v>
      </c>
      <c r="P12">
        <v>1</v>
      </c>
      <c r="Q12">
        <v>1</v>
      </c>
      <c r="R12">
        <v>1</v>
      </c>
      <c r="S12">
        <v>1</v>
      </c>
      <c r="T12" s="74">
        <v>1</v>
      </c>
      <c r="U12" s="75">
        <v>1</v>
      </c>
      <c r="V12" s="75">
        <v>2</v>
      </c>
      <c r="W12" s="75">
        <v>1</v>
      </c>
      <c r="X12" s="75">
        <v>1</v>
      </c>
      <c r="Y12" s="75">
        <v>1</v>
      </c>
      <c r="Z12" s="75">
        <v>1</v>
      </c>
      <c r="AA12" s="75">
        <v>1</v>
      </c>
      <c r="AB12" s="75">
        <v>1</v>
      </c>
      <c r="AC12" s="75">
        <v>1</v>
      </c>
      <c r="AD12" s="75">
        <v>1</v>
      </c>
      <c r="AE12" s="75">
        <v>3</v>
      </c>
      <c r="AF12" s="75">
        <v>1</v>
      </c>
      <c r="AG12" s="75">
        <v>3</v>
      </c>
      <c r="AH12" s="75">
        <v>1</v>
      </c>
      <c r="AI12" s="75">
        <v>1</v>
      </c>
      <c r="AJ12" s="75">
        <v>3</v>
      </c>
      <c r="AK12" s="75">
        <v>1</v>
      </c>
      <c r="AL12" s="75">
        <v>1</v>
      </c>
      <c r="AM12" s="100">
        <f t="shared" si="0"/>
        <v>44</v>
      </c>
      <c r="AN12">
        <f t="shared" si="1"/>
        <v>6</v>
      </c>
      <c r="AO12">
        <f t="shared" si="2"/>
        <v>1</v>
      </c>
      <c r="AP12" s="107">
        <f t="shared" si="3"/>
        <v>6</v>
      </c>
      <c r="AQ12" s="107">
        <f t="shared" si="4"/>
        <v>5</v>
      </c>
      <c r="AR12">
        <f t="shared" si="5"/>
        <v>3</v>
      </c>
      <c r="AS12" s="107">
        <f t="shared" si="6"/>
        <v>8</v>
      </c>
      <c r="AT12">
        <f t="shared" si="7"/>
        <v>3</v>
      </c>
      <c r="AU12" s="108">
        <f t="shared" si="8"/>
        <v>14</v>
      </c>
    </row>
    <row r="13" spans="1:47" x14ac:dyDescent="0.2">
      <c r="A13" t="s">
        <v>444</v>
      </c>
      <c r="B13" s="83" t="s">
        <v>396</v>
      </c>
      <c r="C13" s="83">
        <v>18</v>
      </c>
      <c r="D13" s="83" t="s">
        <v>397</v>
      </c>
      <c r="E13" s="83" t="s">
        <v>398</v>
      </c>
      <c r="F13">
        <v>2</v>
      </c>
      <c r="G13">
        <v>3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3</v>
      </c>
      <c r="O13">
        <v>2</v>
      </c>
      <c r="P13">
        <v>2</v>
      </c>
      <c r="Q13">
        <v>1</v>
      </c>
      <c r="R13">
        <v>1</v>
      </c>
      <c r="S13">
        <v>1</v>
      </c>
      <c r="T13" s="74">
        <v>1</v>
      </c>
      <c r="U13" s="75">
        <v>1</v>
      </c>
      <c r="V13" s="75">
        <v>2</v>
      </c>
      <c r="W13" s="75">
        <v>2</v>
      </c>
      <c r="X13" s="75">
        <v>1</v>
      </c>
      <c r="Y13" s="75">
        <v>1</v>
      </c>
      <c r="Z13" s="75">
        <v>1</v>
      </c>
      <c r="AA13" s="75">
        <v>1</v>
      </c>
      <c r="AB13" s="75">
        <v>1</v>
      </c>
      <c r="AC13" s="75">
        <v>1</v>
      </c>
      <c r="AD13" s="75">
        <v>1</v>
      </c>
      <c r="AE13" s="75">
        <v>2</v>
      </c>
      <c r="AF13" s="75">
        <v>2</v>
      </c>
      <c r="AG13" s="75">
        <v>2</v>
      </c>
      <c r="AH13" s="75">
        <v>3</v>
      </c>
      <c r="AI13" s="75">
        <v>2</v>
      </c>
      <c r="AJ13" s="75">
        <v>2</v>
      </c>
      <c r="AK13" s="75">
        <v>1</v>
      </c>
      <c r="AL13" s="75">
        <v>1</v>
      </c>
      <c r="AM13" s="100">
        <f t="shared" si="0"/>
        <v>49</v>
      </c>
      <c r="AN13">
        <f t="shared" si="1"/>
        <v>7</v>
      </c>
      <c r="AO13" s="107">
        <f t="shared" si="2"/>
        <v>3</v>
      </c>
      <c r="AP13" s="107">
        <f t="shared" si="3"/>
        <v>7</v>
      </c>
      <c r="AQ13">
        <f t="shared" si="4"/>
        <v>4</v>
      </c>
      <c r="AR13">
        <f t="shared" si="5"/>
        <v>3</v>
      </c>
      <c r="AS13" s="107">
        <f t="shared" si="6"/>
        <v>8</v>
      </c>
      <c r="AT13" s="107">
        <f t="shared" si="7"/>
        <v>4</v>
      </c>
      <c r="AU13" s="108">
        <f t="shared" si="8"/>
        <v>15</v>
      </c>
    </row>
    <row r="14" spans="1:47" x14ac:dyDescent="0.2">
      <c r="A14" t="s">
        <v>444</v>
      </c>
      <c r="B14" s="64" t="s">
        <v>400</v>
      </c>
      <c r="C14" s="64">
        <v>12</v>
      </c>
      <c r="D14" s="64" t="s">
        <v>401</v>
      </c>
      <c r="E14" s="64" t="s">
        <v>402</v>
      </c>
      <c r="F14">
        <v>1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3</v>
      </c>
      <c r="O14">
        <v>1</v>
      </c>
      <c r="P14">
        <v>1</v>
      </c>
      <c r="Q14">
        <v>1</v>
      </c>
      <c r="R14">
        <v>1</v>
      </c>
      <c r="S14">
        <v>2</v>
      </c>
      <c r="T14" s="74">
        <v>1</v>
      </c>
      <c r="U14" s="75">
        <v>1</v>
      </c>
      <c r="V14" s="75">
        <v>1</v>
      </c>
      <c r="W14" s="75">
        <v>1</v>
      </c>
      <c r="X14" s="75">
        <v>1</v>
      </c>
      <c r="Y14" s="75">
        <v>1</v>
      </c>
      <c r="Z14" s="75">
        <v>1</v>
      </c>
      <c r="AA14" s="75">
        <v>1</v>
      </c>
      <c r="AB14" s="75">
        <v>1</v>
      </c>
      <c r="AC14" s="75">
        <v>2</v>
      </c>
      <c r="AD14" s="75">
        <v>2</v>
      </c>
      <c r="AE14" s="75">
        <v>3</v>
      </c>
      <c r="AF14" s="75">
        <v>1</v>
      </c>
      <c r="AG14" s="75">
        <v>3</v>
      </c>
      <c r="AH14" s="75">
        <v>1</v>
      </c>
      <c r="AI14" s="75">
        <v>2</v>
      </c>
      <c r="AJ14" s="75">
        <v>2</v>
      </c>
      <c r="AK14" s="75">
        <v>1</v>
      </c>
      <c r="AL14" s="75">
        <v>1</v>
      </c>
      <c r="AM14" s="100">
        <f t="shared" si="0"/>
        <v>45</v>
      </c>
      <c r="AN14">
        <f t="shared" si="1"/>
        <v>6</v>
      </c>
      <c r="AO14" s="107">
        <f t="shared" si="2"/>
        <v>2</v>
      </c>
      <c r="AP14" s="107">
        <f t="shared" si="3"/>
        <v>5</v>
      </c>
      <c r="AQ14">
        <f t="shared" si="4"/>
        <v>4</v>
      </c>
      <c r="AR14" s="107">
        <f t="shared" si="5"/>
        <v>5</v>
      </c>
      <c r="AS14" s="107">
        <f t="shared" si="6"/>
        <v>8</v>
      </c>
      <c r="AT14">
        <f t="shared" si="7"/>
        <v>3</v>
      </c>
      <c r="AU14" s="108">
        <f t="shared" si="8"/>
        <v>14</v>
      </c>
    </row>
    <row r="15" spans="1:47" x14ac:dyDescent="0.2">
      <c r="A15" t="s">
        <v>444</v>
      </c>
      <c r="B15" s="83" t="s">
        <v>410</v>
      </c>
      <c r="C15" s="83">
        <v>14</v>
      </c>
      <c r="D15" s="83" t="s">
        <v>408</v>
      </c>
      <c r="E15" s="83" t="s">
        <v>411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2</v>
      </c>
      <c r="P15">
        <v>2</v>
      </c>
      <c r="Q15">
        <v>1</v>
      </c>
      <c r="R15">
        <v>1</v>
      </c>
      <c r="S15">
        <v>1</v>
      </c>
      <c r="T15" s="74">
        <v>1</v>
      </c>
      <c r="U15" s="75">
        <v>1</v>
      </c>
      <c r="V15" s="75">
        <v>1</v>
      </c>
      <c r="W15" s="75">
        <v>2</v>
      </c>
      <c r="X15" s="75">
        <v>1</v>
      </c>
      <c r="Y15" s="75">
        <v>1</v>
      </c>
      <c r="Z15" s="75">
        <v>1</v>
      </c>
      <c r="AA15" s="75">
        <v>1</v>
      </c>
      <c r="AB15" s="75">
        <v>1</v>
      </c>
      <c r="AC15" s="75">
        <v>1</v>
      </c>
      <c r="AD15" s="75">
        <v>1</v>
      </c>
      <c r="AE15" s="75">
        <v>1</v>
      </c>
      <c r="AF15" s="75">
        <v>1</v>
      </c>
      <c r="AG15" s="75">
        <v>2</v>
      </c>
      <c r="AH15" s="75">
        <v>1</v>
      </c>
      <c r="AI15" s="75">
        <v>2</v>
      </c>
      <c r="AJ15" s="75">
        <v>2</v>
      </c>
      <c r="AK15" s="75">
        <v>3</v>
      </c>
      <c r="AL15" s="75">
        <v>2</v>
      </c>
      <c r="AM15" s="100">
        <f t="shared" si="0"/>
        <v>43</v>
      </c>
      <c r="AN15">
        <f t="shared" si="1"/>
        <v>7</v>
      </c>
      <c r="AO15">
        <f t="shared" si="2"/>
        <v>1</v>
      </c>
      <c r="AP15" s="107">
        <f t="shared" si="3"/>
        <v>5</v>
      </c>
      <c r="AQ15">
        <f t="shared" si="4"/>
        <v>4</v>
      </c>
      <c r="AR15">
        <f t="shared" si="5"/>
        <v>3</v>
      </c>
      <c r="AS15">
        <f t="shared" si="6"/>
        <v>7</v>
      </c>
      <c r="AT15" s="107">
        <f t="shared" si="7"/>
        <v>4</v>
      </c>
      <c r="AU15" s="108">
        <f t="shared" si="8"/>
        <v>14</v>
      </c>
    </row>
    <row r="16" spans="1:47" s="101" customFormat="1" x14ac:dyDescent="0.2">
      <c r="A16" s="105" t="s">
        <v>399</v>
      </c>
      <c r="B16" s="101" t="s">
        <v>414</v>
      </c>
      <c r="C16" s="101" t="s">
        <v>415</v>
      </c>
      <c r="D16" s="101" t="s">
        <v>416</v>
      </c>
      <c r="E16" s="101" t="s">
        <v>417</v>
      </c>
      <c r="F16" s="101">
        <v>1</v>
      </c>
      <c r="G16" s="101">
        <v>2</v>
      </c>
      <c r="H16" s="101">
        <v>1</v>
      </c>
      <c r="I16" s="101">
        <v>1</v>
      </c>
      <c r="J16" s="101">
        <v>3</v>
      </c>
      <c r="K16" s="101">
        <v>2</v>
      </c>
      <c r="L16" s="101">
        <v>1</v>
      </c>
      <c r="M16" s="101">
        <v>1</v>
      </c>
      <c r="N16" s="101">
        <v>2</v>
      </c>
      <c r="O16" s="101">
        <v>1</v>
      </c>
      <c r="P16" s="101">
        <v>1</v>
      </c>
      <c r="Q16" s="101">
        <v>1</v>
      </c>
      <c r="R16" s="101">
        <v>2</v>
      </c>
      <c r="S16" s="101">
        <v>2</v>
      </c>
      <c r="T16" s="102">
        <v>1</v>
      </c>
      <c r="U16" s="106">
        <v>1</v>
      </c>
      <c r="V16" s="106">
        <v>1</v>
      </c>
      <c r="W16" s="106">
        <v>1</v>
      </c>
      <c r="X16" s="106">
        <v>1</v>
      </c>
      <c r="Y16" s="106">
        <v>1</v>
      </c>
      <c r="Z16" s="106">
        <v>1</v>
      </c>
      <c r="AA16" s="106">
        <v>1</v>
      </c>
      <c r="AB16" s="106">
        <v>1</v>
      </c>
      <c r="AC16" s="106">
        <v>1</v>
      </c>
      <c r="AD16" s="106">
        <v>1</v>
      </c>
      <c r="AE16" s="106">
        <v>1</v>
      </c>
      <c r="AF16" s="106">
        <v>2</v>
      </c>
      <c r="AG16" s="106">
        <v>1</v>
      </c>
      <c r="AH16" s="106">
        <v>1</v>
      </c>
      <c r="AI16" s="106">
        <v>1</v>
      </c>
      <c r="AJ16" s="106">
        <v>1</v>
      </c>
      <c r="AK16" s="106">
        <v>1</v>
      </c>
      <c r="AL16" s="106">
        <v>1</v>
      </c>
      <c r="AM16" s="103">
        <f t="shared" si="0"/>
        <v>41</v>
      </c>
      <c r="AN16" s="101">
        <f t="shared" si="1"/>
        <v>9</v>
      </c>
      <c r="AO16" s="101">
        <f t="shared" si="2"/>
        <v>2</v>
      </c>
      <c r="AP16" s="101">
        <f t="shared" si="3"/>
        <v>4</v>
      </c>
      <c r="AQ16" s="101">
        <f t="shared" si="4"/>
        <v>6</v>
      </c>
      <c r="AR16" s="101">
        <f t="shared" si="5"/>
        <v>3</v>
      </c>
      <c r="AS16" s="101">
        <f t="shared" si="6"/>
        <v>9</v>
      </c>
      <c r="AT16" s="101">
        <f t="shared" si="7"/>
        <v>3</v>
      </c>
      <c r="AU16" s="104">
        <f t="shared" si="8"/>
        <v>9</v>
      </c>
    </row>
    <row r="17" spans="1:47" x14ac:dyDescent="0.2">
      <c r="A17" t="s">
        <v>444</v>
      </c>
      <c r="B17" t="s">
        <v>423</v>
      </c>
      <c r="C17" t="s">
        <v>424</v>
      </c>
      <c r="D17" t="s">
        <v>425</v>
      </c>
      <c r="E17" t="s">
        <v>426</v>
      </c>
      <c r="F17">
        <v>1</v>
      </c>
      <c r="G17">
        <v>2</v>
      </c>
      <c r="H17">
        <v>1</v>
      </c>
      <c r="I17">
        <v>1</v>
      </c>
      <c r="J17">
        <v>3</v>
      </c>
      <c r="K17">
        <v>3</v>
      </c>
      <c r="L17">
        <v>1</v>
      </c>
      <c r="M17">
        <v>2</v>
      </c>
      <c r="N17">
        <v>1</v>
      </c>
      <c r="O17">
        <v>1</v>
      </c>
      <c r="P17">
        <v>1</v>
      </c>
      <c r="Q17">
        <v>2</v>
      </c>
      <c r="R17">
        <v>1</v>
      </c>
      <c r="S17">
        <v>3</v>
      </c>
      <c r="T17" s="74">
        <v>1</v>
      </c>
      <c r="U17" s="75">
        <v>1</v>
      </c>
      <c r="V17" s="75">
        <v>1</v>
      </c>
      <c r="W17" s="75">
        <v>1</v>
      </c>
      <c r="X17" s="75">
        <v>1</v>
      </c>
      <c r="Y17" s="75">
        <v>1</v>
      </c>
      <c r="Z17" s="75">
        <v>1</v>
      </c>
      <c r="AA17" s="75">
        <v>1</v>
      </c>
      <c r="AB17" s="75">
        <v>2</v>
      </c>
      <c r="AC17" s="75">
        <v>2</v>
      </c>
      <c r="AD17" s="75">
        <v>1</v>
      </c>
      <c r="AE17" s="75">
        <v>1</v>
      </c>
      <c r="AF17" s="75">
        <v>2</v>
      </c>
      <c r="AG17" s="75">
        <v>2</v>
      </c>
      <c r="AH17" s="75">
        <v>1</v>
      </c>
      <c r="AI17" s="75">
        <v>1</v>
      </c>
      <c r="AJ17" s="75">
        <v>2</v>
      </c>
      <c r="AK17" s="75">
        <v>1</v>
      </c>
      <c r="AL17" s="75">
        <v>2</v>
      </c>
      <c r="AM17" s="100">
        <f t="shared" si="0"/>
        <v>48</v>
      </c>
      <c r="AN17" s="107">
        <f t="shared" si="1"/>
        <v>11</v>
      </c>
      <c r="AO17" s="107">
        <f t="shared" si="2"/>
        <v>2</v>
      </c>
      <c r="AP17">
        <f t="shared" si="3"/>
        <v>3</v>
      </c>
      <c r="AQ17" s="107">
        <f t="shared" si="4"/>
        <v>7</v>
      </c>
      <c r="AR17" s="107">
        <f t="shared" si="5"/>
        <v>4</v>
      </c>
      <c r="AS17" s="107">
        <f t="shared" si="6"/>
        <v>11</v>
      </c>
      <c r="AT17">
        <f t="shared" si="7"/>
        <v>3</v>
      </c>
      <c r="AU17" s="108">
        <f t="shared" si="8"/>
        <v>12</v>
      </c>
    </row>
    <row r="18" spans="1:47" x14ac:dyDescent="0.2">
      <c r="A18" s="99" t="s">
        <v>444</v>
      </c>
      <c r="B18" t="s">
        <v>427</v>
      </c>
      <c r="C18" t="s">
        <v>428</v>
      </c>
      <c r="D18" t="s">
        <v>429</v>
      </c>
      <c r="E18" t="s">
        <v>430</v>
      </c>
      <c r="F18">
        <v>2</v>
      </c>
      <c r="G18">
        <v>1</v>
      </c>
      <c r="H18">
        <v>3</v>
      </c>
      <c r="I18">
        <v>2</v>
      </c>
      <c r="J18">
        <v>3</v>
      </c>
      <c r="K18">
        <v>1</v>
      </c>
      <c r="L18">
        <v>1</v>
      </c>
      <c r="M18">
        <v>1</v>
      </c>
      <c r="N18">
        <v>2</v>
      </c>
      <c r="O18">
        <v>2</v>
      </c>
      <c r="P18">
        <v>1</v>
      </c>
      <c r="Q18">
        <v>3</v>
      </c>
      <c r="R18">
        <v>1</v>
      </c>
      <c r="S18">
        <v>1</v>
      </c>
      <c r="T18" s="74">
        <v>1</v>
      </c>
      <c r="U18" s="75">
        <v>3</v>
      </c>
      <c r="V18" s="75">
        <v>1</v>
      </c>
      <c r="W18" s="75">
        <v>1</v>
      </c>
      <c r="X18" s="75">
        <v>1</v>
      </c>
      <c r="Y18" s="75">
        <v>1</v>
      </c>
      <c r="Z18" s="75">
        <v>1</v>
      </c>
      <c r="AA18" s="75">
        <v>2</v>
      </c>
      <c r="AB18" s="75">
        <v>1</v>
      </c>
      <c r="AC18" s="75">
        <v>3</v>
      </c>
      <c r="AD18" s="75">
        <v>2</v>
      </c>
      <c r="AE18" s="75">
        <v>1</v>
      </c>
      <c r="AF18" s="75">
        <v>1</v>
      </c>
      <c r="AG18" s="75">
        <v>1</v>
      </c>
      <c r="AH18" s="75">
        <v>1</v>
      </c>
      <c r="AI18" s="75">
        <v>1</v>
      </c>
      <c r="AJ18" s="75">
        <v>1</v>
      </c>
      <c r="AK18" s="75">
        <v>1</v>
      </c>
      <c r="AL18" s="75">
        <v>1</v>
      </c>
      <c r="AM18" s="100">
        <f t="shared" si="0"/>
        <v>49</v>
      </c>
      <c r="AN18" s="107">
        <f t="shared" si="1"/>
        <v>12</v>
      </c>
      <c r="AO18">
        <f t="shared" si="2"/>
        <v>1</v>
      </c>
      <c r="AP18" s="107">
        <f t="shared" si="3"/>
        <v>5</v>
      </c>
      <c r="AQ18" s="107">
        <f t="shared" si="4"/>
        <v>6</v>
      </c>
      <c r="AR18" s="107">
        <f t="shared" si="5"/>
        <v>8</v>
      </c>
      <c r="AS18" s="107">
        <f t="shared" si="6"/>
        <v>10</v>
      </c>
      <c r="AT18">
        <f t="shared" si="7"/>
        <v>3</v>
      </c>
      <c r="AU18" s="30">
        <f t="shared" si="8"/>
        <v>8</v>
      </c>
    </row>
    <row r="19" spans="1:47" x14ac:dyDescent="0.2">
      <c r="A19" t="s">
        <v>444</v>
      </c>
      <c r="B19" t="s">
        <v>433</v>
      </c>
      <c r="C19">
        <v>4</v>
      </c>
      <c r="D19" t="s">
        <v>434</v>
      </c>
      <c r="E19" t="s">
        <v>435</v>
      </c>
      <c r="F19">
        <v>2</v>
      </c>
      <c r="G19">
        <v>1</v>
      </c>
      <c r="H19">
        <v>3</v>
      </c>
      <c r="I19">
        <v>3</v>
      </c>
      <c r="J19">
        <v>2</v>
      </c>
      <c r="K19">
        <v>1</v>
      </c>
      <c r="L19">
        <v>2</v>
      </c>
      <c r="M19">
        <v>1</v>
      </c>
      <c r="N19">
        <v>2</v>
      </c>
      <c r="O19">
        <v>2</v>
      </c>
      <c r="P19">
        <v>2</v>
      </c>
      <c r="Q19">
        <v>2</v>
      </c>
      <c r="R19">
        <v>1</v>
      </c>
      <c r="S19">
        <v>1</v>
      </c>
      <c r="T19" s="74">
        <v>1</v>
      </c>
      <c r="U19" s="75">
        <v>1</v>
      </c>
      <c r="V19" s="75">
        <v>2</v>
      </c>
      <c r="W19" s="75">
        <v>2</v>
      </c>
      <c r="X19" s="75">
        <v>1</v>
      </c>
      <c r="Y19" s="75">
        <v>1</v>
      </c>
      <c r="Z19" s="75">
        <v>1</v>
      </c>
      <c r="AA19" s="75">
        <v>1</v>
      </c>
      <c r="AB19" s="75">
        <v>1</v>
      </c>
      <c r="AC19" s="75">
        <v>1</v>
      </c>
      <c r="AD19" s="75">
        <v>1</v>
      </c>
      <c r="AE19" s="75">
        <v>1</v>
      </c>
      <c r="AF19" s="75">
        <v>1</v>
      </c>
      <c r="AG19" s="75">
        <v>2</v>
      </c>
      <c r="AH19" s="75">
        <v>1</v>
      </c>
      <c r="AI19" s="75">
        <v>1</v>
      </c>
      <c r="AJ19" s="75">
        <v>2</v>
      </c>
      <c r="AK19" s="75">
        <v>3</v>
      </c>
      <c r="AL19" s="75">
        <v>3</v>
      </c>
      <c r="AM19" s="100">
        <f t="shared" si="0"/>
        <v>52</v>
      </c>
      <c r="AN19" s="107">
        <f t="shared" si="1"/>
        <v>12</v>
      </c>
      <c r="AO19">
        <f t="shared" si="2"/>
        <v>1</v>
      </c>
      <c r="AP19" s="107">
        <f t="shared" si="3"/>
        <v>6</v>
      </c>
      <c r="AQ19" s="107">
        <f t="shared" si="4"/>
        <v>6</v>
      </c>
      <c r="AR19">
        <f t="shared" si="5"/>
        <v>3</v>
      </c>
      <c r="AS19" s="107">
        <f t="shared" si="6"/>
        <v>9</v>
      </c>
      <c r="AT19" s="107">
        <f t="shared" si="7"/>
        <v>4</v>
      </c>
      <c r="AU19" s="108">
        <f t="shared" si="8"/>
        <v>14</v>
      </c>
    </row>
    <row r="20" spans="1:47" x14ac:dyDescent="0.2">
      <c r="A20" s="99" t="s">
        <v>444</v>
      </c>
      <c r="B20" t="s">
        <v>438</v>
      </c>
      <c r="C20">
        <v>4</v>
      </c>
      <c r="D20" t="s">
        <v>439</v>
      </c>
      <c r="E20" t="s">
        <v>440</v>
      </c>
      <c r="F20">
        <v>1</v>
      </c>
      <c r="G20">
        <v>2</v>
      </c>
      <c r="H20">
        <v>2</v>
      </c>
      <c r="I20">
        <v>1</v>
      </c>
      <c r="J20">
        <v>2</v>
      </c>
      <c r="K20">
        <v>1</v>
      </c>
      <c r="L20">
        <v>1</v>
      </c>
      <c r="M20">
        <v>1</v>
      </c>
      <c r="N20">
        <v>1</v>
      </c>
      <c r="O20">
        <v>3</v>
      </c>
      <c r="P20">
        <v>1</v>
      </c>
      <c r="Q20">
        <v>3</v>
      </c>
      <c r="R20">
        <v>1</v>
      </c>
      <c r="S20">
        <v>1</v>
      </c>
      <c r="T20" s="74">
        <v>1</v>
      </c>
      <c r="U20" s="75">
        <v>1</v>
      </c>
      <c r="V20" s="75">
        <v>1</v>
      </c>
      <c r="W20" s="75">
        <v>1</v>
      </c>
      <c r="X20" s="75">
        <v>1</v>
      </c>
      <c r="Y20" s="75">
        <v>1</v>
      </c>
      <c r="Z20" s="75">
        <v>1</v>
      </c>
      <c r="AA20" s="75">
        <v>1</v>
      </c>
      <c r="AB20" s="75">
        <v>1</v>
      </c>
      <c r="AC20" s="75">
        <v>1</v>
      </c>
      <c r="AD20" s="75">
        <v>1</v>
      </c>
      <c r="AE20" s="75">
        <v>1</v>
      </c>
      <c r="AF20" s="75">
        <v>1</v>
      </c>
      <c r="AG20" s="75">
        <v>2</v>
      </c>
      <c r="AH20" s="75">
        <v>1</v>
      </c>
      <c r="AI20" s="75">
        <v>1</v>
      </c>
      <c r="AJ20" s="75">
        <v>1</v>
      </c>
      <c r="AK20" s="75">
        <v>1</v>
      </c>
      <c r="AL20" s="75">
        <v>1</v>
      </c>
      <c r="AM20" s="109">
        <f t="shared" si="0"/>
        <v>41</v>
      </c>
      <c r="AN20" s="107">
        <f t="shared" si="1"/>
        <v>8</v>
      </c>
      <c r="AO20" s="107">
        <f t="shared" si="2"/>
        <v>2</v>
      </c>
      <c r="AP20" s="107">
        <f t="shared" si="3"/>
        <v>5</v>
      </c>
      <c r="AQ20" s="107">
        <f t="shared" si="4"/>
        <v>5</v>
      </c>
      <c r="AR20">
        <f t="shared" si="5"/>
        <v>3</v>
      </c>
      <c r="AS20" s="107">
        <f t="shared" si="6"/>
        <v>9</v>
      </c>
      <c r="AT20">
        <f t="shared" si="7"/>
        <v>3</v>
      </c>
      <c r="AU20" s="30">
        <f t="shared" si="8"/>
        <v>9</v>
      </c>
    </row>
    <row r="21" spans="1:47" x14ac:dyDescent="0.2">
      <c r="AM21" s="13">
        <f t="shared" si="0"/>
        <v>0</v>
      </c>
      <c r="AN21">
        <f t="shared" si="1"/>
        <v>0</v>
      </c>
      <c r="AO21">
        <f t="shared" si="2"/>
        <v>0</v>
      </c>
      <c r="AP21">
        <f t="shared" si="3"/>
        <v>0</v>
      </c>
      <c r="AQ21">
        <f t="shared" si="4"/>
        <v>0</v>
      </c>
      <c r="AR21">
        <f t="shared" si="5"/>
        <v>0</v>
      </c>
      <c r="AS21">
        <f t="shared" si="6"/>
        <v>0</v>
      </c>
      <c r="AT21">
        <f t="shared" si="7"/>
        <v>0</v>
      </c>
      <c r="AU21" s="30">
        <f t="shared" si="8"/>
        <v>0</v>
      </c>
    </row>
    <row r="22" spans="1:47" x14ac:dyDescent="0.2">
      <c r="AM22" s="13">
        <f t="shared" si="0"/>
        <v>0</v>
      </c>
      <c r="AN22">
        <f t="shared" si="1"/>
        <v>0</v>
      </c>
      <c r="AO22">
        <f t="shared" si="2"/>
        <v>0</v>
      </c>
      <c r="AP22">
        <f t="shared" si="3"/>
        <v>0</v>
      </c>
      <c r="AQ22">
        <f t="shared" si="4"/>
        <v>0</v>
      </c>
      <c r="AR22">
        <f t="shared" si="5"/>
        <v>0</v>
      </c>
      <c r="AS22">
        <f t="shared" si="6"/>
        <v>0</v>
      </c>
      <c r="AT22">
        <f t="shared" si="7"/>
        <v>0</v>
      </c>
      <c r="AU22" s="30">
        <f t="shared" si="8"/>
        <v>0</v>
      </c>
    </row>
    <row r="23" spans="1:47" x14ac:dyDescent="0.2">
      <c r="AM23" s="13">
        <f t="shared" si="0"/>
        <v>0</v>
      </c>
      <c r="AN23">
        <f t="shared" si="1"/>
        <v>0</v>
      </c>
      <c r="AO23">
        <f t="shared" si="2"/>
        <v>0</v>
      </c>
      <c r="AP23">
        <f t="shared" si="3"/>
        <v>0</v>
      </c>
      <c r="AQ23">
        <f t="shared" si="4"/>
        <v>0</v>
      </c>
      <c r="AR23">
        <f t="shared" si="5"/>
        <v>0</v>
      </c>
      <c r="AS23">
        <f t="shared" si="6"/>
        <v>0</v>
      </c>
      <c r="AT23">
        <f t="shared" si="7"/>
        <v>0</v>
      </c>
      <c r="AU23" s="30">
        <f t="shared" si="8"/>
        <v>0</v>
      </c>
    </row>
    <row r="24" spans="1:47" x14ac:dyDescent="0.2">
      <c r="AM24" s="13">
        <f t="shared" si="0"/>
        <v>0</v>
      </c>
      <c r="AN24">
        <f t="shared" si="1"/>
        <v>0</v>
      </c>
      <c r="AO24">
        <f t="shared" si="2"/>
        <v>0</v>
      </c>
      <c r="AP24">
        <f t="shared" si="3"/>
        <v>0</v>
      </c>
      <c r="AQ24">
        <f t="shared" si="4"/>
        <v>0</v>
      </c>
      <c r="AR24">
        <f t="shared" si="5"/>
        <v>0</v>
      </c>
      <c r="AS24">
        <f t="shared" si="6"/>
        <v>0</v>
      </c>
      <c r="AT24">
        <f t="shared" si="7"/>
        <v>0</v>
      </c>
      <c r="AU24" s="30">
        <f t="shared" si="8"/>
        <v>0</v>
      </c>
    </row>
    <row r="25" spans="1:47" x14ac:dyDescent="0.2">
      <c r="AM25" s="13">
        <f t="shared" si="0"/>
        <v>0</v>
      </c>
      <c r="AN25">
        <f t="shared" si="1"/>
        <v>0</v>
      </c>
      <c r="AO25">
        <f t="shared" si="2"/>
        <v>0</v>
      </c>
      <c r="AP25">
        <f t="shared" si="3"/>
        <v>0</v>
      </c>
      <c r="AQ25">
        <f t="shared" si="4"/>
        <v>0</v>
      </c>
      <c r="AR25">
        <f t="shared" si="5"/>
        <v>0</v>
      </c>
      <c r="AS25">
        <f t="shared" si="6"/>
        <v>0</v>
      </c>
      <c r="AT25">
        <f t="shared" si="7"/>
        <v>0</v>
      </c>
      <c r="AU25" s="30">
        <f t="shared" si="8"/>
        <v>0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RAW_core</vt:lpstr>
      <vt:lpstr>C1 PedsQL Core</vt:lpstr>
      <vt:lpstr>C2 CBCL</vt:lpstr>
      <vt:lpstr>C3 CSHQ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Phyllis</dc:creator>
  <cp:lastModifiedBy>Microsoft Office User</cp:lastModifiedBy>
  <dcterms:created xsi:type="dcterms:W3CDTF">2013-10-10T12:48:32Z</dcterms:created>
  <dcterms:modified xsi:type="dcterms:W3CDTF">2015-08-14T08:38:15Z</dcterms:modified>
</cp:coreProperties>
</file>