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/>
  <mc:AlternateContent xmlns:mc="http://schemas.openxmlformats.org/markup-compatibility/2006">
    <mc:Choice Requires="x15">
      <x15ac:absPath xmlns:x15ac="http://schemas.microsoft.com/office/spreadsheetml/2010/11/ac" url="/Users/oichingtang/Google Drive/DMD/Result analysis/Excel/DMD/"/>
    </mc:Choice>
  </mc:AlternateContent>
  <bookViews>
    <workbookView xWindow="240" yWindow="520" windowWidth="22800" windowHeight="13540" activeTab="4"/>
  </bookViews>
  <sheets>
    <sheet name="RAW_FamIm" sheetId="2" r:id="rId1"/>
    <sheet name="P6 PedsQL FamIm" sheetId="1" r:id="rId2"/>
    <sheet name="P7 WHOQOL" sheetId="5" r:id="rId3"/>
    <sheet name="P8 DASS" sheetId="6" r:id="rId4"/>
    <sheet name="P9 PSQI" sheetId="7" r:id="rId5"/>
    <sheet name="P10 ISI" sheetId="8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21" i="5" l="1"/>
  <c r="N26" i="8"/>
  <c r="N27" i="8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A26" i="6"/>
  <c r="AG26" i="6"/>
  <c r="AC26" i="6"/>
  <c r="AE26" i="6"/>
  <c r="AN22" i="5"/>
  <c r="AV22" i="5"/>
  <c r="AH22" i="5"/>
  <c r="AI22" i="5"/>
  <c r="AK22" i="5"/>
  <c r="AP22" i="5"/>
  <c r="N18" i="8"/>
  <c r="N19" i="8"/>
  <c r="N20" i="8"/>
  <c r="N21" i="8"/>
  <c r="N22" i="8"/>
  <c r="N23" i="8"/>
  <c r="N24" i="8"/>
  <c r="N25" i="8"/>
  <c r="N28" i="8"/>
  <c r="L22" i="1"/>
  <c r="S22" i="1"/>
  <c r="Y22" i="1"/>
  <c r="AF22" i="1"/>
  <c r="AH22" i="1"/>
  <c r="AM22" i="1"/>
  <c r="AT22" i="1"/>
  <c r="AY22" i="1"/>
  <c r="BF22" i="1"/>
  <c r="BH22" i="1"/>
  <c r="BJ22" i="1"/>
  <c r="L23" i="1"/>
  <c r="S23" i="1"/>
  <c r="Y23" i="1"/>
  <c r="AF23" i="1"/>
  <c r="AH23" i="1"/>
  <c r="AM23" i="1"/>
  <c r="AT23" i="1"/>
  <c r="AY23" i="1"/>
  <c r="BF23" i="1"/>
  <c r="BH23" i="1"/>
  <c r="BJ23" i="1"/>
  <c r="L24" i="1"/>
  <c r="Y24" i="1"/>
  <c r="AF24" i="1"/>
  <c r="AH24" i="1"/>
  <c r="AM24" i="1"/>
  <c r="AT24" i="1"/>
  <c r="AY24" i="1"/>
  <c r="BF24" i="1"/>
  <c r="BH24" i="1"/>
  <c r="BJ24" i="1"/>
  <c r="AT25" i="1"/>
  <c r="AY25" i="1"/>
  <c r="BF25" i="1"/>
  <c r="BH25" i="1"/>
  <c r="BJ25" i="1"/>
  <c r="AY20" i="1"/>
  <c r="BF20" i="1"/>
  <c r="BH20" i="1"/>
  <c r="AT20" i="1"/>
  <c r="AM20" i="1"/>
  <c r="AF19" i="1"/>
  <c r="AF20" i="1"/>
  <c r="AF25" i="1"/>
  <c r="Y20" i="1"/>
  <c r="S19" i="1"/>
  <c r="S20" i="1"/>
  <c r="L20" i="1"/>
  <c r="AH20" i="1"/>
  <c r="BJ20" i="1"/>
  <c r="AX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3" i="5"/>
  <c r="AX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3" i="5"/>
  <c r="AV3" i="5"/>
  <c r="AJ4" i="5"/>
  <c r="AT4" i="5"/>
  <c r="AJ5" i="5"/>
  <c r="AT5" i="5"/>
  <c r="AJ6" i="5"/>
  <c r="AT6" i="5"/>
  <c r="AJ7" i="5"/>
  <c r="AT7" i="5"/>
  <c r="AJ8" i="5"/>
  <c r="AT8" i="5"/>
  <c r="AJ9" i="5"/>
  <c r="AT9" i="5"/>
  <c r="AJ10" i="5"/>
  <c r="AT10" i="5"/>
  <c r="AJ11" i="5"/>
  <c r="AT11" i="5"/>
  <c r="AJ12" i="5"/>
  <c r="AT12" i="5"/>
  <c r="AJ13" i="5"/>
  <c r="AT13" i="5"/>
  <c r="AJ14" i="5"/>
  <c r="AT14" i="5"/>
  <c r="AJ16" i="5"/>
  <c r="AT16" i="5"/>
  <c r="AJ17" i="5"/>
  <c r="AT17" i="5"/>
  <c r="AJ19" i="5"/>
  <c r="AT19" i="5"/>
  <c r="AJ3" i="5"/>
  <c r="AT3" i="5"/>
  <c r="AR3" i="5"/>
  <c r="AR4" i="5"/>
  <c r="AR5" i="5"/>
  <c r="AR6" i="5"/>
  <c r="AR7" i="5"/>
  <c r="AR8" i="5"/>
  <c r="AR9" i="5"/>
  <c r="AR10" i="5"/>
  <c r="AR11" i="5"/>
  <c r="AR12" i="5"/>
  <c r="AR13" i="5"/>
  <c r="AR14" i="5"/>
  <c r="AR16" i="5"/>
  <c r="AR17" i="5"/>
  <c r="AR19" i="5"/>
  <c r="AH4" i="5"/>
  <c r="AI4" i="5"/>
  <c r="AP4" i="5"/>
  <c r="AH5" i="5"/>
  <c r="AI5" i="5"/>
  <c r="AP5" i="5"/>
  <c r="AH6" i="5"/>
  <c r="AI6" i="5"/>
  <c r="AP6" i="5"/>
  <c r="AH7" i="5"/>
  <c r="AI7" i="5"/>
  <c r="AP7" i="5"/>
  <c r="AH8" i="5"/>
  <c r="AI8" i="5"/>
  <c r="AP8" i="5"/>
  <c r="AH9" i="5"/>
  <c r="AI9" i="5"/>
  <c r="AP9" i="5"/>
  <c r="AH10" i="5"/>
  <c r="AI10" i="5"/>
  <c r="AP10" i="5"/>
  <c r="AH11" i="5"/>
  <c r="AI11" i="5"/>
  <c r="AP11" i="5"/>
  <c r="AH12" i="5"/>
  <c r="AI12" i="5"/>
  <c r="AP12" i="5"/>
  <c r="AH13" i="5"/>
  <c r="AI13" i="5"/>
  <c r="AP13" i="5"/>
  <c r="AH14" i="5"/>
  <c r="AI14" i="5"/>
  <c r="AP14" i="5"/>
  <c r="AH16" i="5"/>
  <c r="AI16" i="5"/>
  <c r="AP16" i="5"/>
  <c r="AH17" i="5"/>
  <c r="AI17" i="5"/>
  <c r="AP17" i="5"/>
  <c r="AH19" i="5"/>
  <c r="AI19" i="5"/>
  <c r="AP19" i="5"/>
  <c r="AH3" i="5"/>
  <c r="AI3" i="5"/>
  <c r="AP3" i="5"/>
  <c r="N17" i="8"/>
  <c r="N16" i="8"/>
  <c r="N14" i="8"/>
  <c r="N11" i="8"/>
  <c r="N10" i="8"/>
  <c r="N9" i="8"/>
  <c r="N6" i="8"/>
  <c r="AG16" i="6"/>
  <c r="AG17" i="6"/>
  <c r="AE16" i="6"/>
  <c r="AE17" i="6"/>
  <c r="AC17" i="6"/>
  <c r="AC16" i="6"/>
  <c r="AA16" i="6"/>
  <c r="BF9" i="1"/>
  <c r="AY9" i="1"/>
  <c r="BH9" i="1"/>
  <c r="AT9" i="1"/>
  <c r="AM9" i="1"/>
  <c r="L9" i="1"/>
  <c r="S9" i="1"/>
  <c r="Y9" i="1"/>
  <c r="AF9" i="1"/>
  <c r="AH9" i="1"/>
  <c r="AF10" i="1"/>
  <c r="Y10" i="1"/>
  <c r="S10" i="1"/>
  <c r="L10" i="1"/>
  <c r="BJ9" i="1"/>
  <c r="N4" i="8"/>
  <c r="N5" i="8"/>
  <c r="N7" i="8"/>
  <c r="N8" i="8"/>
  <c r="N12" i="8"/>
  <c r="N13" i="8"/>
  <c r="N15" i="8"/>
  <c r="N29" i="8"/>
  <c r="N30" i="8"/>
  <c r="N31" i="8"/>
  <c r="N32" i="8"/>
  <c r="N33" i="8"/>
  <c r="N34" i="8"/>
  <c r="N35" i="8"/>
  <c r="N36" i="8"/>
  <c r="N3" i="8"/>
  <c r="BF6" i="1"/>
  <c r="AY6" i="1"/>
  <c r="BH6" i="1"/>
  <c r="AT6" i="1"/>
  <c r="AM6" i="1"/>
  <c r="AF6" i="1"/>
  <c r="Y6" i="1"/>
  <c r="S6" i="1"/>
  <c r="L6" i="1"/>
  <c r="AH6" i="1"/>
  <c r="BJ6" i="1"/>
  <c r="Z4" i="7"/>
  <c r="AA4" i="7"/>
  <c r="AB4" i="7"/>
  <c r="AC4" i="7"/>
  <c r="AD4" i="7"/>
  <c r="AE4" i="7"/>
  <c r="AF4" i="7"/>
  <c r="AG4" i="7"/>
  <c r="AH4" i="7"/>
  <c r="AI4" i="7"/>
  <c r="AJ4" i="7"/>
  <c r="AR4" i="7"/>
  <c r="AS4" i="7"/>
  <c r="Z6" i="7"/>
  <c r="AA6" i="7"/>
  <c r="AB6" i="7"/>
  <c r="AC6" i="7"/>
  <c r="AD6" i="7"/>
  <c r="AE6" i="7"/>
  <c r="AF6" i="7"/>
  <c r="AG6" i="7"/>
  <c r="AH6" i="7"/>
  <c r="AI6" i="7"/>
  <c r="AJ6" i="7"/>
  <c r="AR6" i="7"/>
  <c r="AS6" i="7"/>
  <c r="Z10" i="7"/>
  <c r="AA10" i="7"/>
  <c r="AB10" i="7"/>
  <c r="AC10" i="7"/>
  <c r="AD10" i="7"/>
  <c r="AE10" i="7"/>
  <c r="AF10" i="7"/>
  <c r="AG10" i="7"/>
  <c r="AH10" i="7"/>
  <c r="AI10" i="7"/>
  <c r="AJ10" i="7"/>
  <c r="AR10" i="7"/>
  <c r="AS10" i="7"/>
  <c r="Z15" i="7"/>
  <c r="AA15" i="7"/>
  <c r="AB15" i="7"/>
  <c r="AC15" i="7"/>
  <c r="AD15" i="7"/>
  <c r="AE15" i="7"/>
  <c r="AF15" i="7"/>
  <c r="AG15" i="7"/>
  <c r="AH15" i="7"/>
  <c r="AI15" i="7"/>
  <c r="AJ15" i="7"/>
  <c r="AR15" i="7"/>
  <c r="AS15" i="7"/>
  <c r="Z17" i="7"/>
  <c r="AA17" i="7"/>
  <c r="AB17" i="7"/>
  <c r="AC17" i="7"/>
  <c r="AD17" i="7"/>
  <c r="AE17" i="7"/>
  <c r="AF17" i="7"/>
  <c r="AG17" i="7"/>
  <c r="AH17" i="7"/>
  <c r="AI17" i="7"/>
  <c r="AJ17" i="7"/>
  <c r="AR17" i="7"/>
  <c r="AS17" i="7"/>
  <c r="Z24" i="7"/>
  <c r="AA24" i="7"/>
  <c r="AB24" i="7"/>
  <c r="AC24" i="7"/>
  <c r="AD24" i="7"/>
  <c r="AE24" i="7"/>
  <c r="AF24" i="7"/>
  <c r="AG24" i="7"/>
  <c r="AH24" i="7"/>
  <c r="AI24" i="7"/>
  <c r="AJ24" i="7"/>
  <c r="AR24" i="7"/>
  <c r="AS24" i="7"/>
  <c r="Z30" i="7"/>
  <c r="AA30" i="7"/>
  <c r="AB30" i="7"/>
  <c r="AC30" i="7"/>
  <c r="AD30" i="7"/>
  <c r="AE30" i="7"/>
  <c r="AF30" i="7"/>
  <c r="AG30" i="7"/>
  <c r="AH30" i="7"/>
  <c r="AI30" i="7"/>
  <c r="AJ30" i="7"/>
  <c r="AR30" i="7"/>
  <c r="AS30" i="7"/>
  <c r="Z31" i="7"/>
  <c r="AA31" i="7"/>
  <c r="AB31" i="7"/>
  <c r="AC31" i="7"/>
  <c r="AD31" i="7"/>
  <c r="AE31" i="7"/>
  <c r="AF31" i="7"/>
  <c r="AG31" i="7"/>
  <c r="AH31" i="7"/>
  <c r="AI31" i="7"/>
  <c r="AJ31" i="7"/>
  <c r="AR31" i="7"/>
  <c r="AS31" i="7"/>
  <c r="Z32" i="7"/>
  <c r="AA32" i="7"/>
  <c r="AB32" i="7"/>
  <c r="AC32" i="7"/>
  <c r="AD32" i="7"/>
  <c r="AE32" i="7"/>
  <c r="AF32" i="7"/>
  <c r="AG32" i="7"/>
  <c r="AH32" i="7"/>
  <c r="AI32" i="7"/>
  <c r="AJ32" i="7"/>
  <c r="AR32" i="7"/>
  <c r="AS32" i="7"/>
  <c r="Z33" i="7"/>
  <c r="AA33" i="7"/>
  <c r="AB33" i="7"/>
  <c r="AC33" i="7"/>
  <c r="AD33" i="7"/>
  <c r="AE33" i="7"/>
  <c r="AF33" i="7"/>
  <c r="AG33" i="7"/>
  <c r="AH33" i="7"/>
  <c r="AI33" i="7"/>
  <c r="AJ33" i="7"/>
  <c r="AR33" i="7"/>
  <c r="AS33" i="7"/>
  <c r="Z34" i="7"/>
  <c r="AA34" i="7"/>
  <c r="AB34" i="7"/>
  <c r="AC34" i="7"/>
  <c r="AD34" i="7"/>
  <c r="AE34" i="7"/>
  <c r="AF34" i="7"/>
  <c r="AG34" i="7"/>
  <c r="AH34" i="7"/>
  <c r="AI34" i="7"/>
  <c r="AJ34" i="7"/>
  <c r="AR34" i="7"/>
  <c r="AS34" i="7"/>
  <c r="Z35" i="7"/>
  <c r="AA35" i="7"/>
  <c r="AB35" i="7"/>
  <c r="AC35" i="7"/>
  <c r="AD35" i="7"/>
  <c r="AE35" i="7"/>
  <c r="AF35" i="7"/>
  <c r="AG35" i="7"/>
  <c r="AH35" i="7"/>
  <c r="AI35" i="7"/>
  <c r="AJ35" i="7"/>
  <c r="AR35" i="7"/>
  <c r="AS35" i="7"/>
  <c r="Z36" i="7"/>
  <c r="AA36" i="7"/>
  <c r="AB36" i="7"/>
  <c r="AC36" i="7"/>
  <c r="AD36" i="7"/>
  <c r="AE36" i="7"/>
  <c r="AF36" i="7"/>
  <c r="AG36" i="7"/>
  <c r="AH36" i="7"/>
  <c r="AI36" i="7"/>
  <c r="AJ36" i="7"/>
  <c r="AR36" i="7"/>
  <c r="AS36" i="7"/>
  <c r="Z37" i="7"/>
  <c r="AA37" i="7"/>
  <c r="AB37" i="7"/>
  <c r="AC37" i="7"/>
  <c r="AD37" i="7"/>
  <c r="AE37" i="7"/>
  <c r="AF37" i="7"/>
  <c r="AG37" i="7"/>
  <c r="AH37" i="7"/>
  <c r="AI37" i="7"/>
  <c r="AJ37" i="7"/>
  <c r="AR37" i="7"/>
  <c r="AS37" i="7"/>
  <c r="Z38" i="7"/>
  <c r="AA38" i="7"/>
  <c r="AB38" i="7"/>
  <c r="AC38" i="7"/>
  <c r="AD38" i="7"/>
  <c r="AE38" i="7"/>
  <c r="AF38" i="7"/>
  <c r="AG38" i="7"/>
  <c r="AH38" i="7"/>
  <c r="AI38" i="7"/>
  <c r="AJ38" i="7"/>
  <c r="AR38" i="7"/>
  <c r="AS38" i="7"/>
  <c r="Z39" i="7"/>
  <c r="AA39" i="7"/>
  <c r="AB39" i="7"/>
  <c r="AC39" i="7"/>
  <c r="AD39" i="7"/>
  <c r="AE39" i="7"/>
  <c r="AF39" i="7"/>
  <c r="AG39" i="7"/>
  <c r="AH39" i="7"/>
  <c r="AI39" i="7"/>
  <c r="AJ39" i="7"/>
  <c r="AR39" i="7"/>
  <c r="AS39" i="7"/>
  <c r="Z40" i="7"/>
  <c r="AA40" i="7"/>
  <c r="AB40" i="7"/>
  <c r="AC40" i="7"/>
  <c r="AD40" i="7"/>
  <c r="AE40" i="7"/>
  <c r="AF40" i="7"/>
  <c r="AG40" i="7"/>
  <c r="AH40" i="7"/>
  <c r="AI40" i="7"/>
  <c r="AJ40" i="7"/>
  <c r="AR40" i="7"/>
  <c r="AS40" i="7"/>
  <c r="Z41" i="7"/>
  <c r="AA41" i="7"/>
  <c r="AB41" i="7"/>
  <c r="AC41" i="7"/>
  <c r="AD41" i="7"/>
  <c r="AE41" i="7"/>
  <c r="AF41" i="7"/>
  <c r="AG41" i="7"/>
  <c r="AH41" i="7"/>
  <c r="AI41" i="7"/>
  <c r="AJ41" i="7"/>
  <c r="AR41" i="7"/>
  <c r="AS41" i="7"/>
  <c r="AN4" i="7"/>
  <c r="AO4" i="7"/>
  <c r="AP4" i="7"/>
  <c r="AQ4" i="7"/>
  <c r="AN6" i="7"/>
  <c r="AO6" i="7"/>
  <c r="AP6" i="7"/>
  <c r="AQ6" i="7"/>
  <c r="AN10" i="7"/>
  <c r="AO10" i="7"/>
  <c r="AP10" i="7"/>
  <c r="AQ10" i="7"/>
  <c r="AN15" i="7"/>
  <c r="AO15" i="7"/>
  <c r="AP15" i="7"/>
  <c r="AQ15" i="7"/>
  <c r="AN17" i="7"/>
  <c r="AO17" i="7"/>
  <c r="AP17" i="7"/>
  <c r="AQ17" i="7"/>
  <c r="AN24" i="7"/>
  <c r="AO24" i="7"/>
  <c r="AP24" i="7"/>
  <c r="AQ24" i="7"/>
  <c r="AN30" i="7"/>
  <c r="AO30" i="7"/>
  <c r="AP30" i="7"/>
  <c r="AQ30" i="7"/>
  <c r="AN31" i="7"/>
  <c r="AO31" i="7"/>
  <c r="AP31" i="7"/>
  <c r="AQ31" i="7"/>
  <c r="AN32" i="7"/>
  <c r="AO32" i="7"/>
  <c r="AP32" i="7"/>
  <c r="AQ32" i="7"/>
  <c r="AN33" i="7"/>
  <c r="AO33" i="7"/>
  <c r="AP33" i="7"/>
  <c r="AQ33" i="7"/>
  <c r="AN34" i="7"/>
  <c r="AO34" i="7"/>
  <c r="AP34" i="7"/>
  <c r="AQ34" i="7"/>
  <c r="AN35" i="7"/>
  <c r="AO35" i="7"/>
  <c r="AP35" i="7"/>
  <c r="AQ35" i="7"/>
  <c r="AN36" i="7"/>
  <c r="AO36" i="7"/>
  <c r="AP36" i="7"/>
  <c r="AQ36" i="7"/>
  <c r="AN37" i="7"/>
  <c r="AO37" i="7"/>
  <c r="AP37" i="7"/>
  <c r="AQ37" i="7"/>
  <c r="AN38" i="7"/>
  <c r="AO38" i="7"/>
  <c r="AP38" i="7"/>
  <c r="AQ38" i="7"/>
  <c r="AN39" i="7"/>
  <c r="AO39" i="7"/>
  <c r="AP39" i="7"/>
  <c r="AQ39" i="7"/>
  <c r="AN40" i="7"/>
  <c r="AO40" i="7"/>
  <c r="AP40" i="7"/>
  <c r="AQ40" i="7"/>
  <c r="AN41" i="7"/>
  <c r="AO41" i="7"/>
  <c r="AP41" i="7"/>
  <c r="AQ41" i="7"/>
  <c r="AN14" i="7"/>
  <c r="AO14" i="7"/>
  <c r="AP14" i="7"/>
  <c r="AQ14" i="7"/>
  <c r="AO5" i="7"/>
  <c r="AO7" i="7"/>
  <c r="AN7" i="7"/>
  <c r="AP7" i="7"/>
  <c r="AQ7" i="7"/>
  <c r="AO8" i="7"/>
  <c r="AO9" i="7"/>
  <c r="AO11" i="7"/>
  <c r="AO12" i="7"/>
  <c r="AO13" i="7"/>
  <c r="AO16" i="7"/>
  <c r="AO18" i="7"/>
  <c r="AO19" i="7"/>
  <c r="AO20" i="7"/>
  <c r="AO21" i="7"/>
  <c r="AO22" i="7"/>
  <c r="AN22" i="7"/>
  <c r="AP22" i="7"/>
  <c r="AQ22" i="7"/>
  <c r="AO23" i="7"/>
  <c r="AO25" i="7"/>
  <c r="AO26" i="7"/>
  <c r="AO27" i="7"/>
  <c r="AN27" i="7"/>
  <c r="AP27" i="7"/>
  <c r="AQ27" i="7"/>
  <c r="AO29" i="7"/>
  <c r="AN5" i="7"/>
  <c r="AN8" i="7"/>
  <c r="AP8" i="7"/>
  <c r="AQ8" i="7"/>
  <c r="AN9" i="7"/>
  <c r="AP9" i="7"/>
  <c r="AQ9" i="7"/>
  <c r="AN11" i="7"/>
  <c r="AN12" i="7"/>
  <c r="AN13" i="7"/>
  <c r="AN16" i="7"/>
  <c r="AN18" i="7"/>
  <c r="AN19" i="7"/>
  <c r="AN20" i="7"/>
  <c r="AN21" i="7"/>
  <c r="AN23" i="7"/>
  <c r="AN25" i="7"/>
  <c r="AN26" i="7"/>
  <c r="AN29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K4" i="7"/>
  <c r="AL4" i="7"/>
  <c r="AK6" i="7"/>
  <c r="AL6" i="7"/>
  <c r="AK10" i="7"/>
  <c r="AL10" i="7"/>
  <c r="AK15" i="7"/>
  <c r="AL15" i="7"/>
  <c r="AK17" i="7"/>
  <c r="AL17" i="7"/>
  <c r="AK24" i="7"/>
  <c r="AL24" i="7"/>
  <c r="AK30" i="7"/>
  <c r="AL30" i="7"/>
  <c r="AK31" i="7"/>
  <c r="AL31" i="7"/>
  <c r="AK32" i="7"/>
  <c r="AL32" i="7"/>
  <c r="AK33" i="7"/>
  <c r="AL33" i="7"/>
  <c r="AK34" i="7"/>
  <c r="AL34" i="7"/>
  <c r="AK35" i="7"/>
  <c r="AL35" i="7"/>
  <c r="AK36" i="7"/>
  <c r="AL36" i="7"/>
  <c r="AK37" i="7"/>
  <c r="AL37" i="7"/>
  <c r="AK38" i="7"/>
  <c r="AL38" i="7"/>
  <c r="AK39" i="7"/>
  <c r="AL39" i="7"/>
  <c r="AK40" i="7"/>
  <c r="AL40" i="7"/>
  <c r="AK41" i="7"/>
  <c r="AL41" i="7"/>
  <c r="AK5" i="7"/>
  <c r="AL5" i="7"/>
  <c r="AK7" i="7"/>
  <c r="AL7" i="7"/>
  <c r="AK8" i="7"/>
  <c r="AL8" i="7"/>
  <c r="AK9" i="7"/>
  <c r="AL9" i="7"/>
  <c r="AK11" i="7"/>
  <c r="AL11" i="7"/>
  <c r="AK12" i="7"/>
  <c r="AL12" i="7"/>
  <c r="AK13" i="7"/>
  <c r="AL13" i="7"/>
  <c r="AK14" i="7"/>
  <c r="AL14" i="7"/>
  <c r="AK16" i="7"/>
  <c r="AL16" i="7"/>
  <c r="AK18" i="7"/>
  <c r="AL18" i="7"/>
  <c r="AK19" i="7"/>
  <c r="AL19" i="7"/>
  <c r="AK20" i="7"/>
  <c r="AL20" i="7"/>
  <c r="AK21" i="7"/>
  <c r="AL21" i="7"/>
  <c r="AK22" i="7"/>
  <c r="AL22" i="7"/>
  <c r="AK23" i="7"/>
  <c r="AL23" i="7"/>
  <c r="AK25" i="7"/>
  <c r="AL25" i="7"/>
  <c r="AK26" i="7"/>
  <c r="AL26" i="7"/>
  <c r="AK27" i="7"/>
  <c r="AL27" i="7"/>
  <c r="AK29" i="7"/>
  <c r="AL29" i="7"/>
  <c r="AG5" i="7"/>
  <c r="AG7" i="7"/>
  <c r="AF7" i="7"/>
  <c r="AH7" i="7"/>
  <c r="AG8" i="7"/>
  <c r="AG9" i="7"/>
  <c r="AG11" i="7"/>
  <c r="AG12" i="7"/>
  <c r="AG13" i="7"/>
  <c r="AG14" i="7"/>
  <c r="AG16" i="7"/>
  <c r="AG18" i="7"/>
  <c r="AG19" i="7"/>
  <c r="AG20" i="7"/>
  <c r="AG21" i="7"/>
  <c r="AG22" i="7"/>
  <c r="AG23" i="7"/>
  <c r="AG25" i="7"/>
  <c r="AG26" i="7"/>
  <c r="AG27" i="7"/>
  <c r="AG29" i="7"/>
  <c r="AF5" i="7"/>
  <c r="AH5" i="7"/>
  <c r="AD5" i="7"/>
  <c r="AI5" i="7"/>
  <c r="AJ5" i="7"/>
  <c r="AF8" i="7"/>
  <c r="AF9" i="7"/>
  <c r="AH9" i="7"/>
  <c r="AF11" i="7"/>
  <c r="AF12" i="7"/>
  <c r="AF13" i="7"/>
  <c r="AF14" i="7"/>
  <c r="AH14" i="7"/>
  <c r="AF16" i="7"/>
  <c r="AF18" i="7"/>
  <c r="AF19" i="7"/>
  <c r="AF20" i="7"/>
  <c r="AF21" i="7"/>
  <c r="AF22" i="7"/>
  <c r="AH22" i="7"/>
  <c r="AD22" i="7"/>
  <c r="AI22" i="7"/>
  <c r="AJ22" i="7"/>
  <c r="AF23" i="7"/>
  <c r="AF25" i="7"/>
  <c r="AF26" i="7"/>
  <c r="AH26" i="7"/>
  <c r="AF27" i="7"/>
  <c r="AF29" i="7"/>
  <c r="AE5" i="7"/>
  <c r="AD11" i="7"/>
  <c r="AE11" i="7"/>
  <c r="AD12" i="7"/>
  <c r="AE12" i="7"/>
  <c r="AD14" i="7"/>
  <c r="AE14" i="7"/>
  <c r="AD20" i="7"/>
  <c r="AE20" i="7"/>
  <c r="AD21" i="7"/>
  <c r="AE21" i="7"/>
  <c r="AE22" i="7"/>
  <c r="AD7" i="7"/>
  <c r="AE7" i="7"/>
  <c r="AD8" i="7"/>
  <c r="AE8" i="7"/>
  <c r="AD9" i="7"/>
  <c r="AE9" i="7"/>
  <c r="AD13" i="7"/>
  <c r="AE13" i="7"/>
  <c r="AD16" i="7"/>
  <c r="AE16" i="7"/>
  <c r="AD18" i="7"/>
  <c r="AE18" i="7"/>
  <c r="AD19" i="7"/>
  <c r="AE19" i="7"/>
  <c r="AD23" i="7"/>
  <c r="AE23" i="7"/>
  <c r="AD25" i="7"/>
  <c r="AE25" i="7"/>
  <c r="AD26" i="7"/>
  <c r="AE26" i="7"/>
  <c r="AD27" i="7"/>
  <c r="AE27" i="7"/>
  <c r="AD29" i="7"/>
  <c r="AE29" i="7"/>
  <c r="AD42" i="7"/>
  <c r="AD43" i="7"/>
  <c r="AD44" i="7"/>
  <c r="AA26" i="7"/>
  <c r="AB26" i="7"/>
  <c r="AC26" i="7"/>
  <c r="AA14" i="7"/>
  <c r="AB14" i="7"/>
  <c r="AC14" i="7"/>
  <c r="AA22" i="7"/>
  <c r="AB22" i="7"/>
  <c r="AC22" i="7"/>
  <c r="AA25" i="7"/>
  <c r="AB25" i="7"/>
  <c r="AC25" i="7"/>
  <c r="AA5" i="7"/>
  <c r="AB5" i="7"/>
  <c r="AC5" i="7"/>
  <c r="AA7" i="7"/>
  <c r="AB7" i="7"/>
  <c r="AC7" i="7"/>
  <c r="AA8" i="7"/>
  <c r="AB8" i="7"/>
  <c r="AC8" i="7"/>
  <c r="AA9" i="7"/>
  <c r="AB9" i="7"/>
  <c r="AC9" i="7"/>
  <c r="AA11" i="7"/>
  <c r="AB11" i="7"/>
  <c r="AC11" i="7"/>
  <c r="AA12" i="7"/>
  <c r="AB12" i="7"/>
  <c r="AC12" i="7"/>
  <c r="AA13" i="7"/>
  <c r="AB13" i="7"/>
  <c r="AC13" i="7"/>
  <c r="AA16" i="7"/>
  <c r="AB16" i="7"/>
  <c r="AC16" i="7"/>
  <c r="AA18" i="7"/>
  <c r="AB18" i="7"/>
  <c r="AC18" i="7"/>
  <c r="AA19" i="7"/>
  <c r="AB19" i="7"/>
  <c r="AC19" i="7"/>
  <c r="AA20" i="7"/>
  <c r="AB20" i="7"/>
  <c r="AC20" i="7"/>
  <c r="AA21" i="7"/>
  <c r="AB21" i="7"/>
  <c r="AC21" i="7"/>
  <c r="AA23" i="7"/>
  <c r="AB23" i="7"/>
  <c r="AC23" i="7"/>
  <c r="AA27" i="7"/>
  <c r="AB27" i="7"/>
  <c r="AC27" i="7"/>
  <c r="AA29" i="7"/>
  <c r="AB29" i="7"/>
  <c r="AC29" i="7"/>
  <c r="Z5" i="7"/>
  <c r="Z7" i="7"/>
  <c r="Z8" i="7"/>
  <c r="Z9" i="7"/>
  <c r="Z11" i="7"/>
  <c r="Z12" i="7"/>
  <c r="Z13" i="7"/>
  <c r="Z14" i="7"/>
  <c r="Z16" i="7"/>
  <c r="Z18" i="7"/>
  <c r="Z19" i="7"/>
  <c r="Z20" i="7"/>
  <c r="Z21" i="7"/>
  <c r="Z22" i="7"/>
  <c r="Z23" i="7"/>
  <c r="Z25" i="7"/>
  <c r="Z26" i="7"/>
  <c r="Z27" i="7"/>
  <c r="Z29" i="7"/>
  <c r="AG4" i="6"/>
  <c r="AG5" i="6"/>
  <c r="AG6" i="6"/>
  <c r="AG7" i="6"/>
  <c r="AG8" i="6"/>
  <c r="AG9" i="6"/>
  <c r="AG10" i="6"/>
  <c r="AG11" i="6"/>
  <c r="AG12" i="6"/>
  <c r="AG13" i="6"/>
  <c r="AG14" i="6"/>
  <c r="AG15" i="6"/>
  <c r="AG18" i="6"/>
  <c r="AG19" i="6"/>
  <c r="AG20" i="6"/>
  <c r="AG21" i="6"/>
  <c r="AG22" i="6"/>
  <c r="AG23" i="6"/>
  <c r="AG24" i="6"/>
  <c r="AG25" i="6"/>
  <c r="AG27" i="6"/>
  <c r="AG28" i="6"/>
  <c r="AG29" i="6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3" i="5"/>
  <c r="AM4" i="5"/>
  <c r="AM6" i="5"/>
  <c r="AM7" i="5"/>
  <c r="AM8" i="5"/>
  <c r="AM12" i="5"/>
  <c r="AM16" i="5"/>
  <c r="AL4" i="5"/>
  <c r="AL7" i="5"/>
  <c r="AL12" i="5"/>
  <c r="AL13" i="5"/>
  <c r="AL16" i="5"/>
  <c r="AK7" i="5"/>
  <c r="AM5" i="5"/>
  <c r="AL6" i="5"/>
  <c r="AL8" i="5"/>
  <c r="AM9" i="5"/>
  <c r="AL10" i="5"/>
  <c r="AL11" i="5"/>
  <c r="AM13" i="5"/>
  <c r="AM14" i="5"/>
  <c r="AJ15" i="5"/>
  <c r="AM15" i="5"/>
  <c r="AM17" i="5"/>
  <c r="AJ18" i="5"/>
  <c r="AL19" i="5"/>
  <c r="AJ20" i="5"/>
  <c r="AJ21" i="5"/>
  <c r="AJ23" i="5"/>
  <c r="AK5" i="5"/>
  <c r="AI15" i="5"/>
  <c r="AI18" i="5"/>
  <c r="AI20" i="5"/>
  <c r="AI21" i="5"/>
  <c r="AI23" i="5"/>
  <c r="AK4" i="5"/>
  <c r="AK6" i="5"/>
  <c r="AK10" i="5"/>
  <c r="AK11" i="5"/>
  <c r="AK12" i="5"/>
  <c r="AK14" i="5"/>
  <c r="AH15" i="5"/>
  <c r="AP15" i="5"/>
  <c r="AH18" i="5"/>
  <c r="AP18" i="5"/>
  <c r="AH20" i="5"/>
  <c r="AH21" i="5"/>
  <c r="AP21" i="5"/>
  <c r="AH23" i="5"/>
  <c r="AG3" i="6"/>
  <c r="BF4" i="1"/>
  <c r="BF5" i="1"/>
  <c r="BF7" i="1"/>
  <c r="BF8" i="1"/>
  <c r="BF10" i="1"/>
  <c r="BF11" i="1"/>
  <c r="BF12" i="1"/>
  <c r="BF13" i="1"/>
  <c r="BF14" i="1"/>
  <c r="BF15" i="1"/>
  <c r="AY15" i="1"/>
  <c r="BH15" i="1"/>
  <c r="BF16" i="1"/>
  <c r="BF17" i="1"/>
  <c r="BF18" i="1"/>
  <c r="BF19" i="1"/>
  <c r="AY19" i="1"/>
  <c r="BH19" i="1"/>
  <c r="BF3" i="1"/>
  <c r="AY4" i="1"/>
  <c r="BH4" i="1"/>
  <c r="AY5" i="1"/>
  <c r="BH5" i="1"/>
  <c r="AY7" i="1"/>
  <c r="AY8" i="1"/>
  <c r="BH8" i="1"/>
  <c r="AY10" i="1"/>
  <c r="AY11" i="1"/>
  <c r="BH11" i="1"/>
  <c r="AY12" i="1"/>
  <c r="BH12" i="1"/>
  <c r="AY13" i="1"/>
  <c r="BH13" i="1"/>
  <c r="AY14" i="1"/>
  <c r="BH14" i="1"/>
  <c r="AY16" i="1"/>
  <c r="BH16" i="1"/>
  <c r="AY17" i="1"/>
  <c r="BH17" i="1"/>
  <c r="AY18" i="1"/>
  <c r="AY3" i="1"/>
  <c r="BH3" i="1"/>
  <c r="AT4" i="1"/>
  <c r="AT5" i="1"/>
  <c r="AT7" i="1"/>
  <c r="AT8" i="1"/>
  <c r="AT10" i="1"/>
  <c r="AT11" i="1"/>
  <c r="AT12" i="1"/>
  <c r="AT13" i="1"/>
  <c r="AT14" i="1"/>
  <c r="AT15" i="1"/>
  <c r="AT16" i="1"/>
  <c r="AT17" i="1"/>
  <c r="AT18" i="1"/>
  <c r="AT19" i="1"/>
  <c r="AT3" i="1"/>
  <c r="AM4" i="1"/>
  <c r="AM5" i="1"/>
  <c r="AM7" i="1"/>
  <c r="AM8" i="1"/>
  <c r="AM10" i="1"/>
  <c r="AM11" i="1"/>
  <c r="AM12" i="1"/>
  <c r="AM13" i="1"/>
  <c r="AM14" i="1"/>
  <c r="AM15" i="1"/>
  <c r="AM16" i="1"/>
  <c r="AM17" i="1"/>
  <c r="AM18" i="1"/>
  <c r="AM19" i="1"/>
  <c r="AM3" i="1"/>
  <c r="L16" i="1"/>
  <c r="S16" i="1"/>
  <c r="Y16" i="1"/>
  <c r="AF16" i="1"/>
  <c r="AH16" i="1"/>
  <c r="AF4" i="1"/>
  <c r="AF5" i="1"/>
  <c r="AF7" i="1"/>
  <c r="AF8" i="1"/>
  <c r="AF11" i="1"/>
  <c r="AF12" i="1"/>
  <c r="AF13" i="1"/>
  <c r="AF14" i="1"/>
  <c r="AF15" i="1"/>
  <c r="AF17" i="1"/>
  <c r="AF18" i="1"/>
  <c r="AF3" i="1"/>
  <c r="Y4" i="1"/>
  <c r="Y5" i="1"/>
  <c r="Y7" i="1"/>
  <c r="Y8" i="1"/>
  <c r="Y11" i="1"/>
  <c r="Y12" i="1"/>
  <c r="Y13" i="1"/>
  <c r="Y14" i="1"/>
  <c r="Y15" i="1"/>
  <c r="Y17" i="1"/>
  <c r="Y18" i="1"/>
  <c r="Y19" i="1"/>
  <c r="Y3" i="1"/>
  <c r="S4" i="1"/>
  <c r="S5" i="1"/>
  <c r="S7" i="1"/>
  <c r="S8" i="1"/>
  <c r="S11" i="1"/>
  <c r="S12" i="1"/>
  <c r="S13" i="1"/>
  <c r="S14" i="1"/>
  <c r="S15" i="1"/>
  <c r="S17" i="1"/>
  <c r="S18" i="1"/>
  <c r="S3" i="1"/>
  <c r="L4" i="1"/>
  <c r="L5" i="1"/>
  <c r="AH5" i="1"/>
  <c r="BJ5" i="1"/>
  <c r="L7" i="1"/>
  <c r="L8" i="1"/>
  <c r="AH8" i="1"/>
  <c r="AH10" i="1"/>
  <c r="L11" i="1"/>
  <c r="AH11" i="1"/>
  <c r="L12" i="1"/>
  <c r="L13" i="1"/>
  <c r="L14" i="1"/>
  <c r="L15" i="1"/>
  <c r="AH15" i="1"/>
  <c r="L17" i="1"/>
  <c r="L18" i="1"/>
  <c r="L19" i="1"/>
  <c r="AH19" i="1"/>
  <c r="L3" i="1"/>
  <c r="AS12" i="2"/>
  <c r="AS5" i="2"/>
  <c r="AP29" i="7"/>
  <c r="AQ29" i="7"/>
  <c r="AH29" i="7"/>
  <c r="AI29" i="7"/>
  <c r="AJ29" i="7"/>
  <c r="AR29" i="7"/>
  <c r="AS29" i="7"/>
  <c r="AR23" i="5"/>
  <c r="AT23" i="5"/>
  <c r="AL23" i="5"/>
  <c r="AM23" i="5"/>
  <c r="AP23" i="5"/>
  <c r="AK23" i="5"/>
  <c r="AH14" i="1"/>
  <c r="BJ14" i="1"/>
  <c r="AH27" i="7"/>
  <c r="AI27" i="7"/>
  <c r="AJ27" i="7"/>
  <c r="AR27" i="7"/>
  <c r="AS27" i="7"/>
  <c r="AT21" i="5"/>
  <c r="AM21" i="5"/>
  <c r="AL21" i="5"/>
  <c r="AK21" i="5"/>
  <c r="AP23" i="7"/>
  <c r="AQ23" i="7"/>
  <c r="AH23" i="7"/>
  <c r="AI23" i="7"/>
  <c r="AJ23" i="7"/>
  <c r="AR23" i="7"/>
  <c r="AS23" i="7"/>
  <c r="AR18" i="5"/>
  <c r="AT18" i="5"/>
  <c r="AL18" i="5"/>
  <c r="AM18" i="5"/>
  <c r="AK18" i="5"/>
  <c r="AH17" i="1"/>
  <c r="BJ17" i="1"/>
  <c r="AP20" i="7"/>
  <c r="AQ20" i="7"/>
  <c r="AH20" i="7"/>
  <c r="AI20" i="7"/>
  <c r="AJ20" i="7"/>
  <c r="AR15" i="5"/>
  <c r="AT15" i="5"/>
  <c r="AL15" i="5"/>
  <c r="AK15" i="5"/>
  <c r="AP26" i="7"/>
  <c r="AQ26" i="7"/>
  <c r="AI26" i="7"/>
  <c r="AJ26" i="7"/>
  <c r="AR26" i="7"/>
  <c r="AS26" i="7"/>
  <c r="AT20" i="5"/>
  <c r="AR20" i="5"/>
  <c r="AL20" i="5"/>
  <c r="AM20" i="5"/>
  <c r="AP20" i="5"/>
  <c r="AK20" i="5"/>
  <c r="BJ19" i="1"/>
  <c r="AP25" i="7"/>
  <c r="AQ25" i="7"/>
  <c r="AH25" i="7"/>
  <c r="AI25" i="7"/>
  <c r="AJ25" i="7"/>
  <c r="AR25" i="7"/>
  <c r="AS25" i="7"/>
  <c r="AM19" i="5"/>
  <c r="AK19" i="5"/>
  <c r="BH18" i="1"/>
  <c r="AH18" i="1"/>
  <c r="BJ18" i="1"/>
  <c r="AR22" i="7"/>
  <c r="AS22" i="7"/>
  <c r="AL17" i="5"/>
  <c r="AK17" i="5"/>
  <c r="BJ16" i="1"/>
  <c r="AP21" i="7"/>
  <c r="AQ21" i="7"/>
  <c r="AH21" i="7"/>
  <c r="AI21" i="7"/>
  <c r="AJ21" i="7"/>
  <c r="AR21" i="7"/>
  <c r="AS21" i="7"/>
  <c r="AK16" i="5"/>
  <c r="BJ15" i="1"/>
  <c r="AP19" i="7"/>
  <c r="AQ19" i="7"/>
  <c r="AH19" i="7"/>
  <c r="AI19" i="7"/>
  <c r="AJ19" i="7"/>
  <c r="AP18" i="7"/>
  <c r="AQ18" i="7"/>
  <c r="AH18" i="7"/>
  <c r="AI18" i="7"/>
  <c r="AJ18" i="7"/>
  <c r="AR18" i="7"/>
  <c r="AS18" i="7"/>
  <c r="AL14" i="5"/>
  <c r="AK13" i="5"/>
  <c r="AH13" i="1"/>
  <c r="BJ13" i="1"/>
  <c r="AH12" i="1"/>
  <c r="BJ12" i="1"/>
  <c r="AP16" i="7"/>
  <c r="AQ16" i="7"/>
  <c r="AH16" i="7"/>
  <c r="AI16" i="7"/>
  <c r="AJ16" i="7"/>
  <c r="BJ11" i="1"/>
  <c r="AI14" i="7"/>
  <c r="AJ14" i="7"/>
  <c r="AR14" i="7"/>
  <c r="AS14" i="7"/>
  <c r="AM11" i="5"/>
  <c r="BH10" i="1"/>
  <c r="BJ10" i="1"/>
  <c r="AP13" i="7"/>
  <c r="AQ13" i="7"/>
  <c r="AH13" i="7"/>
  <c r="AI13" i="7"/>
  <c r="AJ13" i="7"/>
  <c r="AR13" i="7"/>
  <c r="AS13" i="7"/>
  <c r="AM10" i="5"/>
  <c r="AP12" i="7"/>
  <c r="AQ12" i="7"/>
  <c r="AH12" i="7"/>
  <c r="AI12" i="7"/>
  <c r="AJ12" i="7"/>
  <c r="AL9" i="5"/>
  <c r="AK9" i="5"/>
  <c r="BJ8" i="1"/>
  <c r="BH7" i="1"/>
  <c r="AH7" i="1"/>
  <c r="AP11" i="7"/>
  <c r="AQ11" i="7"/>
  <c r="AH11" i="7"/>
  <c r="AI11" i="7"/>
  <c r="AJ11" i="7"/>
  <c r="AK8" i="5"/>
  <c r="AH8" i="7"/>
  <c r="AI8" i="7"/>
  <c r="AJ8" i="7"/>
  <c r="AR8" i="7"/>
  <c r="AS8" i="7"/>
  <c r="AL5" i="5"/>
  <c r="AI7" i="7"/>
  <c r="AJ7" i="7"/>
  <c r="AR7" i="7"/>
  <c r="AS7" i="7"/>
  <c r="AH4" i="1"/>
  <c r="BJ4" i="1"/>
  <c r="AI9" i="7"/>
  <c r="AJ9" i="7"/>
  <c r="AR9" i="7"/>
  <c r="AS9" i="7"/>
  <c r="AP5" i="7"/>
  <c r="AQ5" i="7"/>
  <c r="AR5" i="7"/>
  <c r="AS5" i="7"/>
  <c r="AH3" i="1"/>
  <c r="BJ3" i="1"/>
  <c r="AA4" i="6"/>
  <c r="AA5" i="6"/>
  <c r="AA6" i="6"/>
  <c r="AA7" i="6"/>
  <c r="AA8" i="6"/>
  <c r="AA9" i="6"/>
  <c r="AA10" i="6"/>
  <c r="AA11" i="6"/>
  <c r="AA12" i="6"/>
  <c r="AA13" i="6"/>
  <c r="AA14" i="6"/>
  <c r="AA15" i="6"/>
  <c r="AA18" i="6"/>
  <c r="AA19" i="6"/>
  <c r="AA20" i="6"/>
  <c r="AA21" i="6"/>
  <c r="AA22" i="6"/>
  <c r="AA23" i="6"/>
  <c r="AA24" i="6"/>
  <c r="AA25" i="6"/>
  <c r="AA27" i="6"/>
  <c r="AA28" i="6"/>
  <c r="AA29" i="6"/>
  <c r="AC4" i="6"/>
  <c r="AC5" i="6"/>
  <c r="AC6" i="6"/>
  <c r="AC7" i="6"/>
  <c r="AC8" i="6"/>
  <c r="AC9" i="6"/>
  <c r="AC10" i="6"/>
  <c r="AC11" i="6"/>
  <c r="AC12" i="6"/>
  <c r="AC13" i="6"/>
  <c r="AC14" i="6"/>
  <c r="AC15" i="6"/>
  <c r="AC18" i="6"/>
  <c r="AC19" i="6"/>
  <c r="AC20" i="6"/>
  <c r="AC21" i="6"/>
  <c r="AC22" i="6"/>
  <c r="AC23" i="6"/>
  <c r="AC24" i="6"/>
  <c r="AC25" i="6"/>
  <c r="AC27" i="6"/>
  <c r="AC28" i="6"/>
  <c r="AC29" i="6"/>
  <c r="AE4" i="6"/>
  <c r="AE5" i="6"/>
  <c r="AE6" i="6"/>
  <c r="AE7" i="6"/>
  <c r="AE8" i="6"/>
  <c r="AE9" i="6"/>
  <c r="AE10" i="6"/>
  <c r="AE11" i="6"/>
  <c r="AE12" i="6"/>
  <c r="AE13" i="6"/>
  <c r="AE14" i="6"/>
  <c r="AE15" i="6"/>
  <c r="AE18" i="6"/>
  <c r="AE19" i="6"/>
  <c r="AE20" i="6"/>
  <c r="AE21" i="6"/>
  <c r="AE22" i="6"/>
  <c r="AE23" i="6"/>
  <c r="AE24" i="6"/>
  <c r="AE25" i="6"/>
  <c r="AE27" i="6"/>
  <c r="AE28" i="6"/>
  <c r="AE29" i="6"/>
  <c r="AE3" i="6"/>
  <c r="AC3" i="6"/>
  <c r="AA3" i="6"/>
  <c r="AR20" i="7"/>
  <c r="AS20" i="7"/>
  <c r="AR19" i="7"/>
  <c r="AS19" i="7"/>
  <c r="AR16" i="7"/>
  <c r="AS16" i="7"/>
  <c r="AR12" i="7"/>
  <c r="AS12" i="7"/>
  <c r="BJ7" i="1"/>
  <c r="AR11" i="7"/>
  <c r="AS11" i="7"/>
  <c r="AO3" i="7"/>
  <c r="AN3" i="7"/>
  <c r="AP3" i="7"/>
  <c r="AQ3" i="7"/>
  <c r="AM3" i="7"/>
  <c r="AK3" i="7"/>
  <c r="AL3" i="7"/>
  <c r="AG3" i="7"/>
  <c r="AF3" i="7"/>
  <c r="AH3" i="7"/>
  <c r="AD3" i="7"/>
  <c r="AI3" i="7"/>
  <c r="AJ3" i="7"/>
  <c r="AE3" i="7"/>
  <c r="AA3" i="7"/>
  <c r="AB3" i="7"/>
  <c r="AC3" i="7"/>
  <c r="Z3" i="7"/>
  <c r="AR3" i="7"/>
  <c r="AS3" i="7"/>
  <c r="AO3" i="5"/>
  <c r="AN3" i="5"/>
  <c r="AL3" i="5"/>
  <c r="AM3" i="5"/>
  <c r="AK3" i="5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12" i="2"/>
  <c r="B5" i="2"/>
  <c r="C5" i="2"/>
  <c r="D5" i="2"/>
  <c r="E5" i="2"/>
  <c r="F5" i="2"/>
  <c r="H5" i="2"/>
  <c r="I5" i="2"/>
  <c r="J5" i="2"/>
  <c r="K5" i="2"/>
  <c r="L5" i="2"/>
  <c r="N5" i="2"/>
  <c r="O5" i="2"/>
  <c r="P5" i="2"/>
  <c r="Q5" i="2"/>
  <c r="S5" i="2"/>
  <c r="T5" i="2"/>
  <c r="U5" i="2"/>
  <c r="V5" i="2"/>
  <c r="W5" i="2"/>
  <c r="Y5" i="2"/>
  <c r="Z5" i="2"/>
  <c r="AA5" i="2"/>
  <c r="AC5" i="2"/>
  <c r="AD5" i="2"/>
  <c r="AE5" i="2"/>
  <c r="AF5" i="2"/>
  <c r="AG5" i="2"/>
  <c r="AI5" i="2"/>
  <c r="AJ5" i="2"/>
  <c r="AK5" i="2"/>
  <c r="AM5" i="2"/>
  <c r="AN5" i="2"/>
  <c r="AO5" i="2"/>
  <c r="AP5" i="2"/>
  <c r="AQ5" i="2"/>
  <c r="A5" i="2"/>
</calcChain>
</file>

<file path=xl/sharedStrings.xml><?xml version="1.0" encoding="utf-8"?>
<sst xmlns="http://schemas.openxmlformats.org/spreadsheetml/2006/main" count="699" uniqueCount="378">
  <si>
    <t>Remarks</t>
    <phoneticPr fontId="4" type="noConversion"/>
  </si>
  <si>
    <t>Subject#</t>
    <phoneticPr fontId="4" type="noConversion"/>
  </si>
  <si>
    <t>Age</t>
    <phoneticPr fontId="4" type="noConversion"/>
  </si>
  <si>
    <t>ENTER BELOW</t>
    <phoneticPr fontId="4" type="noConversion"/>
  </si>
  <si>
    <t>Category</t>
    <phoneticPr fontId="4" type="noConversion"/>
  </si>
  <si>
    <t>Mum/dad</t>
    <phoneticPr fontId="4" type="noConversion"/>
  </si>
  <si>
    <t>sum/#item</t>
    <phoneticPr fontId="4" type="noConversion"/>
  </si>
  <si>
    <t>Parent HRQL Summary SUM</t>
    <phoneticPr fontId="4" type="noConversion"/>
  </si>
  <si>
    <t>Parent HRQL Summary SCORE</t>
    <phoneticPr fontId="4" type="noConversion"/>
  </si>
  <si>
    <t>Family Function Summary SUM</t>
    <phoneticPr fontId="4" type="noConversion"/>
  </si>
  <si>
    <t>Family Function Summary SCORE</t>
    <phoneticPr fontId="4" type="noConversion"/>
  </si>
  <si>
    <t>Phy_1</t>
    <phoneticPr fontId="4" type="noConversion"/>
  </si>
  <si>
    <t>Phy_2</t>
  </si>
  <si>
    <t>Phy_3</t>
  </si>
  <si>
    <t>Phy_4</t>
  </si>
  <si>
    <t>Phy_5</t>
  </si>
  <si>
    <t>Phy_6</t>
  </si>
  <si>
    <t>Emo_1</t>
    <phoneticPr fontId="4" type="noConversion"/>
  </si>
  <si>
    <t>Emo_2</t>
  </si>
  <si>
    <t>Emo_3</t>
  </si>
  <si>
    <t>Emo_4</t>
  </si>
  <si>
    <t>Soc_1</t>
    <phoneticPr fontId="4" type="noConversion"/>
  </si>
  <si>
    <t>Soc_2</t>
  </si>
  <si>
    <t>Soc_3</t>
  </si>
  <si>
    <t>Soc_4</t>
  </si>
  <si>
    <t>Emo_5</t>
  </si>
  <si>
    <t>Cog_1</t>
    <phoneticPr fontId="4" type="noConversion"/>
  </si>
  <si>
    <t>Cog_2</t>
  </si>
  <si>
    <t>Cog_3</t>
  </si>
  <si>
    <t>Cog_4</t>
  </si>
  <si>
    <t>Cog_5</t>
  </si>
  <si>
    <t>Comm_1</t>
    <phoneticPr fontId="4" type="noConversion"/>
  </si>
  <si>
    <t>Comm_2</t>
  </si>
  <si>
    <t>Comm_3</t>
  </si>
  <si>
    <t>Worry_1</t>
    <phoneticPr fontId="4" type="noConversion"/>
  </si>
  <si>
    <t>Worry_2</t>
  </si>
  <si>
    <t>Worry_3</t>
  </si>
  <si>
    <t>Worry_4</t>
  </si>
  <si>
    <t>Worry_5</t>
  </si>
  <si>
    <t>Daily_1</t>
    <phoneticPr fontId="4" type="noConversion"/>
  </si>
  <si>
    <t>Daily_2</t>
  </si>
  <si>
    <t>Daily_3</t>
  </si>
  <si>
    <t>FamRe_1</t>
    <phoneticPr fontId="4" type="noConversion"/>
  </si>
  <si>
    <t>FamRe_2</t>
  </si>
  <si>
    <t>FamRe_3</t>
  </si>
  <si>
    <t>FamRe_4</t>
  </si>
  <si>
    <t>FamRe_5</t>
  </si>
  <si>
    <t>Mum</t>
    <phoneticPr fontId="4" type="noConversion"/>
  </si>
  <si>
    <t>Father</t>
    <phoneticPr fontId="4" type="noConversion"/>
  </si>
  <si>
    <t>Phy_2</t>
    <phoneticPr fontId="4" type="noConversion"/>
  </si>
  <si>
    <t>Phy_3</t>
    <phoneticPr fontId="4" type="noConversion"/>
  </si>
  <si>
    <t>Phy_4</t>
    <phoneticPr fontId="4" type="noConversion"/>
  </si>
  <si>
    <t>Phy_5</t>
    <phoneticPr fontId="4" type="noConversion"/>
  </si>
  <si>
    <t>Phy_6</t>
    <phoneticPr fontId="4" type="noConversion"/>
  </si>
  <si>
    <t>SUM_Phy</t>
    <phoneticPr fontId="4" type="noConversion"/>
  </si>
  <si>
    <t>SCORE_Phy</t>
    <phoneticPr fontId="4" type="noConversion"/>
  </si>
  <si>
    <t>SUM_Emo</t>
    <phoneticPr fontId="4" type="noConversion"/>
  </si>
  <si>
    <t>SCORE_Emo</t>
    <phoneticPr fontId="4" type="noConversion"/>
  </si>
  <si>
    <t>SUM_Soc</t>
    <phoneticPr fontId="4" type="noConversion"/>
  </si>
  <si>
    <t>SCORE_Soc</t>
    <phoneticPr fontId="4" type="noConversion"/>
  </si>
  <si>
    <t>SUM_Cog</t>
    <phoneticPr fontId="4" type="noConversion"/>
  </si>
  <si>
    <t>SCORE_Cog</t>
    <phoneticPr fontId="4" type="noConversion"/>
  </si>
  <si>
    <t>Comm_2</t>
    <phoneticPr fontId="4" type="noConversion"/>
  </si>
  <si>
    <t>Comm_3</t>
    <phoneticPr fontId="4" type="noConversion"/>
  </si>
  <si>
    <t>SUM_Comm</t>
    <phoneticPr fontId="4" type="noConversion"/>
  </si>
  <si>
    <t>SCORE_Comm</t>
    <phoneticPr fontId="4" type="noConversion"/>
  </si>
  <si>
    <t>SUM_Worry</t>
    <phoneticPr fontId="4" type="noConversion"/>
  </si>
  <si>
    <t>SCORE_Worry</t>
    <phoneticPr fontId="4" type="noConversion"/>
  </si>
  <si>
    <t>DailyAct_1</t>
    <phoneticPr fontId="4" type="noConversion"/>
  </si>
  <si>
    <t>DailyAct_2</t>
    <phoneticPr fontId="4" type="noConversion"/>
  </si>
  <si>
    <t>DailyAct_3</t>
    <phoneticPr fontId="4" type="noConversion"/>
  </si>
  <si>
    <t>SUM_Daily Act</t>
    <phoneticPr fontId="4" type="noConversion"/>
  </si>
  <si>
    <t>SCORE_Daily Act</t>
    <phoneticPr fontId="4" type="noConversion"/>
  </si>
  <si>
    <t>SUM_FamRe</t>
    <phoneticPr fontId="4" type="noConversion"/>
  </si>
  <si>
    <t>SCORE_FamRe</t>
    <phoneticPr fontId="4" type="noConversion"/>
  </si>
  <si>
    <t>TOTAL_SUM</t>
    <phoneticPr fontId="4" type="noConversion"/>
  </si>
  <si>
    <t>TOTAL_SCORE</t>
    <phoneticPr fontId="4" type="noConversion"/>
  </si>
  <si>
    <t>WHOQOL_1</t>
    <phoneticPr fontId="4" type="noConversion"/>
  </si>
  <si>
    <t>WHOQOL_2</t>
  </si>
  <si>
    <t>WHOQOL_3</t>
  </si>
  <si>
    <t>WHOQOL_4</t>
  </si>
  <si>
    <t>WHOQOL_5</t>
  </si>
  <si>
    <t>WHOQOL_6</t>
  </si>
  <si>
    <t>WHOQOL_7</t>
  </si>
  <si>
    <t>WHOQOL_8</t>
  </si>
  <si>
    <t>WHOQOL_9</t>
  </si>
  <si>
    <t>WHOQOL_10</t>
  </si>
  <si>
    <t>WHOQOL_11</t>
  </si>
  <si>
    <t>WHOQOL_12</t>
  </si>
  <si>
    <t>WHOQOL_13</t>
  </si>
  <si>
    <t>WHOQOL_14</t>
  </si>
  <si>
    <t>WHOQOL_15</t>
  </si>
  <si>
    <t>WHOQOL_16</t>
  </si>
  <si>
    <t>WHOQOL_17</t>
  </si>
  <si>
    <t>WHOQOL_18</t>
  </si>
  <si>
    <t>WHOQOL_19</t>
  </si>
  <si>
    <t>WHOQOL_20</t>
  </si>
  <si>
    <t>WHOQOL_21</t>
  </si>
  <si>
    <t>WHOQOL_22</t>
  </si>
  <si>
    <t>WHOQOL_23</t>
  </si>
  <si>
    <t>WHOQOL_24</t>
  </si>
  <si>
    <t>WHOQOL_25</t>
  </si>
  <si>
    <t>WHOQOL_28</t>
  </si>
  <si>
    <t>你怎樣評價你的主觀生活質素？</t>
  </si>
  <si>
    <t>你滿意自己的健康狀況嗎？</t>
  </si>
  <si>
    <t>你覺得痛楚及不適阻礙你處理需要做的事情嗎</t>
  </si>
  <si>
    <t>你需要藉著醫療的幫助去應付日常生活嗎</t>
  </si>
  <si>
    <t>你享受生活嗎</t>
  </si>
  <si>
    <t>你覺得自己的生活有意義嗎</t>
  </si>
  <si>
    <t>你可以集中精神嗎</t>
  </si>
  <si>
    <t>在日常生活中，你感到安全嗎？(包括政治安全、人身安全、環境上的安全。)</t>
  </si>
  <si>
    <t>你身處的自然環境健康嗎？(例如：污染、氣候、噪音、景色、核電安全。)</t>
  </si>
  <si>
    <t>你能有充沛的精力去應付日常生活嗎</t>
  </si>
  <si>
    <t>你能接受自己的外貌嗎</t>
  </si>
  <si>
    <t>你能有足夠的金錢應付需要嗎</t>
  </si>
  <si>
    <t>你能得到你日常生活所需的資訊嗎</t>
  </si>
  <si>
    <t>你能有機會參與消閒活動嗎</t>
  </si>
  <si>
    <t>你能到處走動嗎</t>
  </si>
  <si>
    <t>你滿意自己的睡眠狀況嗎</t>
  </si>
  <si>
    <t>你滿意自己從事日常生活事情的能力嗎</t>
  </si>
  <si>
    <t>你滿意自己的工作能力嗎？(包括有報酬的工作、沒有報酬的工作、義務社會工作、全職學習、照顧小孩及料理家務等。)</t>
  </si>
  <si>
    <t>整體而言，你滿意自已嗎</t>
  </si>
  <si>
    <t>你滿意自己的人際關係嗎</t>
  </si>
  <si>
    <t>你滿意自己的性生活嗎</t>
  </si>
  <si>
    <t>你滿意從朋友得到的支持嗎</t>
  </si>
  <si>
    <t>你滿意自己住所的情況嗎</t>
  </si>
  <si>
    <t>你對醫療衛生服務的方便程度滿意嗎</t>
  </si>
  <si>
    <t>你滿意自己使用的交通工具嗎</t>
  </si>
  <si>
    <t>你經常有消極的感受嗎？(例如：情緒的低落、絕望、焦慮、抑鬱。)</t>
  </si>
  <si>
    <t>你覺得別人接受你嗎？</t>
  </si>
  <si>
    <t>你容易食到你想食的食物嗎？</t>
  </si>
  <si>
    <t>M_WHOQOL_3_reversed</t>
  </si>
  <si>
    <t>M_WHOQOL_4_reversed</t>
  </si>
  <si>
    <t>M_WHOQOL_26_reversed</t>
  </si>
  <si>
    <t>M_WHOQOL_Dom1</t>
  </si>
  <si>
    <t>M_WHOQOL_Dom2</t>
  </si>
  <si>
    <t>M_WHOQOL_Dom2HK</t>
  </si>
  <si>
    <t>M_WHOQOL_Dom3</t>
  </si>
  <si>
    <t>M_WHOQOL_Dom4</t>
  </si>
  <si>
    <t>Reverse score Q3</t>
  </si>
  <si>
    <t>Reverse score Q4</t>
  </si>
  <si>
    <t>Reverse score Q26</t>
  </si>
  <si>
    <t xml:space="preserve">Domain score 1:Physical 
Health =(average of 3,4,10,15,16,17,18) *4
</t>
  </si>
  <si>
    <t xml:space="preserve">Domain score 2: Psychological = (average of 5,6,7,11,19,26)*4
</t>
  </si>
  <si>
    <t>WHOQOL_26</t>
    <phoneticPr fontId="4" type="noConversion"/>
  </si>
  <si>
    <t xml:space="preserve">Domain score 2: Psychological (HK) 
(average of 5,6,7,11,19,26,27,28) *4
</t>
    <phoneticPr fontId="4" type="noConversion"/>
  </si>
  <si>
    <t xml:space="preserve">Domain score 3: Social 
Relationships = (average of 20,21,22)*4
</t>
    <phoneticPr fontId="4" type="noConversion"/>
  </si>
  <si>
    <t xml:space="preserve">Domain score 4:Environment 
Domain = (average of 8,9,12,13,14,23,24,25)*4
</t>
    <phoneticPr fontId="4" type="noConversion"/>
  </si>
  <si>
    <t>6 or more questions not answered -&gt; questionnaire invalid; missing -&gt; replaced by the mean of the rest of the questions in that domain (round UP to nearest integer)</t>
    <phoneticPr fontId="4" type="noConversion"/>
  </si>
  <si>
    <t>Rate: 0/1/2/3/4</t>
  </si>
  <si>
    <t>sum of 1-5</t>
  </si>
  <si>
    <t>ISI_1a</t>
    <phoneticPr fontId="4" type="noConversion"/>
  </si>
  <si>
    <t>ISI_1b</t>
    <phoneticPr fontId="4" type="noConversion"/>
  </si>
  <si>
    <t>ISI_1c</t>
    <phoneticPr fontId="4" type="noConversion"/>
  </si>
  <si>
    <t>ISI_2</t>
    <phoneticPr fontId="4" type="noConversion"/>
  </si>
  <si>
    <t>ISI_3</t>
    <phoneticPr fontId="4" type="noConversion"/>
  </si>
  <si>
    <t>ISI_4</t>
    <phoneticPr fontId="4" type="noConversion"/>
  </si>
  <si>
    <t>ISI_5</t>
    <phoneticPr fontId="4" type="noConversion"/>
  </si>
  <si>
    <t>ISI_6</t>
    <phoneticPr fontId="4" type="noConversion"/>
  </si>
  <si>
    <t>ISI_total</t>
    <phoneticPr fontId="4" type="noConversion"/>
  </si>
  <si>
    <t>15-21: clinical insomnia (moderate severity); 22-28: clinical insomnia (severe)</t>
    <phoneticPr fontId="4" type="noConversion"/>
  </si>
  <si>
    <t>15-21: moderate severe?</t>
    <phoneticPr fontId="4" type="noConversion"/>
  </si>
  <si>
    <t>22-28: severe?</t>
    <phoneticPr fontId="4" type="noConversion"/>
  </si>
  <si>
    <t>max 24</t>
    <phoneticPr fontId="2" type="noConversion"/>
  </si>
  <si>
    <t>max 60</t>
    <phoneticPr fontId="2" type="noConversion"/>
  </si>
  <si>
    <t>min</t>
  </si>
  <si>
    <t>Rate: 0-3</t>
  </si>
  <si>
    <t>Rate: 1- 4</t>
  </si>
  <si>
    <t>Rate: 1-4</t>
  </si>
  <si>
    <t>Subjective Sleep Quality</t>
    <phoneticPr fontId="2" type="noConversion"/>
  </si>
  <si>
    <t>Sleep latency</t>
    <phoneticPr fontId="2" type="noConversion"/>
  </si>
  <si>
    <t>converted</t>
    <phoneticPr fontId="2" type="noConversion"/>
  </si>
  <si>
    <t>Sleep Duration</t>
    <phoneticPr fontId="2" type="noConversion"/>
  </si>
  <si>
    <t>Habitual sleep efficiency</t>
    <phoneticPr fontId="2" type="noConversion"/>
  </si>
  <si>
    <t>sum</t>
    <phoneticPr fontId="2" type="noConversion"/>
  </si>
  <si>
    <t>Sleep Disturbances</t>
    <phoneticPr fontId="2" type="noConversion"/>
  </si>
  <si>
    <t>Use of sleeping medication</t>
    <phoneticPr fontId="2" type="noConversion"/>
  </si>
  <si>
    <t>Daytime dysfunction</t>
    <phoneticPr fontId="2" type="noConversion"/>
  </si>
  <si>
    <t>Global PSQI Score</t>
  </si>
  <si>
    <t>Poor if &gt;5, otherwise Normal</t>
    <phoneticPr fontId="2" type="noConversion"/>
  </si>
  <si>
    <t>PSQI_1_hr</t>
    <phoneticPr fontId="4" type="noConversion"/>
  </si>
  <si>
    <t>PSQI_1_min</t>
    <phoneticPr fontId="4" type="noConversion"/>
  </si>
  <si>
    <t>PSQI_2</t>
    <phoneticPr fontId="4" type="noConversion"/>
  </si>
  <si>
    <t>PSQI_3_hr</t>
    <phoneticPr fontId="4" type="noConversion"/>
  </si>
  <si>
    <t>PSQI_3_min</t>
    <phoneticPr fontId="4" type="noConversion"/>
  </si>
  <si>
    <t>PSQI_4</t>
    <phoneticPr fontId="4" type="noConversion"/>
  </si>
  <si>
    <t>PSQI_5a</t>
    <phoneticPr fontId="4" type="noConversion"/>
  </si>
  <si>
    <t>PSQI_5b</t>
    <phoneticPr fontId="4" type="noConversion"/>
  </si>
  <si>
    <t>PSQI_5c</t>
    <phoneticPr fontId="4" type="noConversion"/>
  </si>
  <si>
    <t>PSQI_5d</t>
    <phoneticPr fontId="4" type="noConversion"/>
  </si>
  <si>
    <t>PSQI_5e</t>
    <phoneticPr fontId="4" type="noConversion"/>
  </si>
  <si>
    <t>PSQI_5f</t>
    <phoneticPr fontId="4" type="noConversion"/>
  </si>
  <si>
    <t>PSQI_5g</t>
    <phoneticPr fontId="4" type="noConversion"/>
  </si>
  <si>
    <t>PSQI_5h</t>
    <phoneticPr fontId="4" type="noConversion"/>
  </si>
  <si>
    <t>PSQI_5i</t>
    <phoneticPr fontId="4" type="noConversion"/>
  </si>
  <si>
    <t>PSQI_5j</t>
    <phoneticPr fontId="4" type="noConversion"/>
  </si>
  <si>
    <t>PSQI_6_medication</t>
    <phoneticPr fontId="4" type="noConversion"/>
  </si>
  <si>
    <t>PSQI_7</t>
    <phoneticPr fontId="4" type="noConversion"/>
  </si>
  <si>
    <t>PSQI_8</t>
    <phoneticPr fontId="4" type="noConversion"/>
  </si>
  <si>
    <t>PSQI_9</t>
    <phoneticPr fontId="4" type="noConversion"/>
  </si>
  <si>
    <t>PSQI_sub_sQuality</t>
    <phoneticPr fontId="4" type="noConversion"/>
  </si>
  <si>
    <t>PSQI_2_rated</t>
    <phoneticPr fontId="4" type="noConversion"/>
  </si>
  <si>
    <t>PSQI_2+5a</t>
    <phoneticPr fontId="4" type="noConversion"/>
  </si>
  <si>
    <t>PSQI_sLatency</t>
    <phoneticPr fontId="4" type="noConversion"/>
  </si>
  <si>
    <t>PSQI_4_converted</t>
    <phoneticPr fontId="4" type="noConversion"/>
  </si>
  <si>
    <t>PSQI_sDuration</t>
    <phoneticPr fontId="4" type="noConversion"/>
  </si>
  <si>
    <t>PSQI_1_converted</t>
    <phoneticPr fontId="4" type="noConversion"/>
  </si>
  <si>
    <t>PSQI_3_converted</t>
    <phoneticPr fontId="4" type="noConversion"/>
  </si>
  <si>
    <t>PSQI_1+3</t>
    <phoneticPr fontId="4" type="noConversion"/>
  </si>
  <si>
    <t>PSQI_%</t>
    <phoneticPr fontId="4" type="noConversion"/>
  </si>
  <si>
    <t>PSQI_5_sum</t>
    <phoneticPr fontId="4" type="noConversion"/>
  </si>
  <si>
    <t>PSQI_sDisturbance</t>
    <phoneticPr fontId="4" type="noConversion"/>
  </si>
  <si>
    <t>PSQI_sMedication</t>
    <phoneticPr fontId="4" type="noConversion"/>
  </si>
  <si>
    <t>PSQI_8-1</t>
    <phoneticPr fontId="4" type="noConversion"/>
  </si>
  <si>
    <t>PSQI_7+8</t>
    <phoneticPr fontId="4" type="noConversion"/>
  </si>
  <si>
    <t>PSQI_DayDys</t>
    <phoneticPr fontId="4" type="noConversion"/>
  </si>
  <si>
    <t>PSQI_global</t>
    <phoneticPr fontId="4" type="noConversion"/>
  </si>
  <si>
    <t>PSQI_sleeper</t>
    <phoneticPr fontId="4" type="noConversion"/>
  </si>
  <si>
    <t>example</t>
    <phoneticPr fontId="4" type="noConversion"/>
  </si>
  <si>
    <t>No. of moderate severe</t>
    <phoneticPr fontId="4" type="noConversion"/>
  </si>
  <si>
    <t>No. of severe</t>
    <phoneticPr fontId="4" type="noConversion"/>
  </si>
  <si>
    <t>我覺得很難讓自己安靜下來</t>
    <phoneticPr fontId="4" type="noConversion"/>
  </si>
  <si>
    <t>我感到口乾</t>
  </si>
  <si>
    <t>我好像不能再有任何愉快、舒暢的感覺</t>
  </si>
  <si>
    <t>我感到呼吸困難（例如不是做運動時也感到氣促或透不過氣來）</t>
  </si>
  <si>
    <t>我感到很難自動去開始工作</t>
  </si>
  <si>
    <t>DASS_1</t>
    <phoneticPr fontId="4" type="noConversion"/>
  </si>
  <si>
    <t>DASS_2</t>
  </si>
  <si>
    <t>DASS_3</t>
  </si>
  <si>
    <t>DASS_4</t>
  </si>
  <si>
    <t>DASS_5</t>
  </si>
  <si>
    <t>DASS_6</t>
  </si>
  <si>
    <t>DASS_7</t>
  </si>
  <si>
    <t>DASS_8</t>
  </si>
  <si>
    <t>DASS_9</t>
  </si>
  <si>
    <t>DASS_10</t>
  </si>
  <si>
    <t>DASS_11</t>
  </si>
  <si>
    <t>DASS_12</t>
  </si>
  <si>
    <t>DASS_13</t>
  </si>
  <si>
    <t>DASS_14</t>
  </si>
  <si>
    <t>DASS_15</t>
  </si>
  <si>
    <t>DASS_16</t>
  </si>
  <si>
    <t>DASS_17</t>
  </si>
  <si>
    <t>DASS_18</t>
  </si>
  <si>
    <t>DASS_19</t>
  </si>
  <si>
    <t>DASS_20</t>
  </si>
  <si>
    <t>DASS_21</t>
  </si>
  <si>
    <t>我對事情往往作出過敏反應</t>
  </si>
  <si>
    <t>我感到顫抖（例如手震）</t>
  </si>
  <si>
    <t>我覺得自己消耗很多精神</t>
  </si>
  <si>
    <t>我憂慮一些令自己恐慌或出醜的場合</t>
  </si>
  <si>
    <t>我覺得自己對將來沒有甚麼可盼望</t>
  </si>
  <si>
    <t>我感到忐忑不安</t>
  </si>
  <si>
    <t>我感到很難放鬆自己</t>
  </si>
  <si>
    <t>我感到憂鬱沮喪</t>
  </si>
  <si>
    <t>我無法容忍任何阻礙我繼續工作的事情</t>
  </si>
  <si>
    <t>我感到快要恐慌了</t>
  </si>
  <si>
    <t>我對任何事也不能熱衷</t>
  </si>
  <si>
    <t>我覺得自己不怎麼配做人</t>
  </si>
  <si>
    <t>我發覺自己很容易被觸怒</t>
  </si>
  <si>
    <t xml:space="preserve">我察覺自己在沒有明顯的體力勞動時，也感到心律不正常 </t>
  </si>
  <si>
    <t>我無緣無故地感到害怕</t>
  </si>
  <si>
    <t>我感到生命毫無意義</t>
  </si>
  <si>
    <t>Rating: 0/1/2/3</t>
    <phoneticPr fontId="4" type="noConversion"/>
  </si>
  <si>
    <t>DASS_sub_depression</t>
    <phoneticPr fontId="4" type="noConversion"/>
  </si>
  <si>
    <t>DASS_sub_anxiety</t>
    <phoneticPr fontId="4" type="noConversion"/>
  </si>
  <si>
    <t>DASS_sub_stress</t>
    <phoneticPr fontId="4" type="noConversion"/>
  </si>
  <si>
    <r>
      <rPr>
        <b/>
        <sz val="10"/>
        <color theme="1"/>
        <rFont val="Calibri"/>
        <family val="1"/>
        <charset val="136"/>
        <scheme val="minor"/>
      </rPr>
      <t>Depression score</t>
    </r>
    <r>
      <rPr>
        <sz val="10"/>
        <color theme="1"/>
        <rFont val="Calibri"/>
        <family val="1"/>
        <charset val="136"/>
        <scheme val="minor"/>
      </rPr>
      <t>: #3,5,10,13,16,17,21</t>
    </r>
    <phoneticPr fontId="4" type="noConversion"/>
  </si>
  <si>
    <r>
      <rPr>
        <b/>
        <sz val="10"/>
        <color theme="1"/>
        <rFont val="Calibri"/>
        <family val="1"/>
        <charset val="136"/>
        <scheme val="minor"/>
      </rPr>
      <t>Anxiety score</t>
    </r>
    <r>
      <rPr>
        <sz val="10"/>
        <color theme="1"/>
        <rFont val="Calibri"/>
        <family val="1"/>
        <charset val="136"/>
        <scheme val="minor"/>
      </rPr>
      <t>: #2,4,7,9,15,19,20</t>
    </r>
    <phoneticPr fontId="4" type="noConversion"/>
  </si>
  <si>
    <r>
      <rPr>
        <b/>
        <sz val="10"/>
        <color theme="1"/>
        <rFont val="Calibri"/>
        <family val="1"/>
        <charset val="136"/>
        <scheme val="minor"/>
      </rPr>
      <t>Stress score</t>
    </r>
    <r>
      <rPr>
        <sz val="10"/>
        <color theme="1"/>
        <rFont val="Calibri"/>
        <family val="1"/>
        <charset val="136"/>
        <scheme val="minor"/>
      </rPr>
      <t>: #1,6,8,11,12,14,18</t>
    </r>
    <phoneticPr fontId="4" type="noConversion"/>
  </si>
  <si>
    <t>0-4:normal; 5-6: mild; 7-10: moderate; 11-13: severe; 14+: ex. Severe</t>
    <phoneticPr fontId="4" type="noConversion"/>
  </si>
  <si>
    <t>0-3: normal; 4-5: mild; 6-7: moderate; 8-9: severe; 10+: ex. Severe</t>
    <phoneticPr fontId="4" type="noConversion"/>
  </si>
  <si>
    <t>0-7:normal; 8-9: mild; 10-12: moderate; 13-16: severe; 17+: ex. Severe</t>
    <phoneticPr fontId="4" type="noConversion"/>
  </si>
  <si>
    <t>FamFin_1</t>
    <phoneticPr fontId="4" type="noConversion"/>
  </si>
  <si>
    <t>C</t>
    <phoneticPr fontId="4" type="noConversion"/>
  </si>
  <si>
    <t>C</t>
    <phoneticPr fontId="4" type="noConversion"/>
  </si>
  <si>
    <t>C</t>
    <phoneticPr fontId="4" type="noConversion"/>
  </si>
  <si>
    <t>dad</t>
    <phoneticPr fontId="4" type="noConversion"/>
  </si>
  <si>
    <t>mum</t>
    <phoneticPr fontId="4" type="noConversion"/>
  </si>
  <si>
    <t>dad</t>
    <phoneticPr fontId="4" type="noConversion"/>
  </si>
  <si>
    <t>dad</t>
    <phoneticPr fontId="4" type="noConversion"/>
  </si>
  <si>
    <t>sum/#items (phy, emo, soc, cog; 20)</t>
    <phoneticPr fontId="4" type="noConversion"/>
  </si>
  <si>
    <t>sum/#item (Daily act, FamRe; 8)</t>
    <phoneticPr fontId="4" type="noConversion"/>
  </si>
  <si>
    <t>sum/#items (all; 36)</t>
    <phoneticPr fontId="4" type="noConversion"/>
  </si>
  <si>
    <t>Total</t>
    <phoneticPr fontId="4" type="noConversion"/>
  </si>
  <si>
    <t>mum</t>
    <phoneticPr fontId="4" type="noConversion"/>
  </si>
  <si>
    <t>dad</t>
    <phoneticPr fontId="4" type="noConversion"/>
  </si>
  <si>
    <t>C</t>
    <phoneticPr fontId="4" type="noConversion"/>
  </si>
  <si>
    <t>no</t>
    <phoneticPr fontId="4" type="noConversion"/>
  </si>
  <si>
    <t>twin of #1</t>
    <phoneticPr fontId="4" type="noConversion"/>
  </si>
  <si>
    <t>mum</t>
    <phoneticPr fontId="4" type="noConversion"/>
  </si>
  <si>
    <t>dad</t>
    <phoneticPr fontId="4" type="noConversion"/>
  </si>
  <si>
    <t>dad</t>
    <phoneticPr fontId="4" type="noConversion"/>
  </si>
  <si>
    <t>mum</t>
    <phoneticPr fontId="4" type="noConversion"/>
  </si>
  <si>
    <t>no</t>
    <phoneticPr fontId="4" type="noConversion"/>
  </si>
  <si>
    <t>no</t>
    <phoneticPr fontId="4" type="noConversion"/>
  </si>
  <si>
    <t>mum</t>
    <phoneticPr fontId="4" type="noConversion"/>
  </si>
  <si>
    <t>YC</t>
    <phoneticPr fontId="4" type="noConversion"/>
  </si>
  <si>
    <t>YC</t>
    <phoneticPr fontId="4" type="noConversion"/>
  </si>
  <si>
    <t>YC</t>
    <phoneticPr fontId="4" type="noConversion"/>
  </si>
  <si>
    <t>dad</t>
    <phoneticPr fontId="4" type="noConversion"/>
  </si>
  <si>
    <t>brother of 5</t>
    <phoneticPr fontId="4" type="noConversion"/>
  </si>
  <si>
    <t>A</t>
    <phoneticPr fontId="4" type="noConversion"/>
  </si>
  <si>
    <t>dad</t>
    <phoneticPr fontId="4" type="noConversion"/>
  </si>
  <si>
    <t>dad</t>
    <phoneticPr fontId="4" type="noConversion"/>
  </si>
  <si>
    <t>mum</t>
    <phoneticPr fontId="4" type="noConversion"/>
  </si>
  <si>
    <t>dad</t>
    <phoneticPr fontId="4" type="noConversion"/>
  </si>
  <si>
    <t>YC</t>
    <phoneticPr fontId="4" type="noConversion"/>
  </si>
  <si>
    <t>mum</t>
    <phoneticPr fontId="4" type="noConversion"/>
  </si>
  <si>
    <t>dad</t>
    <phoneticPr fontId="4" type="noConversion"/>
  </si>
  <si>
    <t>dad</t>
    <phoneticPr fontId="4" type="noConversion"/>
  </si>
  <si>
    <t>YC</t>
    <phoneticPr fontId="4" type="noConversion"/>
  </si>
  <si>
    <t>mum</t>
    <phoneticPr fontId="4" type="noConversion"/>
  </si>
  <si>
    <t>dad</t>
    <phoneticPr fontId="4" type="noConversion"/>
  </si>
  <si>
    <t>YC</t>
    <phoneticPr fontId="4" type="noConversion"/>
  </si>
  <si>
    <t>no</t>
    <phoneticPr fontId="4" type="noConversion"/>
  </si>
  <si>
    <t>no</t>
    <phoneticPr fontId="4" type="noConversion"/>
  </si>
  <si>
    <t>yes</t>
    <phoneticPr fontId="4" type="noConversion"/>
  </si>
  <si>
    <t>v</t>
    <phoneticPr fontId="4" type="noConversion"/>
  </si>
  <si>
    <t>8-14: Subthreshold insomnia</t>
  </si>
  <si>
    <t>v</t>
    <phoneticPr fontId="4" type="noConversion"/>
  </si>
  <si>
    <t>Clinical insomnia</t>
  </si>
  <si>
    <t>YC</t>
    <phoneticPr fontId="4" type="noConversion"/>
  </si>
  <si>
    <t>dad</t>
    <phoneticPr fontId="4" type="noConversion"/>
  </si>
  <si>
    <t>T</t>
    <phoneticPr fontId="4" type="noConversion"/>
  </si>
  <si>
    <t>mum</t>
    <phoneticPr fontId="4" type="noConversion"/>
  </si>
  <si>
    <t>dad</t>
    <phoneticPr fontId="4" type="noConversion"/>
  </si>
  <si>
    <t>K1</t>
    <phoneticPr fontId="4" type="noConversion"/>
  </si>
  <si>
    <t>T</t>
    <phoneticPr fontId="4" type="noConversion"/>
  </si>
  <si>
    <t>mum</t>
    <phoneticPr fontId="4" type="noConversion"/>
  </si>
  <si>
    <t>A</t>
    <phoneticPr fontId="4" type="noConversion"/>
  </si>
  <si>
    <t>A</t>
    <phoneticPr fontId="4" type="noConversion"/>
  </si>
  <si>
    <t>T</t>
    <phoneticPr fontId="4" type="noConversion"/>
  </si>
  <si>
    <t>mum</t>
    <phoneticPr fontId="4" type="noConversion"/>
  </si>
  <si>
    <t>no</t>
    <phoneticPr fontId="4" type="noConversion"/>
  </si>
  <si>
    <t>WHOQOL_27</t>
    <phoneticPr fontId="4" type="noConversion"/>
  </si>
  <si>
    <t>Dom1_sum</t>
    <phoneticPr fontId="4" type="noConversion"/>
  </si>
  <si>
    <t>Dom2_sum</t>
    <phoneticPr fontId="4" type="noConversion"/>
  </si>
  <si>
    <t>Dom2(HK)_sum</t>
    <phoneticPr fontId="4" type="noConversion"/>
  </si>
  <si>
    <t>Dom3_sum</t>
    <phoneticPr fontId="4" type="noConversion"/>
  </si>
  <si>
    <t>Dom4_sum</t>
    <phoneticPr fontId="4" type="noConversion"/>
  </si>
  <si>
    <t>transformed score (0-100)</t>
    <phoneticPr fontId="4" type="noConversion"/>
  </si>
  <si>
    <t>mild</t>
    <phoneticPr fontId="4" type="noConversion"/>
  </si>
  <si>
    <t>normal</t>
    <phoneticPr fontId="4" type="noConversion"/>
  </si>
  <si>
    <t>normal</t>
    <phoneticPr fontId="4" type="noConversion"/>
  </si>
  <si>
    <t>mild</t>
    <phoneticPr fontId="4" type="noConversion"/>
  </si>
  <si>
    <t>normal</t>
    <phoneticPr fontId="4" type="noConversion"/>
  </si>
  <si>
    <t>mild</t>
    <phoneticPr fontId="4" type="noConversion"/>
  </si>
  <si>
    <t>moderate</t>
    <phoneticPr fontId="4" type="noConversion"/>
  </si>
  <si>
    <t>mild</t>
    <phoneticPr fontId="4" type="noConversion"/>
  </si>
  <si>
    <t>moderate</t>
    <phoneticPr fontId="4" type="noConversion"/>
  </si>
  <si>
    <t>normal</t>
    <phoneticPr fontId="4" type="noConversion"/>
  </si>
  <si>
    <t>moderate</t>
    <phoneticPr fontId="4" type="noConversion"/>
  </si>
  <si>
    <t>no use</t>
    <phoneticPr fontId="4" type="noConversion"/>
  </si>
  <si>
    <t>PSQI_sEfficiency (Habitual sleep efficiency)</t>
    <phoneticPr fontId="4" type="noConversion"/>
  </si>
  <si>
    <t>No. of subthreshold insomnia</t>
    <phoneticPr fontId="4" type="noConversion"/>
  </si>
  <si>
    <t>K2</t>
    <phoneticPr fontId="4" type="noConversion"/>
  </si>
  <si>
    <t>T</t>
    <phoneticPr fontId="4" type="noConversion"/>
  </si>
  <si>
    <t>mum</t>
    <phoneticPr fontId="4" type="noConversion"/>
  </si>
  <si>
    <t>T</t>
    <phoneticPr fontId="4" type="noConversion"/>
  </si>
  <si>
    <t>no</t>
    <phoneticPr fontId="4" type="noConversion"/>
  </si>
  <si>
    <t>no</t>
    <phoneticPr fontId="4" type="noConversion"/>
  </si>
  <si>
    <t>T</t>
    <phoneticPr fontId="4" type="noConversion"/>
  </si>
  <si>
    <t>mum</t>
    <phoneticPr fontId="4" type="noConversion"/>
  </si>
  <si>
    <t>Q4 answered 1 hr</t>
    <phoneticPr fontId="4" type="noConversion"/>
  </si>
  <si>
    <t>no</t>
    <phoneticPr fontId="4" type="noConversion"/>
  </si>
  <si>
    <t>A</t>
    <phoneticPr fontId="4" type="noConversion"/>
  </si>
  <si>
    <t>mum</t>
    <phoneticPr fontId="4" type="noConversion"/>
  </si>
  <si>
    <t>A</t>
    <phoneticPr fontId="4" type="noConversion"/>
  </si>
  <si>
    <t>mum</t>
    <phoneticPr fontId="4" type="noConversion"/>
  </si>
  <si>
    <t>dad</t>
    <phoneticPr fontId="4" type="noConversion"/>
  </si>
  <si>
    <t>blank</t>
    <phoneticPr fontId="4" type="noConversion"/>
  </si>
  <si>
    <t>dad</t>
    <phoneticPr fontId="4" type="noConversion"/>
  </si>
  <si>
    <t>4'6</t>
  </si>
  <si>
    <t>2'1</t>
  </si>
  <si>
    <t>4'0</t>
  </si>
  <si>
    <t>3'1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</si>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</sst>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  <font>
      <b/>
      <sz val="11"/>
      <color theme="0"/>
      <name val="Calibri"/>
      <family val="1"/>
      <charset val="136"/>
      <scheme val="minor"/>
    </font>
    <font>
      <b/>
      <sz val="11"/>
      <color theme="1"/>
      <name val="Calibri"/>
      <family val="1"/>
      <charset val="136"/>
      <scheme val="minor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12"/>
      <name val="Calibri"/>
      <family val="2"/>
    </font>
    <font>
      <b/>
      <sz val="10"/>
      <color rgb="FF0000FF"/>
      <name val="Calibri"/>
      <family val="1"/>
      <charset val="136"/>
      <scheme val="minor"/>
    </font>
    <font>
      <b/>
      <sz val="10"/>
      <color rgb="FFFF0000"/>
      <name val="Calibri"/>
      <family val="1"/>
      <charset val="136"/>
      <scheme val="minor"/>
    </font>
    <font>
      <b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indexed="12"/>
      <name val="Verdana"/>
      <family val="2"/>
    </font>
    <font>
      <sz val="10"/>
      <color theme="1"/>
      <name val="SimSun"/>
    </font>
    <font>
      <sz val="10"/>
      <color theme="1"/>
      <name val="Calibri"/>
      <family val="1"/>
      <charset val="136"/>
      <scheme val="minor"/>
    </font>
    <font>
      <b/>
      <sz val="10"/>
      <color theme="1"/>
      <name val="Calibri"/>
      <family val="1"/>
      <charset val="136"/>
      <scheme val="minor"/>
    </font>
    <font>
      <sz val="11"/>
      <color rgb="FFFF0000"/>
      <name val="Calibri"/>
      <family val="2"/>
      <charset val="136"/>
      <scheme val="minor"/>
    </font>
    <font>
      <sz val="11"/>
      <name val="Calibri"/>
      <family val="2"/>
      <charset val="136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DashDot">
        <color auto="1"/>
      </left>
      <right style="mediumDashDot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DashDot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medium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4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>
      <alignment vertical="center"/>
    </xf>
    <xf numFmtId="0" fontId="0" fillId="4" borderId="4" xfId="0" applyFill="1" applyBorder="1" applyAlignment="1">
      <alignment vertical="center" wrapText="1"/>
    </xf>
    <xf numFmtId="0" fontId="0" fillId="0" borderId="4" xfId="0" applyBorder="1">
      <alignment vertical="center"/>
    </xf>
    <xf numFmtId="0" fontId="0" fillId="4" borderId="6" xfId="0" applyFill="1" applyBorder="1" applyAlignment="1">
      <alignment vertical="center" wrapText="1"/>
    </xf>
    <xf numFmtId="0" fontId="0" fillId="0" borderId="6" xfId="0" applyBorder="1">
      <alignment vertical="center"/>
    </xf>
    <xf numFmtId="0" fontId="0" fillId="11" borderId="5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5" xfId="0" applyBorder="1">
      <alignment vertical="center"/>
    </xf>
    <xf numFmtId="0" fontId="7" fillId="2" borderId="7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vertical="center" wrapText="1"/>
    </xf>
    <xf numFmtId="0" fontId="0" fillId="0" borderId="7" xfId="0" applyBorder="1">
      <alignment vertical="center"/>
    </xf>
    <xf numFmtId="0" fontId="0" fillId="9" borderId="3" xfId="0" applyFill="1" applyBorder="1" applyAlignment="1">
      <alignment vertical="center" wrapText="1"/>
    </xf>
    <xf numFmtId="0" fontId="0" fillId="8" borderId="4" xfId="0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7" borderId="7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7" fillId="12" borderId="7" xfId="0" applyFont="1" applyFill="1" applyBorder="1" applyAlignment="1">
      <alignment vertical="center" wrapText="1"/>
    </xf>
    <xf numFmtId="0" fontId="6" fillId="12" borderId="7" xfId="0" applyFont="1" applyFill="1" applyBorder="1" applyAlignment="1">
      <alignment vertical="center" wrapText="1"/>
    </xf>
    <xf numFmtId="0" fontId="8" fillId="13" borderId="5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7" fillId="10" borderId="8" xfId="0" applyFont="1" applyFill="1" applyBorder="1" applyAlignment="1">
      <alignment vertical="center" wrapText="1"/>
    </xf>
    <xf numFmtId="0" fontId="6" fillId="10" borderId="8" xfId="0" applyFont="1" applyFill="1" applyBorder="1" applyAlignment="1">
      <alignment vertical="center" wrapText="1"/>
    </xf>
    <xf numFmtId="0" fontId="0" fillId="0" borderId="8" xfId="0" applyBorder="1">
      <alignment vertical="center"/>
    </xf>
    <xf numFmtId="0" fontId="8" fillId="0" borderId="0" xfId="0" applyFo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9" fillId="0" borderId="9" xfId="0" applyFont="1" applyFill="1" applyBorder="1" applyAlignment="1">
      <alignment wrapText="1"/>
    </xf>
    <xf numFmtId="0" fontId="9" fillId="0" borderId="9" xfId="0" applyFont="1" applyFill="1" applyBorder="1" applyAlignment="1">
      <alignment horizontal="left" wrapText="1"/>
    </xf>
    <xf numFmtId="0" fontId="10" fillId="0" borderId="10" xfId="0" applyFont="1" applyBorder="1" applyAlignment="1">
      <alignment vertical="center" wrapText="1"/>
    </xf>
    <xf numFmtId="0" fontId="11" fillId="14" borderId="10" xfId="0" applyFont="1" applyFill="1" applyBorder="1" applyAlignment="1">
      <alignment vertical="center" wrapText="1"/>
    </xf>
    <xf numFmtId="0" fontId="9" fillId="0" borderId="11" xfId="0" applyFont="1" applyFill="1" applyBorder="1" applyAlignment="1">
      <alignment wrapText="1"/>
    </xf>
    <xf numFmtId="0" fontId="9" fillId="0" borderId="11" xfId="0" applyFont="1" applyFill="1" applyBorder="1" applyAlignment="1">
      <alignment horizontal="center" wrapText="1"/>
    </xf>
    <xf numFmtId="0" fontId="9" fillId="0" borderId="12" xfId="0" applyFont="1" applyFill="1" applyBorder="1" applyAlignment="1">
      <alignment wrapText="1"/>
    </xf>
    <xf numFmtId="0" fontId="0" fillId="14" borderId="0" xfId="0" applyFill="1">
      <alignment vertical="center"/>
    </xf>
    <xf numFmtId="0" fontId="0" fillId="14" borderId="2" xfId="0" applyFill="1" applyBorder="1">
      <alignment vertical="center"/>
    </xf>
    <xf numFmtId="0" fontId="0" fillId="0" borderId="2" xfId="0" applyBorder="1">
      <alignment vertical="center"/>
    </xf>
    <xf numFmtId="0" fontId="12" fillId="0" borderId="10" xfId="1" applyFont="1" applyFill="1" applyBorder="1" applyAlignment="1">
      <alignment wrapText="1"/>
    </xf>
    <xf numFmtId="0" fontId="5" fillId="2" borderId="12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horizontal="left" wrapText="1"/>
    </xf>
    <xf numFmtId="0" fontId="15" fillId="0" borderId="11" xfId="1" applyFont="1" applyFill="1" applyBorder="1" applyAlignment="1">
      <alignment wrapText="1"/>
    </xf>
    <xf numFmtId="0" fontId="0" fillId="0" borderId="11" xfId="0" applyBorder="1">
      <alignment vertical="center"/>
    </xf>
    <xf numFmtId="0" fontId="0" fillId="16" borderId="11" xfId="0" applyFill="1" applyBorder="1" applyAlignment="1">
      <alignment vertical="center" wrapText="1"/>
    </xf>
    <xf numFmtId="0" fontId="0" fillId="16" borderId="0" xfId="0" applyFill="1">
      <alignment vertical="center"/>
    </xf>
    <xf numFmtId="0" fontId="0" fillId="17" borderId="11" xfId="0" applyFill="1" applyBorder="1" applyAlignment="1">
      <alignment vertical="center" wrapText="1"/>
    </xf>
    <xf numFmtId="0" fontId="0" fillId="17" borderId="0" xfId="0" applyFill="1">
      <alignment vertical="center"/>
    </xf>
    <xf numFmtId="0" fontId="17" fillId="0" borderId="10" xfId="0" applyFont="1" applyBorder="1" applyAlignment="1">
      <alignment wrapText="1"/>
    </xf>
    <xf numFmtId="0" fontId="18" fillId="18" borderId="10" xfId="0" applyFont="1" applyFill="1" applyBorder="1" applyAlignment="1">
      <alignment wrapText="1"/>
    </xf>
    <xf numFmtId="0" fontId="13" fillId="18" borderId="10" xfId="0" applyFont="1" applyFill="1" applyBorder="1" applyAlignment="1">
      <alignment wrapText="1"/>
    </xf>
    <xf numFmtId="0" fontId="13" fillId="19" borderId="16" xfId="0" applyFont="1" applyFill="1" applyBorder="1" applyAlignment="1">
      <alignment wrapText="1"/>
    </xf>
    <xf numFmtId="20" fontId="14" fillId="0" borderId="9" xfId="0" applyNumberFormat="1" applyFont="1" applyFill="1" applyBorder="1" applyAlignment="1">
      <alignment horizontal="left" wrapText="1"/>
    </xf>
    <xf numFmtId="0" fontId="14" fillId="0" borderId="9" xfId="0" applyFont="1" applyFill="1" applyBorder="1" applyAlignment="1">
      <alignment horizontal="left" wrapText="1"/>
    </xf>
    <xf numFmtId="0" fontId="14" fillId="0" borderId="9" xfId="0" applyFont="1" applyFill="1" applyBorder="1" applyAlignment="1">
      <alignment wrapText="1"/>
    </xf>
    <xf numFmtId="0" fontId="19" fillId="0" borderId="9" xfId="0" applyFont="1" applyFill="1" applyBorder="1" applyAlignment="1">
      <alignment wrapText="1"/>
    </xf>
    <xf numFmtId="0" fontId="20" fillId="18" borderId="9" xfId="0" applyFont="1" applyFill="1" applyBorder="1" applyAlignment="1">
      <alignment vertical="center" wrapText="1"/>
    </xf>
    <xf numFmtId="0" fontId="21" fillId="0" borderId="9" xfId="0" applyFont="1" applyFill="1" applyBorder="1" applyAlignment="1">
      <alignment vertical="center" wrapText="1"/>
    </xf>
    <xf numFmtId="0" fontId="20" fillId="0" borderId="9" xfId="0" applyFont="1" applyFill="1" applyBorder="1" applyAlignment="1">
      <alignment vertical="center" wrapText="1"/>
    </xf>
    <xf numFmtId="0" fontId="21" fillId="0" borderId="9" xfId="0" applyFont="1" applyFill="1" applyBorder="1" applyAlignment="1">
      <alignment vertical="center"/>
    </xf>
    <xf numFmtId="0" fontId="22" fillId="18" borderId="9" xfId="0" applyFont="1" applyFill="1" applyBorder="1" applyAlignment="1">
      <alignment vertical="center" wrapText="1"/>
    </xf>
    <xf numFmtId="0" fontId="23" fillId="0" borderId="9" xfId="0" applyFont="1" applyFill="1" applyBorder="1" applyAlignment="1">
      <alignment wrapText="1"/>
    </xf>
    <xf numFmtId="0" fontId="20" fillId="20" borderId="9" xfId="0" applyFont="1" applyFill="1" applyBorder="1" applyAlignment="1">
      <alignment vertical="center" wrapText="1"/>
    </xf>
    <xf numFmtId="0" fontId="9" fillId="19" borderId="18" xfId="0" applyFont="1" applyFill="1" applyBorder="1" applyAlignment="1">
      <alignment wrapText="1"/>
    </xf>
    <xf numFmtId="0" fontId="0" fillId="0" borderId="0" xfId="0" applyBorder="1">
      <alignment vertical="center"/>
    </xf>
    <xf numFmtId="0" fontId="0" fillId="18" borderId="0" xfId="0" applyFill="1" applyBorder="1">
      <alignment vertical="center"/>
    </xf>
    <xf numFmtId="0" fontId="9" fillId="19" borderId="2" xfId="0" applyFont="1" applyFill="1" applyBorder="1" applyAlignment="1">
      <alignment wrapText="1"/>
    </xf>
    <xf numFmtId="0" fontId="0" fillId="0" borderId="0" xfId="0" applyFill="1" applyBorder="1">
      <alignment vertical="center"/>
    </xf>
    <xf numFmtId="0" fontId="1" fillId="0" borderId="10" xfId="0" applyFont="1" applyBorder="1" applyAlignment="1">
      <alignment wrapText="1"/>
    </xf>
    <xf numFmtId="0" fontId="1" fillId="0" borderId="10" xfId="0" applyFont="1" applyFill="1" applyBorder="1" applyAlignment="1">
      <alignment wrapText="1"/>
    </xf>
    <xf numFmtId="0" fontId="0" fillId="0" borderId="11" xfId="0" applyBorder="1" applyAlignment="1">
      <alignment vertical="center" wrapText="1"/>
    </xf>
    <xf numFmtId="0" fontId="0" fillId="5" borderId="0" xfId="0" applyFill="1">
      <alignment vertical="center"/>
    </xf>
    <xf numFmtId="0" fontId="0" fillId="3" borderId="0" xfId="0" applyFill="1">
      <alignment vertical="center"/>
    </xf>
    <xf numFmtId="0" fontId="0" fillId="8" borderId="0" xfId="0" applyFill="1">
      <alignment vertical="center"/>
    </xf>
    <xf numFmtId="0" fontId="24" fillId="0" borderId="11" xfId="0" applyFont="1" applyBorder="1" applyAlignment="1">
      <alignment vertical="center" wrapText="1"/>
    </xf>
    <xf numFmtId="0" fontId="25" fillId="5" borderId="11" xfId="0" applyFont="1" applyFill="1" applyBorder="1" applyAlignment="1">
      <alignment vertical="center" wrapText="1"/>
    </xf>
    <xf numFmtId="0" fontId="25" fillId="3" borderId="11" xfId="0" applyFont="1" applyFill="1" applyBorder="1" applyAlignment="1">
      <alignment vertical="center" wrapText="1"/>
    </xf>
    <xf numFmtId="0" fontId="25" fillId="8" borderId="11" xfId="0" applyFont="1" applyFill="1" applyBorder="1" applyAlignment="1">
      <alignment vertical="center" wrapText="1"/>
    </xf>
    <xf numFmtId="0" fontId="0" fillId="21" borderId="0" xfId="0" applyFill="1">
      <alignment vertical="center"/>
    </xf>
    <xf numFmtId="0" fontId="0" fillId="0" borderId="0" xfId="0" applyFill="1">
      <alignment vertical="center"/>
    </xf>
    <xf numFmtId="0" fontId="0" fillId="0" borderId="2" xfId="0" applyBorder="1" applyAlignment="1">
      <alignment vertical="center" wrapText="1"/>
    </xf>
    <xf numFmtId="0" fontId="13" fillId="15" borderId="1" xfId="1" applyFont="1" applyFill="1" applyBorder="1" applyAlignment="1">
      <alignment wrapText="1"/>
    </xf>
    <xf numFmtId="0" fontId="0" fillId="15" borderId="0" xfId="0" applyFill="1" applyBorder="1">
      <alignment vertical="center"/>
    </xf>
    <xf numFmtId="0" fontId="10" fillId="15" borderId="11" xfId="1" applyFont="1" applyFill="1" applyBorder="1" applyAlignment="1">
      <alignment wrapText="1"/>
    </xf>
    <xf numFmtId="0" fontId="0" fillId="0" borderId="1" xfId="0" applyFill="1" applyBorder="1">
      <alignment vertical="center"/>
    </xf>
    <xf numFmtId="0" fontId="0" fillId="15" borderId="11" xfId="0" applyFill="1" applyBorder="1" applyAlignment="1">
      <alignment vertical="center" wrapText="1"/>
    </xf>
    <xf numFmtId="0" fontId="13" fillId="18" borderId="16" xfId="1" applyFont="1" applyFill="1" applyBorder="1" applyAlignment="1">
      <alignment wrapText="1"/>
    </xf>
    <xf numFmtId="0" fontId="16" fillId="18" borderId="12" xfId="1" applyFont="1" applyFill="1" applyBorder="1" applyAlignment="1">
      <alignment wrapText="1"/>
    </xf>
    <xf numFmtId="0" fontId="0" fillId="18" borderId="2" xfId="0" applyFill="1" applyBorder="1">
      <alignment vertical="center"/>
    </xf>
    <xf numFmtId="0" fontId="0" fillId="0" borderId="22" xfId="0" applyFill="1" applyBorder="1" applyAlignment="1">
      <alignment vertical="center" wrapText="1"/>
    </xf>
    <xf numFmtId="0" fontId="0" fillId="0" borderId="21" xfId="0" applyBorder="1">
      <alignment vertical="center"/>
    </xf>
    <xf numFmtId="0" fontId="9" fillId="0" borderId="26" xfId="0" applyFont="1" applyFill="1" applyBorder="1" applyAlignment="1">
      <alignment wrapText="1"/>
    </xf>
    <xf numFmtId="0" fontId="0" fillId="0" borderId="24" xfId="0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22" borderId="1" xfId="0" applyFill="1" applyBorder="1" applyAlignment="1">
      <alignment vertical="center" wrapText="1"/>
    </xf>
    <xf numFmtId="0" fontId="0" fillId="23" borderId="1" xfId="0" applyFill="1" applyBorder="1" applyAlignment="1">
      <alignment vertical="center" wrapText="1"/>
    </xf>
    <xf numFmtId="0" fontId="0" fillId="23" borderId="25" xfId="0" applyFill="1" applyBorder="1" applyAlignment="1">
      <alignment vertical="center" wrapText="1"/>
    </xf>
    <xf numFmtId="0" fontId="0" fillId="24" borderId="1" xfId="0" applyFill="1" applyBorder="1" applyAlignment="1">
      <alignment vertical="center" wrapText="1"/>
    </xf>
    <xf numFmtId="0" fontId="0" fillId="24" borderId="25" xfId="0" applyFill="1" applyBorder="1" applyAlignment="1">
      <alignment vertical="center" wrapText="1"/>
    </xf>
    <xf numFmtId="0" fontId="27" fillId="0" borderId="0" xfId="0" applyFont="1" applyAlignment="1">
      <alignment vertical="center" wrapText="1"/>
    </xf>
    <xf numFmtId="0" fontId="9" fillId="0" borderId="0" xfId="0" applyFont="1" applyFill="1" applyBorder="1" applyAlignment="1">
      <alignment wrapText="1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8" fillId="0" borderId="10" xfId="0" applyFont="1" applyBorder="1" applyAlignment="1">
      <alignment wrapText="1"/>
    </xf>
    <xf numFmtId="0" fontId="27" fillId="0" borderId="0" xfId="0" applyFont="1">
      <alignment vertical="center"/>
    </xf>
    <xf numFmtId="0" fontId="28" fillId="0" borderId="0" xfId="0" applyFont="1" applyFill="1" applyBorder="1">
      <alignment vertical="center"/>
    </xf>
    <xf numFmtId="0" fontId="0" fillId="25" borderId="0" xfId="0" applyFill="1">
      <alignment vertical="center"/>
    </xf>
    <xf numFmtId="0" fontId="0" fillId="25" borderId="0" xfId="0" applyFill="1" applyAlignment="1">
      <alignment vertical="center" wrapText="1"/>
    </xf>
    <xf numFmtId="0" fontId="0" fillId="25" borderId="24" xfId="0" applyFill="1" applyBorder="1" applyAlignment="1">
      <alignment vertical="center" wrapText="1"/>
    </xf>
    <xf numFmtId="0" fontId="0" fillId="25" borderId="2" xfId="0" applyFill="1" applyBorder="1">
      <alignment vertical="center"/>
    </xf>
    <xf numFmtId="0" fontId="0" fillId="25" borderId="0" xfId="0" applyFill="1" applyAlignment="1">
      <alignment horizontal="center" vertical="center"/>
    </xf>
    <xf numFmtId="0" fontId="0" fillId="25" borderId="21" xfId="0" applyFill="1" applyBorder="1">
      <alignment vertical="center"/>
    </xf>
    <xf numFmtId="0" fontId="0" fillId="25" borderId="3" xfId="0" applyFill="1" applyBorder="1">
      <alignment vertical="center"/>
    </xf>
    <xf numFmtId="0" fontId="0" fillId="25" borderId="4" xfId="0" applyFill="1" applyBorder="1">
      <alignment vertical="center"/>
    </xf>
    <xf numFmtId="0" fontId="0" fillId="25" borderId="6" xfId="0" applyFill="1" applyBorder="1">
      <alignment vertical="center"/>
    </xf>
    <xf numFmtId="0" fontId="0" fillId="25" borderId="5" xfId="0" applyFill="1" applyBorder="1">
      <alignment vertical="center"/>
    </xf>
    <xf numFmtId="0" fontId="0" fillId="25" borderId="7" xfId="0" applyFill="1" applyBorder="1">
      <alignment vertical="center"/>
    </xf>
    <xf numFmtId="0" fontId="0" fillId="25" borderId="8" xfId="0" applyFill="1" applyBorder="1">
      <alignment vertical="center"/>
    </xf>
    <xf numFmtId="0" fontId="0" fillId="25" borderId="0" xfId="0" applyFill="1" applyBorder="1">
      <alignment vertical="center"/>
    </xf>
    <xf numFmtId="0" fontId="9" fillId="25" borderId="2" xfId="0" applyFont="1" applyFill="1" applyBorder="1" applyAlignment="1">
      <alignment wrapText="1"/>
    </xf>
    <xf numFmtId="0" fontId="27" fillId="25" borderId="0" xfId="0" applyFont="1" applyFill="1" applyBorder="1">
      <alignment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5" borderId="0" xfId="0" applyFill="1" applyAlignment="1">
      <alignment horizontal="right" vertical="center"/>
    </xf>
  </cellXfs>
  <cellStyles count="2">
    <cellStyle name="Normal" xfId="0" builtinId="0"/>
    <cellStyle name="一般 2" xfId="1"/>
  </cellStyles>
  <dxfs count="0"/>
  <tableStyles count="0" defaultTableStyle="TableStyleMedium2" defaultPivotStyle="PivotStyleLight16"/>
  <colors>
    <mruColors>
      <color rgb="FFFF9999"/>
      <color rgb="FFFFCCCC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"/>
  <sheetViews>
    <sheetView topLeftCell="Z1" workbookViewId="0">
      <selection activeCell="AM12" sqref="AM12:AQ12"/>
    </sheetView>
  </sheetViews>
  <sheetFormatPr baseColWidth="10" defaultColWidth="8.83203125" defaultRowHeight="15" x14ac:dyDescent="0.2"/>
  <sheetData>
    <row r="1" spans="1:45" x14ac:dyDescent="0.2">
      <c r="A1" s="33" t="s">
        <v>47</v>
      </c>
    </row>
    <row r="3" spans="1:45" s="33" customFormat="1" x14ac:dyDescent="0.2">
      <c r="A3" s="33" t="s">
        <v>11</v>
      </c>
      <c r="B3" s="33" t="s">
        <v>12</v>
      </c>
      <c r="C3" s="33" t="s">
        <v>13</v>
      </c>
      <c r="D3" s="33" t="s">
        <v>14</v>
      </c>
      <c r="E3" s="33" t="s">
        <v>15</v>
      </c>
      <c r="F3" s="33" t="s">
        <v>16</v>
      </c>
      <c r="H3" s="33" t="s">
        <v>17</v>
      </c>
      <c r="I3" s="33" t="s">
        <v>18</v>
      </c>
      <c r="J3" s="33" t="s">
        <v>19</v>
      </c>
      <c r="K3" s="33" t="s">
        <v>20</v>
      </c>
      <c r="L3" s="33" t="s">
        <v>25</v>
      </c>
      <c r="N3" s="33" t="s">
        <v>21</v>
      </c>
      <c r="O3" s="33" t="s">
        <v>22</v>
      </c>
      <c r="P3" s="33" t="s">
        <v>23</v>
      </c>
      <c r="Q3" s="33" t="s">
        <v>24</v>
      </c>
      <c r="S3" s="33" t="s">
        <v>26</v>
      </c>
      <c r="T3" s="33" t="s">
        <v>27</v>
      </c>
      <c r="U3" s="33" t="s">
        <v>28</v>
      </c>
      <c r="V3" s="33" t="s">
        <v>29</v>
      </c>
      <c r="W3" s="33" t="s">
        <v>30</v>
      </c>
      <c r="Y3" s="33" t="s">
        <v>31</v>
      </c>
      <c r="Z3" s="33" t="s">
        <v>32</v>
      </c>
      <c r="AA3" s="33" t="s">
        <v>33</v>
      </c>
      <c r="AC3" s="33" t="s">
        <v>34</v>
      </c>
      <c r="AD3" s="33" t="s">
        <v>35</v>
      </c>
      <c r="AE3" s="33" t="s">
        <v>36</v>
      </c>
      <c r="AF3" s="33" t="s">
        <v>37</v>
      </c>
      <c r="AG3" s="33" t="s">
        <v>38</v>
      </c>
      <c r="AI3" s="33" t="s">
        <v>39</v>
      </c>
      <c r="AJ3" s="33" t="s">
        <v>40</v>
      </c>
      <c r="AK3" s="33" t="s">
        <v>41</v>
      </c>
      <c r="AM3" s="33" t="s">
        <v>42</v>
      </c>
      <c r="AN3" s="33" t="s">
        <v>43</v>
      </c>
      <c r="AO3" s="33" t="s">
        <v>44</v>
      </c>
      <c r="AP3" s="33" t="s">
        <v>45</v>
      </c>
      <c r="AQ3" s="33" t="s">
        <v>46</v>
      </c>
      <c r="AS3" s="33" t="s">
        <v>273</v>
      </c>
    </row>
    <row r="4" spans="1:45" s="52" customFormat="1" x14ac:dyDescent="0.2">
      <c r="A4" s="52">
        <v>2</v>
      </c>
      <c r="B4" s="52">
        <v>2</v>
      </c>
      <c r="C4" s="52">
        <v>2</v>
      </c>
      <c r="D4" s="52">
        <v>2</v>
      </c>
      <c r="F4" s="52">
        <v>2</v>
      </c>
      <c r="H4" s="52">
        <v>0</v>
      </c>
      <c r="I4" s="52">
        <v>0</v>
      </c>
      <c r="J4" s="52">
        <v>2</v>
      </c>
      <c r="K4" s="52">
        <v>0</v>
      </c>
      <c r="L4" s="52">
        <v>0</v>
      </c>
      <c r="N4" s="52">
        <v>0</v>
      </c>
      <c r="O4" s="52">
        <v>0</v>
      </c>
      <c r="P4" s="52">
        <v>0</v>
      </c>
      <c r="Q4" s="52">
        <v>2</v>
      </c>
      <c r="S4" s="52">
        <v>0</v>
      </c>
      <c r="T4" s="52">
        <v>2</v>
      </c>
      <c r="U4" s="52">
        <v>2</v>
      </c>
      <c r="V4" s="52">
        <v>2</v>
      </c>
      <c r="W4" s="52">
        <v>2</v>
      </c>
      <c r="Y4" s="52">
        <v>0</v>
      </c>
      <c r="Z4" s="52">
        <v>2</v>
      </c>
      <c r="AA4" s="52">
        <v>0</v>
      </c>
      <c r="AC4" s="52">
        <v>3</v>
      </c>
      <c r="AD4" s="52">
        <v>3</v>
      </c>
      <c r="AE4" s="52">
        <v>3</v>
      </c>
      <c r="AF4" s="52">
        <v>3</v>
      </c>
      <c r="AG4" s="52">
        <v>3</v>
      </c>
      <c r="AI4" s="52">
        <v>3</v>
      </c>
      <c r="AJ4" s="52">
        <v>2</v>
      </c>
      <c r="AK4" s="52">
        <v>2</v>
      </c>
      <c r="AM4" s="52">
        <v>3</v>
      </c>
      <c r="AN4" s="52">
        <v>2</v>
      </c>
      <c r="AO4" s="52">
        <v>2</v>
      </c>
      <c r="AP4" s="52">
        <v>3</v>
      </c>
      <c r="AQ4" s="52">
        <v>4</v>
      </c>
      <c r="AS4" s="52">
        <v>2</v>
      </c>
    </row>
    <row r="5" spans="1:45" x14ac:dyDescent="0.2">
      <c r="A5">
        <f>IF(A4=0,100,IF(A4=1,75,IF(A4=2,50,(IF(A4=3,25,(IF(A4=4,0,NIL)))))))</f>
        <v>50</v>
      </c>
      <c r="B5">
        <f>IF(B4=0,100,IF(B4=1,75,IF(B4=2,50,(IF(B4=3,25,(IF(B4=4,0,NIL)))))))</f>
        <v>50</v>
      </c>
      <c r="C5">
        <f>IF(C4=0,100,IF(C4=1,75,IF(C4=2,50,(IF(C4=3,25,(IF(C4=4,0,NIL)))))))</f>
        <v>50</v>
      </c>
      <c r="D5">
        <f>IF(D4=0,100,IF(D4=1,75,IF(D4=2,50,(IF(D4=3,25,(IF(D4=4,0,NIL)))))))</f>
        <v>50</v>
      </c>
      <c r="E5">
        <f>IF(E4=0,100,IF(E4=1,75,IF(E4=2,50,(IF(E4=3,25,(IF(E4=4,0,NIL)))))))</f>
        <v>100</v>
      </c>
      <c r="F5">
        <f>IF(F4=0,100,IF(F4=1,75,IF(F4=2,50,(IF(F4=3,25,(IF(F4=4,0,NIL)))))))</f>
        <v>50</v>
      </c>
      <c r="H5">
        <f>IF(H4=0,100,IF(H4=1,75,IF(H4=2,50,(IF(H4=3,25,(IF(H4=4,0,NIL)))))))</f>
        <v>100</v>
      </c>
      <c r="I5">
        <f>IF(I4=0,100,IF(I4=1,75,IF(I4=2,50,(IF(I4=3,25,(IF(I4=4,0,NIL)))))))</f>
        <v>100</v>
      </c>
      <c r="J5">
        <f>IF(J4=0,100,IF(J4=1,75,IF(J4=2,50,(IF(J4=3,25,(IF(J4=4,0,NIL)))))))</f>
        <v>50</v>
      </c>
      <c r="K5">
        <f>IF(K4=0,100,IF(K4=1,75,IF(K4=2,50,(IF(K4=3,25,(IF(K4=4,0,NIL)))))))</f>
        <v>100</v>
      </c>
      <c r="L5">
        <f>IF(L4=0,100,IF(L4=1,75,IF(L4=2,50,(IF(L4=3,25,(IF(L4=4,0,NIL)))))))</f>
        <v>100</v>
      </c>
      <c r="N5">
        <f>IF(N4=0,100,IF(N4=1,75,IF(N4=2,50,(IF(N4=3,25,(IF(N4=4,0,NIL)))))))</f>
        <v>100</v>
      </c>
      <c r="O5">
        <f>IF(O4=0,100,IF(O4=1,75,IF(O4=2,50,(IF(O4=3,25,(IF(O4=4,0,NIL)))))))</f>
        <v>100</v>
      </c>
      <c r="P5">
        <f>IF(P4=0,100,IF(P4=1,75,IF(P4=2,50,(IF(P4=3,25,(IF(P4=4,0,NIL)))))))</f>
        <v>100</v>
      </c>
      <c r="Q5">
        <f>IF(Q4=0,100,IF(Q4=1,75,IF(Q4=2,50,(IF(Q4=3,25,(IF(Q4=4,0,NIL)))))))</f>
        <v>50</v>
      </c>
      <c r="S5">
        <f>IF(S4=0,100,IF(S4=1,75,IF(S4=2,50,(IF(S4=3,25,(IF(S4=4,0,NIL)))))))</f>
        <v>100</v>
      </c>
      <c r="T5">
        <f>IF(T4=0,100,IF(T4=1,75,IF(T4=2,50,(IF(T4=3,25,(IF(T4=4,0,NIL)))))))</f>
        <v>50</v>
      </c>
      <c r="U5">
        <f>IF(U4=0,100,IF(U4=1,75,IF(U4=2,50,(IF(U4=3,25,(IF(U4=4,0,NIL)))))))</f>
        <v>50</v>
      </c>
      <c r="V5">
        <f>IF(V4=0,100,IF(V4=1,75,IF(V4=2,50,(IF(V4=3,25,(IF(V4=4,0,NIL)))))))</f>
        <v>50</v>
      </c>
      <c r="W5">
        <f>IF(W4=0,100,IF(W4=1,75,IF(W4=2,50,(IF(W4=3,25,(IF(W4=4,0,NIL)))))))</f>
        <v>50</v>
      </c>
      <c r="Y5">
        <f>IF(Y4=0,100,IF(Y4=1,75,IF(Y4=2,50,(IF(Y4=3,25,(IF(Y4=4,0,NIL)))))))</f>
        <v>100</v>
      </c>
      <c r="Z5">
        <f>IF(Z4=0,100,IF(Z4=1,75,IF(Z4=2,50,(IF(Z4=3,25,(IF(Z4=4,0,NIL)))))))</f>
        <v>50</v>
      </c>
      <c r="AA5">
        <f>IF(AA4=0,100,IF(AA4=1,75,IF(AA4=2,50,(IF(AA4=3,25,(IF(AA4=4,0,NIL)))))))</f>
        <v>100</v>
      </c>
      <c r="AC5">
        <f>IF(AC4=0,100,IF(AC4=1,75,IF(AC4=2,50,(IF(AC4=3,25,(IF(AC4=4,0,NIL)))))))</f>
        <v>25</v>
      </c>
      <c r="AD5">
        <f>IF(AD4=0,100,IF(AD4=1,75,IF(AD4=2,50,(IF(AD4=3,25,(IF(AD4=4,0,NIL)))))))</f>
        <v>25</v>
      </c>
      <c r="AE5">
        <f>IF(AE4=0,100,IF(AE4=1,75,IF(AE4=2,50,(IF(AE4=3,25,(IF(AE4=4,0,NIL)))))))</f>
        <v>25</v>
      </c>
      <c r="AF5">
        <f>IF(AF4=0,100,IF(AF4=1,75,IF(AF4=2,50,(IF(AF4=3,25,(IF(AF4=4,0,NIL)))))))</f>
        <v>25</v>
      </c>
      <c r="AG5">
        <f>IF(AG4=0,100,IF(AG4=1,75,IF(AG4=2,50,(IF(AG4=3,25,(IF(AG4=4,0,NIL)))))))</f>
        <v>25</v>
      </c>
      <c r="AI5">
        <f>IF(AI4=0,100,IF(AI4=1,75,IF(AI4=2,50,(IF(AI4=3,25,(IF(AI4=4,0,NIL)))))))</f>
        <v>25</v>
      </c>
      <c r="AJ5">
        <f>IF(AJ4=0,100,IF(AJ4=1,75,IF(AJ4=2,50,(IF(AJ4=3,25,(IF(AJ4=4,0,NIL)))))))</f>
        <v>50</v>
      </c>
      <c r="AK5">
        <f>IF(AK4=0,100,IF(AK4=1,75,IF(AK4=2,50,(IF(AK4=3,25,(IF(AK4=4,0,NIL)))))))</f>
        <v>50</v>
      </c>
      <c r="AM5">
        <f>IF(AM4=0,100,IF(AM4=1,75,IF(AM4=2,50,(IF(AM4=3,25,(IF(AM4=4,0,NIL)))))))</f>
        <v>25</v>
      </c>
      <c r="AN5">
        <f>IF(AN4=0,100,IF(AN4=1,75,IF(AN4=2,50,(IF(AN4=3,25,(IF(AN4=4,0,NIL)))))))</f>
        <v>50</v>
      </c>
      <c r="AO5">
        <f>IF(AO4=0,100,IF(AO4=1,75,IF(AO4=2,50,(IF(AO4=3,25,(IF(AO4=4,0,NIL)))))))</f>
        <v>50</v>
      </c>
      <c r="AP5">
        <f>IF(AP4=0,100,IF(AP4=1,75,IF(AP4=2,50,(IF(AP4=3,25,(IF(AP4=4,0,NIL)))))))</f>
        <v>25</v>
      </c>
      <c r="AQ5">
        <f>IF(AQ4=0,100,IF(AQ4=1,75,IF(AQ4=2,50,(IF(AQ4=3,25,(IF(AQ4=4,0,NIL)))))))</f>
        <v>0</v>
      </c>
      <c r="AS5">
        <f>IF(AS4=0,100,IF(AS4=1,75,IF(AS4=2,50,(IF(AS4=3,25,(IF(AS4=4,0,NIL)))))))</f>
        <v>50</v>
      </c>
    </row>
    <row r="8" spans="1:45" x14ac:dyDescent="0.2">
      <c r="A8" s="33" t="s">
        <v>48</v>
      </c>
    </row>
    <row r="10" spans="1:45" x14ac:dyDescent="0.2">
      <c r="A10" s="33" t="s">
        <v>11</v>
      </c>
      <c r="B10" s="33" t="s">
        <v>12</v>
      </c>
      <c r="C10" s="33" t="s">
        <v>13</v>
      </c>
      <c r="D10" s="33" t="s">
        <v>14</v>
      </c>
      <c r="E10" s="33" t="s">
        <v>15</v>
      </c>
      <c r="F10" s="33" t="s">
        <v>16</v>
      </c>
      <c r="G10" s="33"/>
      <c r="H10" s="33" t="s">
        <v>17</v>
      </c>
      <c r="I10" s="33" t="s">
        <v>18</v>
      </c>
      <c r="J10" s="33" t="s">
        <v>19</v>
      </c>
      <c r="K10" s="33" t="s">
        <v>20</v>
      </c>
      <c r="L10" s="33" t="s">
        <v>25</v>
      </c>
      <c r="M10" s="33"/>
      <c r="N10" s="33" t="s">
        <v>21</v>
      </c>
      <c r="O10" s="33" t="s">
        <v>22</v>
      </c>
      <c r="P10" s="33" t="s">
        <v>23</v>
      </c>
      <c r="Q10" s="33" t="s">
        <v>24</v>
      </c>
      <c r="R10" s="33"/>
      <c r="S10" s="33" t="s">
        <v>26</v>
      </c>
      <c r="T10" s="33" t="s">
        <v>27</v>
      </c>
      <c r="U10" s="33" t="s">
        <v>28</v>
      </c>
      <c r="V10" s="33" t="s">
        <v>29</v>
      </c>
      <c r="W10" s="33" t="s">
        <v>30</v>
      </c>
      <c r="X10" s="33"/>
      <c r="Y10" s="33" t="s">
        <v>31</v>
      </c>
      <c r="Z10" s="33" t="s">
        <v>32</v>
      </c>
      <c r="AA10" s="33" t="s">
        <v>33</v>
      </c>
      <c r="AB10" s="33"/>
      <c r="AC10" s="33" t="s">
        <v>34</v>
      </c>
      <c r="AD10" s="33" t="s">
        <v>35</v>
      </c>
      <c r="AE10" s="33" t="s">
        <v>36</v>
      </c>
      <c r="AF10" s="33" t="s">
        <v>37</v>
      </c>
      <c r="AG10" s="33" t="s">
        <v>38</v>
      </c>
      <c r="AH10" s="33"/>
      <c r="AI10" s="33" t="s">
        <v>39</v>
      </c>
      <c r="AJ10" s="33" t="s">
        <v>40</v>
      </c>
      <c r="AK10" s="33" t="s">
        <v>41</v>
      </c>
      <c r="AL10" s="33"/>
      <c r="AM10" s="33" t="s">
        <v>42</v>
      </c>
      <c r="AN10" s="33" t="s">
        <v>43</v>
      </c>
      <c r="AO10" s="33" t="s">
        <v>44</v>
      </c>
      <c r="AP10" s="33" t="s">
        <v>45</v>
      </c>
      <c r="AQ10" s="33" t="s">
        <v>46</v>
      </c>
      <c r="AS10" s="33" t="s">
        <v>273</v>
      </c>
    </row>
    <row r="11" spans="1:45" x14ac:dyDescent="0.2">
      <c r="A11">
        <v>1</v>
      </c>
      <c r="B11">
        <v>2</v>
      </c>
      <c r="C11">
        <v>1</v>
      </c>
      <c r="D11">
        <v>0</v>
      </c>
      <c r="E11">
        <v>0</v>
      </c>
      <c r="F11">
        <v>0</v>
      </c>
      <c r="H11">
        <v>2</v>
      </c>
      <c r="I11">
        <v>2</v>
      </c>
      <c r="J11">
        <v>2</v>
      </c>
      <c r="K11">
        <v>2</v>
      </c>
      <c r="L11">
        <v>3</v>
      </c>
      <c r="N11">
        <v>1</v>
      </c>
      <c r="O11">
        <v>1</v>
      </c>
      <c r="P11">
        <v>1</v>
      </c>
      <c r="Q11">
        <v>0</v>
      </c>
      <c r="S11">
        <v>0</v>
      </c>
      <c r="T11">
        <v>0</v>
      </c>
      <c r="U11">
        <v>0</v>
      </c>
      <c r="V11">
        <v>0</v>
      </c>
      <c r="W11">
        <v>0</v>
      </c>
      <c r="Y11">
        <v>2</v>
      </c>
      <c r="Z11">
        <v>1</v>
      </c>
      <c r="AA11">
        <v>2</v>
      </c>
      <c r="AC11">
        <v>2</v>
      </c>
      <c r="AD11">
        <v>2</v>
      </c>
      <c r="AE11">
        <v>1</v>
      </c>
      <c r="AF11">
        <v>2</v>
      </c>
      <c r="AG11">
        <v>4</v>
      </c>
      <c r="AI11">
        <v>2</v>
      </c>
      <c r="AJ11">
        <v>1</v>
      </c>
      <c r="AK11">
        <v>0</v>
      </c>
      <c r="AM11">
        <v>2</v>
      </c>
      <c r="AN11">
        <v>2</v>
      </c>
      <c r="AO11">
        <v>1</v>
      </c>
      <c r="AP11">
        <v>1</v>
      </c>
      <c r="AQ11">
        <v>2</v>
      </c>
    </row>
    <row r="12" spans="1:45" x14ac:dyDescent="0.2">
      <c r="A12">
        <f>IF(A11=0,100,IF(A11=1,75,IF(A11=2,50,(IF(A11=3,25,(IF(A11=4,0,NIL)))))))</f>
        <v>75</v>
      </c>
      <c r="B12">
        <f>IF(B11=0,100,IF(B11=1,75,IF(B11=2,50,(IF(B11=3,25,(IF(B11=4,0,NIL)))))))</f>
        <v>50</v>
      </c>
      <c r="C12">
        <f>IF(C11=0,100,IF(C11=1,75,IF(C11=2,50,(IF(C11=3,25,(IF(C11=4,0,NIL)))))))</f>
        <v>75</v>
      </c>
      <c r="D12">
        <f>IF(D11=0,100,IF(D11=1,75,IF(D11=2,50,(IF(D11=3,25,(IF(D11=4,0,NIL)))))))</f>
        <v>100</v>
      </c>
      <c r="E12">
        <f>IF(E11=0,100,IF(E11=1,75,IF(E11=2,50,(IF(E11=3,25,(IF(E11=4,0,NIL)))))))</f>
        <v>100</v>
      </c>
      <c r="F12">
        <f>IF(F11=0,100,IF(F11=1,75,IF(F11=2,50,(IF(F11=3,25,(IF(F11=4,0,NIL)))))))</f>
        <v>100</v>
      </c>
      <c r="G12">
        <f>IF(G11=0,100,IF(G11=1,75,IF(G11=2,50,(IF(G11=3,25,(IF(G11=4,0,NIL)))))))</f>
        <v>100</v>
      </c>
      <c r="H12">
        <f>IF(H11=0,100,IF(H11=1,75,IF(H11=2,50,(IF(H11=3,25,(IF(H11=4,0,NIL)))))))</f>
        <v>50</v>
      </c>
      <c r="I12">
        <f>IF(I11=0,100,IF(I11=1,75,IF(I11=2,50,(IF(I11=3,25,(IF(I11=4,0,NIL)))))))</f>
        <v>50</v>
      </c>
      <c r="J12">
        <f>IF(J11=0,100,IF(J11=1,75,IF(J11=2,50,(IF(J11=3,25,(IF(J11=4,0,NIL)))))))</f>
        <v>50</v>
      </c>
      <c r="K12">
        <f>IF(K11=0,100,IF(K11=1,75,IF(K11=2,50,(IF(K11=3,25,(IF(K11=4,0,NIL)))))))</f>
        <v>50</v>
      </c>
      <c r="L12">
        <f>IF(L11=0,100,IF(L11=1,75,IF(L11=2,50,(IF(L11=3,25,(IF(L11=4,0,NIL)))))))</f>
        <v>25</v>
      </c>
      <c r="M12">
        <f>IF(M11=0,100,IF(M11=1,75,IF(M11=2,50,(IF(M11=3,25,(IF(M11=4,0,NIL)))))))</f>
        <v>100</v>
      </c>
      <c r="N12">
        <f>IF(N11=0,100,IF(N11=1,75,IF(N11=2,50,(IF(N11=3,25,(IF(N11=4,0,NIL)))))))</f>
        <v>75</v>
      </c>
      <c r="O12">
        <f>IF(O11=0,100,IF(O11=1,75,IF(O11=2,50,(IF(O11=3,25,(IF(O11=4,0,NIL)))))))</f>
        <v>75</v>
      </c>
      <c r="P12">
        <f>IF(P11=0,100,IF(P11=1,75,IF(P11=2,50,(IF(P11=3,25,(IF(P11=4,0,NIL)))))))</f>
        <v>75</v>
      </c>
      <c r="Q12">
        <f>IF(Q11=0,100,IF(Q11=1,75,IF(Q11=2,50,(IF(Q11=3,25,(IF(Q11=4,0,NIL)))))))</f>
        <v>100</v>
      </c>
      <c r="R12">
        <f>IF(R11=0,100,IF(R11=1,75,IF(R11=2,50,(IF(R11=3,25,(IF(R11=4,0,NIL)))))))</f>
        <v>100</v>
      </c>
      <c r="S12">
        <f>IF(S11=0,100,IF(S11=1,75,IF(S11=2,50,(IF(S11=3,25,(IF(S11=4,0,NIL)))))))</f>
        <v>100</v>
      </c>
      <c r="T12">
        <f>IF(T11=0,100,IF(T11=1,75,IF(T11=2,50,(IF(T11=3,25,(IF(T11=4,0,NIL)))))))</f>
        <v>100</v>
      </c>
      <c r="U12">
        <f>IF(U11=0,100,IF(U11=1,75,IF(U11=2,50,(IF(U11=3,25,(IF(U11=4,0,NIL)))))))</f>
        <v>100</v>
      </c>
      <c r="V12">
        <f>IF(V11=0,100,IF(V11=1,75,IF(V11=2,50,(IF(V11=3,25,(IF(V11=4,0,NIL)))))))</f>
        <v>100</v>
      </c>
      <c r="W12">
        <f>IF(W11=0,100,IF(W11=1,75,IF(W11=2,50,(IF(W11=3,25,(IF(W11=4,0,NIL)))))))</f>
        <v>100</v>
      </c>
      <c r="X12">
        <f>IF(X11=0,100,IF(X11=1,75,IF(X11=2,50,(IF(X11=3,25,(IF(X11=4,0,NIL)))))))</f>
        <v>100</v>
      </c>
      <c r="Y12">
        <f>IF(Y11=0,100,IF(Y11=1,75,IF(Y11=2,50,(IF(Y11=3,25,(IF(Y11=4,0,NIL)))))))</f>
        <v>50</v>
      </c>
      <c r="Z12">
        <f>IF(Z11=0,100,IF(Z11=1,75,IF(Z11=2,50,(IF(Z11=3,25,(IF(Z11=4,0,NIL)))))))</f>
        <v>75</v>
      </c>
      <c r="AA12">
        <f>IF(AA11=0,100,IF(AA11=1,75,IF(AA11=2,50,(IF(AA11=3,25,(IF(AA11=4,0,NIL)))))))</f>
        <v>50</v>
      </c>
      <c r="AB12">
        <f>IF(AB11=0,100,IF(AB11=1,75,IF(AB11=2,50,(IF(AB11=3,25,(IF(AB11=4,0,NIL)))))))</f>
        <v>100</v>
      </c>
      <c r="AC12">
        <f>IF(AC11=0,100,IF(AC11=1,75,IF(AC11=2,50,(IF(AC11=3,25,(IF(AC11=4,0,NIL)))))))</f>
        <v>50</v>
      </c>
      <c r="AD12">
        <f>IF(AD11=0,100,IF(AD11=1,75,IF(AD11=2,50,(IF(AD11=3,25,(IF(AD11=4,0,NIL)))))))</f>
        <v>50</v>
      </c>
      <c r="AE12">
        <f>IF(AE11=0,100,IF(AE11=1,75,IF(AE11=2,50,(IF(AE11=3,25,(IF(AE11=4,0,NIL)))))))</f>
        <v>75</v>
      </c>
      <c r="AF12">
        <f>IF(AF11=0,100,IF(AF11=1,75,IF(AF11=2,50,(IF(AF11=3,25,(IF(AF11=4,0,NIL)))))))</f>
        <v>50</v>
      </c>
      <c r="AG12">
        <f>IF(AG11=0,100,IF(AG11=1,75,IF(AG11=2,50,(IF(AG11=3,25,(IF(AG11=4,0,NIL)))))))</f>
        <v>0</v>
      </c>
      <c r="AH12">
        <f>IF(AH11=0,100,IF(AH11=1,75,IF(AH11=2,50,(IF(AH11=3,25,(IF(AH11=4,0,NIL)))))))</f>
        <v>100</v>
      </c>
      <c r="AI12">
        <f>IF(AI11=0,100,IF(AI11=1,75,IF(AI11=2,50,(IF(AI11=3,25,(IF(AI11=4,0,NIL)))))))</f>
        <v>50</v>
      </c>
      <c r="AJ12">
        <f>IF(AJ11=0,100,IF(AJ11=1,75,IF(AJ11=2,50,(IF(AJ11=3,25,(IF(AJ11=4,0,NIL)))))))</f>
        <v>75</v>
      </c>
      <c r="AK12">
        <f>IF(AK11=0,100,IF(AK11=1,75,IF(AK11=2,50,(IF(AK11=3,25,(IF(AK11=4,0,NIL)))))))</f>
        <v>100</v>
      </c>
      <c r="AL12">
        <f>IF(AL11=0,100,IF(AL11=1,75,IF(AL11=2,50,(IF(AL11=3,25,(IF(AL11=4,0,NIL)))))))</f>
        <v>100</v>
      </c>
      <c r="AM12">
        <f>IF(AM11=0,100,IF(AM11=1,75,IF(AM11=2,50,(IF(AM11=3,25,(IF(AM11=4,0,NIL)))))))</f>
        <v>50</v>
      </c>
      <c r="AN12">
        <f>IF(AN11=0,100,IF(AN11=1,75,IF(AN11=2,50,(IF(AN11=3,25,(IF(AN11=4,0,NIL)))))))</f>
        <v>50</v>
      </c>
      <c r="AO12">
        <f>IF(AO11=0,100,IF(AO11=1,75,IF(AO11=2,50,(IF(AO11=3,25,(IF(AO11=4,0,NIL)))))))</f>
        <v>75</v>
      </c>
      <c r="AP12">
        <f>IF(AP11=0,100,IF(AP11=1,75,IF(AP11=2,50,(IF(AP11=3,25,(IF(AP11=4,0,NIL)))))))</f>
        <v>75</v>
      </c>
      <c r="AQ12">
        <f>IF(AQ11=0,100,IF(AQ11=1,75,IF(AQ11=2,50,(IF(AQ11=3,25,(IF(AQ11=4,0,NIL)))))))</f>
        <v>50</v>
      </c>
      <c r="AS12">
        <f>IF(AS11=0,100,IF(AS11=1,75,IF(AS11=2,50,(IF(AS11=3,25,(IF(AS11=4,0,NIL)))))))</f>
        <v>100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5"/>
  <sheetViews>
    <sheetView zoomScale="90" zoomScaleNormal="90" zoomScalePageLayoutView="90" workbookViewId="0">
      <pane xSplit="5" topLeftCell="F1" activePane="topRight" state="frozen"/>
      <selection pane="topRight" activeCell="BK15" sqref="BK15"/>
    </sheetView>
  </sheetViews>
  <sheetFormatPr baseColWidth="10" defaultColWidth="8.83203125" defaultRowHeight="15" x14ac:dyDescent="0.2"/>
  <cols>
    <col min="1" max="1" width="15.6640625" customWidth="1"/>
    <col min="2" max="2" width="8" customWidth="1"/>
    <col min="3" max="3" width="5.5" customWidth="1"/>
    <col min="4" max="4" width="8.5" customWidth="1"/>
    <col min="12" max="12" width="8.83203125" style="8"/>
    <col min="13" max="13" width="10" style="10" customWidth="1"/>
    <col min="19" max="19" width="8.83203125" style="8"/>
    <col min="20" max="20" width="10.5" style="10" customWidth="1"/>
    <col min="25" max="25" width="8.83203125" style="8"/>
    <col min="26" max="26" width="10.1640625" style="10" customWidth="1"/>
    <col min="32" max="32" width="8.83203125" style="8"/>
    <col min="33" max="33" width="10.5" style="12" customWidth="1"/>
    <col min="34" max="34" width="12.5" style="15" customWidth="1"/>
    <col min="35" max="35" width="14.5" style="18" customWidth="1"/>
    <col min="38" max="38" width="8.83203125" style="45"/>
    <col min="40" max="40" width="8.83203125" style="10"/>
    <col min="46" max="46" width="9.5" style="8" bestFit="1" customWidth="1"/>
    <col min="47" max="47" width="8.83203125" style="10"/>
    <col min="51" max="51" width="8.83203125" style="8"/>
    <col min="52" max="52" width="10.33203125" style="10" customWidth="1"/>
    <col min="58" max="58" width="8.83203125" style="8"/>
    <col min="59" max="59" width="8.83203125" style="12"/>
    <col min="60" max="60" width="13.5" style="18" customWidth="1"/>
    <col min="61" max="61" width="16.5" style="18" customWidth="1"/>
    <col min="62" max="62" width="11.33203125" style="15" customWidth="1"/>
    <col min="63" max="63" width="11.5" style="32" customWidth="1"/>
  </cols>
  <sheetData>
    <row r="1" spans="1:63" s="3" customFormat="1" ht="47.25" customHeight="1" thickBot="1" x14ac:dyDescent="0.25">
      <c r="A1" s="1" t="s">
        <v>0</v>
      </c>
      <c r="B1" s="1" t="s">
        <v>1</v>
      </c>
      <c r="C1" s="1" t="s">
        <v>2</v>
      </c>
      <c r="D1" s="2" t="s">
        <v>4</v>
      </c>
      <c r="E1" s="2" t="s">
        <v>5</v>
      </c>
      <c r="F1" s="2" t="s">
        <v>11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6" t="s">
        <v>54</v>
      </c>
      <c r="M1" s="9" t="s">
        <v>55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25</v>
      </c>
      <c r="S1" s="6" t="s">
        <v>56</v>
      </c>
      <c r="T1" s="9" t="s">
        <v>57</v>
      </c>
      <c r="U1" s="3" t="s">
        <v>21</v>
      </c>
      <c r="V1" s="3" t="s">
        <v>22</v>
      </c>
      <c r="W1" s="3" t="s">
        <v>23</v>
      </c>
      <c r="X1" s="3" t="s">
        <v>24</v>
      </c>
      <c r="Y1" s="6" t="s">
        <v>58</v>
      </c>
      <c r="Z1" s="9" t="s">
        <v>59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6" t="s">
        <v>60</v>
      </c>
      <c r="AG1" s="11" t="s">
        <v>61</v>
      </c>
      <c r="AH1" s="13" t="s">
        <v>7</v>
      </c>
      <c r="AI1" s="16" t="s">
        <v>8</v>
      </c>
      <c r="AJ1" s="3" t="s">
        <v>31</v>
      </c>
      <c r="AK1" s="3" t="s">
        <v>62</v>
      </c>
      <c r="AL1" s="87" t="s">
        <v>63</v>
      </c>
      <c r="AM1" s="5" t="s">
        <v>64</v>
      </c>
      <c r="AN1" s="20" t="s">
        <v>65</v>
      </c>
      <c r="AO1" s="3" t="s">
        <v>34</v>
      </c>
      <c r="AP1" s="3" t="s">
        <v>35</v>
      </c>
      <c r="AQ1" s="3" t="s">
        <v>36</v>
      </c>
      <c r="AR1" s="3" t="s">
        <v>37</v>
      </c>
      <c r="AS1" s="3" t="s">
        <v>38</v>
      </c>
      <c r="AT1" s="19" t="s">
        <v>66</v>
      </c>
      <c r="AU1" s="20" t="s">
        <v>67</v>
      </c>
      <c r="AV1" s="3" t="s">
        <v>68</v>
      </c>
      <c r="AW1" s="3" t="s">
        <v>69</v>
      </c>
      <c r="AX1" s="3" t="s">
        <v>70</v>
      </c>
      <c r="AY1" s="21" t="s">
        <v>71</v>
      </c>
      <c r="AZ1" s="22" t="s">
        <v>72</v>
      </c>
      <c r="BA1" s="3" t="s">
        <v>42</v>
      </c>
      <c r="BB1" s="3" t="s">
        <v>43</v>
      </c>
      <c r="BC1" s="3" t="s">
        <v>44</v>
      </c>
      <c r="BD1" s="3" t="s">
        <v>45</v>
      </c>
      <c r="BE1" s="3" t="s">
        <v>46</v>
      </c>
      <c r="BF1" s="21" t="s">
        <v>73</v>
      </c>
      <c r="BG1" s="23" t="s">
        <v>74</v>
      </c>
      <c r="BH1" s="24" t="s">
        <v>9</v>
      </c>
      <c r="BI1" s="26" t="s">
        <v>10</v>
      </c>
      <c r="BJ1" s="28" t="s">
        <v>75</v>
      </c>
      <c r="BK1" s="30" t="s">
        <v>76</v>
      </c>
    </row>
    <row r="2" spans="1:63" s="3" customFormat="1" ht="43.5" customHeight="1" x14ac:dyDescent="0.2">
      <c r="A2" s="4" t="s">
        <v>3</v>
      </c>
      <c r="L2" s="7"/>
      <c r="M2" s="9" t="s">
        <v>6</v>
      </c>
      <c r="S2" s="7"/>
      <c r="T2" s="9" t="s">
        <v>6</v>
      </c>
      <c r="Y2" s="7"/>
      <c r="Z2" s="9" t="s">
        <v>6</v>
      </c>
      <c r="AF2" s="7"/>
      <c r="AG2" s="11" t="s">
        <v>6</v>
      </c>
      <c r="AH2" s="14"/>
      <c r="AI2" s="17" t="s">
        <v>281</v>
      </c>
      <c r="AL2" s="87"/>
      <c r="AN2" s="20" t="s">
        <v>6</v>
      </c>
      <c r="AT2" s="7"/>
      <c r="AU2" s="20" t="s">
        <v>6</v>
      </c>
      <c r="AY2" s="7"/>
      <c r="AZ2" s="22" t="s">
        <v>6</v>
      </c>
      <c r="BF2" s="7"/>
      <c r="BG2" s="23" t="s">
        <v>6</v>
      </c>
      <c r="BH2" s="25"/>
      <c r="BI2" s="27" t="s">
        <v>282</v>
      </c>
      <c r="BJ2" s="29"/>
      <c r="BK2" s="31" t="s">
        <v>283</v>
      </c>
    </row>
    <row r="3" spans="1:63" x14ac:dyDescent="0.2">
      <c r="B3">
        <v>1</v>
      </c>
      <c r="C3">
        <v>8</v>
      </c>
      <c r="D3" t="s">
        <v>274</v>
      </c>
      <c r="E3" t="s">
        <v>277</v>
      </c>
      <c r="F3">
        <v>50</v>
      </c>
      <c r="G3">
        <v>50</v>
      </c>
      <c r="H3">
        <v>75</v>
      </c>
      <c r="I3">
        <v>100</v>
      </c>
      <c r="J3">
        <v>100</v>
      </c>
      <c r="K3">
        <v>100</v>
      </c>
      <c r="L3" s="8">
        <f>SUM(F3:K3)</f>
        <v>475</v>
      </c>
      <c r="M3" s="10">
        <v>79.167000000000002</v>
      </c>
      <c r="N3">
        <v>75</v>
      </c>
      <c r="O3">
        <v>75</v>
      </c>
      <c r="P3">
        <v>75</v>
      </c>
      <c r="Q3">
        <v>75</v>
      </c>
      <c r="R3">
        <v>75</v>
      </c>
      <c r="S3" s="8">
        <f>SUM(N3:R3)</f>
        <v>375</v>
      </c>
      <c r="T3" s="10">
        <v>75</v>
      </c>
      <c r="U3">
        <v>100</v>
      </c>
      <c r="V3">
        <v>50</v>
      </c>
      <c r="W3">
        <v>50</v>
      </c>
      <c r="X3">
        <v>25</v>
      </c>
      <c r="Y3" s="8">
        <f>SUM(U3:X3)</f>
        <v>225</v>
      </c>
      <c r="Z3" s="10">
        <v>56.25</v>
      </c>
      <c r="AA3">
        <v>50</v>
      </c>
      <c r="AB3">
        <v>75</v>
      </c>
      <c r="AC3">
        <v>100</v>
      </c>
      <c r="AD3">
        <v>75</v>
      </c>
      <c r="AE3">
        <v>100</v>
      </c>
      <c r="AF3" s="8">
        <f>SUM(AA3:AE3)</f>
        <v>400</v>
      </c>
      <c r="AG3" s="12">
        <v>80</v>
      </c>
      <c r="AH3" s="15">
        <f>SUM(L3, S3, Y3, AF3)</f>
        <v>1475</v>
      </c>
      <c r="AI3" s="18">
        <v>73.75</v>
      </c>
      <c r="AJ3">
        <v>50</v>
      </c>
      <c r="AK3">
        <v>100</v>
      </c>
      <c r="AL3" s="45">
        <v>100</v>
      </c>
      <c r="AM3">
        <f>SUM(AJ3:AL3)</f>
        <v>250</v>
      </c>
      <c r="AN3" s="10">
        <v>83.332999999999998</v>
      </c>
      <c r="AO3">
        <v>25</v>
      </c>
      <c r="AP3">
        <v>25</v>
      </c>
      <c r="AQ3">
        <v>50</v>
      </c>
      <c r="AR3">
        <v>100</v>
      </c>
      <c r="AS3">
        <v>0</v>
      </c>
      <c r="AT3" s="8">
        <f>SUM(AO3:AS3)</f>
        <v>200</v>
      </c>
      <c r="AU3" s="10">
        <v>40</v>
      </c>
      <c r="AV3">
        <v>25</v>
      </c>
      <c r="AW3">
        <v>75</v>
      </c>
      <c r="AX3">
        <v>75</v>
      </c>
      <c r="AY3" s="8">
        <f>SUM(AV3:AX3)</f>
        <v>175</v>
      </c>
      <c r="AZ3" s="10">
        <v>58.332999999999998</v>
      </c>
      <c r="BA3">
        <v>25</v>
      </c>
      <c r="BB3">
        <v>25</v>
      </c>
      <c r="BC3">
        <v>75</v>
      </c>
      <c r="BD3">
        <v>50</v>
      </c>
      <c r="BE3">
        <v>25</v>
      </c>
      <c r="BF3" s="8">
        <f>SUM(BA3:BE3)</f>
        <v>200</v>
      </c>
      <c r="BG3" s="12">
        <v>40</v>
      </c>
      <c r="BH3" s="18">
        <f>SUM(AY3, BF3)</f>
        <v>375</v>
      </c>
      <c r="BI3" s="18">
        <v>46.875</v>
      </c>
      <c r="BJ3" s="15">
        <f>SUM(AH3, AM3, AT3, BH3)</f>
        <v>2300</v>
      </c>
      <c r="BK3" s="32">
        <v>63.889000000000003</v>
      </c>
    </row>
    <row r="4" spans="1:63" x14ac:dyDescent="0.2">
      <c r="B4">
        <v>2</v>
      </c>
      <c r="C4" s="112">
        <v>12</v>
      </c>
      <c r="D4" t="s">
        <v>274</v>
      </c>
      <c r="E4" t="s">
        <v>278</v>
      </c>
      <c r="F4">
        <v>25</v>
      </c>
      <c r="G4">
        <v>50</v>
      </c>
      <c r="H4">
        <v>50</v>
      </c>
      <c r="I4">
        <v>50</v>
      </c>
      <c r="J4">
        <v>50</v>
      </c>
      <c r="K4">
        <v>75</v>
      </c>
      <c r="L4" s="8">
        <f t="shared" ref="L4:L24" si="0">SUM(F4:K4)</f>
        <v>300</v>
      </c>
      <c r="M4" s="10">
        <v>50</v>
      </c>
      <c r="N4">
        <v>50</v>
      </c>
      <c r="O4">
        <v>50</v>
      </c>
      <c r="P4">
        <v>50</v>
      </c>
      <c r="Q4">
        <v>50</v>
      </c>
      <c r="R4">
        <v>50</v>
      </c>
      <c r="S4" s="8">
        <f t="shared" ref="S4:S23" si="1">SUM(N4:R4)</f>
        <v>250</v>
      </c>
      <c r="T4" s="10">
        <v>50</v>
      </c>
      <c r="U4" s="74">
        <v>50</v>
      </c>
      <c r="V4" s="74">
        <v>50</v>
      </c>
      <c r="W4" s="74">
        <v>50</v>
      </c>
      <c r="X4" s="74">
        <v>50</v>
      </c>
      <c r="Y4" s="8">
        <f t="shared" ref="Y4:Y24" si="2">SUM(U4:X4)</f>
        <v>200</v>
      </c>
      <c r="Z4" s="10">
        <v>50</v>
      </c>
      <c r="AA4">
        <v>50</v>
      </c>
      <c r="AB4">
        <v>50</v>
      </c>
      <c r="AC4">
        <v>50</v>
      </c>
      <c r="AD4">
        <v>25</v>
      </c>
      <c r="AE4">
        <v>50</v>
      </c>
      <c r="AF4" s="8">
        <f t="shared" ref="AF4:AF25" si="3">SUM(AA4:AE4)</f>
        <v>225</v>
      </c>
      <c r="AG4" s="12">
        <v>45</v>
      </c>
      <c r="AH4" s="15">
        <f t="shared" ref="AH4:AH24" si="4">SUM(L4, S4, Y4, AF4)</f>
        <v>975</v>
      </c>
      <c r="AI4" s="18">
        <v>48.75</v>
      </c>
      <c r="AJ4">
        <v>75</v>
      </c>
      <c r="AK4">
        <v>50</v>
      </c>
      <c r="AL4" s="45">
        <v>50</v>
      </c>
      <c r="AM4">
        <f t="shared" ref="AM4:AM24" si="5">SUM(AJ4:AL4)</f>
        <v>175</v>
      </c>
      <c r="AN4" s="10">
        <v>58.332999999999998</v>
      </c>
      <c r="AO4">
        <v>25</v>
      </c>
      <c r="AP4">
        <v>25</v>
      </c>
      <c r="AQ4">
        <v>25</v>
      </c>
      <c r="AR4">
        <v>25</v>
      </c>
      <c r="AS4">
        <v>0</v>
      </c>
      <c r="AT4" s="8">
        <f t="shared" ref="AT4:AT25" si="6">SUM(AO4:AS4)</f>
        <v>100</v>
      </c>
      <c r="AU4" s="10">
        <v>20</v>
      </c>
      <c r="AV4" s="74">
        <v>50</v>
      </c>
      <c r="AW4" s="74">
        <v>50</v>
      </c>
      <c r="AX4" s="74">
        <v>50</v>
      </c>
      <c r="AY4" s="8">
        <f t="shared" ref="AY4:AY25" si="7">SUM(AV4:AX4)</f>
        <v>150</v>
      </c>
      <c r="AZ4" s="10">
        <v>50</v>
      </c>
      <c r="BA4">
        <v>50</v>
      </c>
      <c r="BB4">
        <v>50</v>
      </c>
      <c r="BC4">
        <v>50</v>
      </c>
      <c r="BD4">
        <v>50</v>
      </c>
      <c r="BE4">
        <v>50</v>
      </c>
      <c r="BF4" s="8">
        <f t="shared" ref="BF4:BF25" si="8">SUM(BA4:BE4)</f>
        <v>250</v>
      </c>
      <c r="BG4" s="12">
        <v>50</v>
      </c>
      <c r="BH4" s="18">
        <f t="shared" ref="BH4:BH25" si="9">SUM(AY4, BF4)</f>
        <v>400</v>
      </c>
      <c r="BI4" s="18">
        <v>50</v>
      </c>
      <c r="BJ4" s="15">
        <f t="shared" ref="BJ4:BJ25" si="10">SUM(AH4, AM4, AT4, BH4)</f>
        <v>1650</v>
      </c>
      <c r="BK4" s="32">
        <v>45.832999999999998</v>
      </c>
    </row>
    <row r="5" spans="1:63" x14ac:dyDescent="0.2">
      <c r="E5" t="s">
        <v>279</v>
      </c>
      <c r="L5" s="8">
        <f t="shared" si="0"/>
        <v>0</v>
      </c>
      <c r="S5" s="8">
        <f t="shared" si="1"/>
        <v>0</v>
      </c>
      <c r="Y5" s="8">
        <f t="shared" si="2"/>
        <v>0</v>
      </c>
      <c r="AF5" s="8">
        <f t="shared" si="3"/>
        <v>0</v>
      </c>
      <c r="AH5" s="15">
        <f t="shared" si="4"/>
        <v>0</v>
      </c>
      <c r="AM5">
        <f t="shared" si="5"/>
        <v>0</v>
      </c>
      <c r="AT5" s="8">
        <f t="shared" si="6"/>
        <v>0</v>
      </c>
      <c r="AY5" s="8">
        <f t="shared" si="7"/>
        <v>0</v>
      </c>
      <c r="BF5" s="8">
        <f t="shared" si="8"/>
        <v>0</v>
      </c>
      <c r="BH5" s="18">
        <f t="shared" si="9"/>
        <v>0</v>
      </c>
      <c r="BJ5" s="15">
        <f t="shared" si="10"/>
        <v>0</v>
      </c>
    </row>
    <row r="6" spans="1:63" x14ac:dyDescent="0.2">
      <c r="A6" t="s">
        <v>289</v>
      </c>
      <c r="B6">
        <v>3</v>
      </c>
      <c r="C6">
        <v>8</v>
      </c>
      <c r="D6" t="s">
        <v>275</v>
      </c>
      <c r="E6" t="s">
        <v>280</v>
      </c>
      <c r="F6">
        <v>50</v>
      </c>
      <c r="G6">
        <v>50</v>
      </c>
      <c r="H6">
        <v>75</v>
      </c>
      <c r="I6">
        <v>100</v>
      </c>
      <c r="J6">
        <v>100</v>
      </c>
      <c r="K6">
        <v>100</v>
      </c>
      <c r="L6" s="8">
        <f>SUM(F6:K6)</f>
        <v>475</v>
      </c>
      <c r="M6" s="10">
        <v>79.167000000000002</v>
      </c>
      <c r="N6">
        <v>75</v>
      </c>
      <c r="O6">
        <v>75</v>
      </c>
      <c r="P6">
        <v>75</v>
      </c>
      <c r="Q6">
        <v>75</v>
      </c>
      <c r="R6">
        <v>75</v>
      </c>
      <c r="S6" s="8">
        <f>SUM(N6:R6)</f>
        <v>375</v>
      </c>
      <c r="T6" s="10">
        <v>75</v>
      </c>
      <c r="U6">
        <v>100</v>
      </c>
      <c r="V6">
        <v>50</v>
      </c>
      <c r="W6">
        <v>50</v>
      </c>
      <c r="X6">
        <v>25</v>
      </c>
      <c r="Y6" s="8">
        <f>SUM(U6:X6)</f>
        <v>225</v>
      </c>
      <c r="Z6" s="10">
        <v>56.25</v>
      </c>
      <c r="AA6">
        <v>50</v>
      </c>
      <c r="AB6">
        <v>75</v>
      </c>
      <c r="AC6">
        <v>100</v>
      </c>
      <c r="AD6">
        <v>75</v>
      </c>
      <c r="AE6">
        <v>100</v>
      </c>
      <c r="AF6" s="8">
        <f>SUM(AA6:AE6)</f>
        <v>400</v>
      </c>
      <c r="AG6" s="12">
        <v>80</v>
      </c>
      <c r="AH6" s="15">
        <f>SUM(L6, S6, Y6, AF6)</f>
        <v>1475</v>
      </c>
      <c r="AI6" s="18">
        <v>73.75</v>
      </c>
      <c r="AJ6">
        <v>50</v>
      </c>
      <c r="AK6">
        <v>100</v>
      </c>
      <c r="AL6" s="45">
        <v>100</v>
      </c>
      <c r="AM6">
        <f>SUM(AJ6:AL6)</f>
        <v>250</v>
      </c>
      <c r="AN6" s="10">
        <v>83.332999999999998</v>
      </c>
      <c r="AO6">
        <v>25</v>
      </c>
      <c r="AP6">
        <v>25</v>
      </c>
      <c r="AQ6">
        <v>50</v>
      </c>
      <c r="AR6">
        <v>100</v>
      </c>
      <c r="AS6">
        <v>0</v>
      </c>
      <c r="AT6" s="8">
        <f>SUM(AO6:AS6)</f>
        <v>200</v>
      </c>
      <c r="AU6" s="10">
        <v>40</v>
      </c>
      <c r="AV6">
        <v>25</v>
      </c>
      <c r="AW6">
        <v>75</v>
      </c>
      <c r="AX6">
        <v>75</v>
      </c>
      <c r="AY6" s="8">
        <f>SUM(AV6:AX6)</f>
        <v>175</v>
      </c>
      <c r="AZ6" s="10">
        <v>58.332999999999998</v>
      </c>
      <c r="BA6">
        <v>25</v>
      </c>
      <c r="BB6">
        <v>25</v>
      </c>
      <c r="BC6">
        <v>75</v>
      </c>
      <c r="BD6">
        <v>50</v>
      </c>
      <c r="BE6">
        <v>25</v>
      </c>
      <c r="BF6" s="8">
        <f>SUM(BA6:BE6)</f>
        <v>200</v>
      </c>
      <c r="BG6" s="12">
        <v>40</v>
      </c>
      <c r="BH6" s="18">
        <f>SUM(AY6, BF6)</f>
        <v>375</v>
      </c>
      <c r="BI6" s="18">
        <v>46.875</v>
      </c>
      <c r="BJ6" s="15">
        <f>SUM(AH6, AM6, AT6, BH6)</f>
        <v>2300</v>
      </c>
      <c r="BK6" s="32">
        <v>63.889000000000003</v>
      </c>
    </row>
    <row r="7" spans="1:63" x14ac:dyDescent="0.2">
      <c r="B7">
        <v>4</v>
      </c>
      <c r="C7">
        <v>9</v>
      </c>
      <c r="D7" t="s">
        <v>276</v>
      </c>
      <c r="E7" t="s">
        <v>296</v>
      </c>
      <c r="F7">
        <v>50</v>
      </c>
      <c r="G7">
        <v>50</v>
      </c>
      <c r="H7">
        <v>100</v>
      </c>
      <c r="I7">
        <v>100</v>
      </c>
      <c r="J7">
        <v>100</v>
      </c>
      <c r="K7">
        <v>100</v>
      </c>
      <c r="L7" s="8">
        <f t="shared" si="0"/>
        <v>500</v>
      </c>
      <c r="M7" s="10">
        <v>83.332999999999998</v>
      </c>
      <c r="N7">
        <v>25</v>
      </c>
      <c r="O7">
        <v>25</v>
      </c>
      <c r="P7">
        <v>100</v>
      </c>
      <c r="Q7">
        <v>100</v>
      </c>
      <c r="R7">
        <v>50</v>
      </c>
      <c r="S7" s="8">
        <f t="shared" si="1"/>
        <v>300</v>
      </c>
      <c r="T7" s="10">
        <v>60</v>
      </c>
      <c r="U7">
        <v>50</v>
      </c>
      <c r="V7">
        <v>75</v>
      </c>
      <c r="W7">
        <v>50</v>
      </c>
      <c r="X7">
        <v>50</v>
      </c>
      <c r="Y7" s="8">
        <f t="shared" si="2"/>
        <v>225</v>
      </c>
      <c r="Z7" s="10">
        <v>56.25</v>
      </c>
      <c r="AA7">
        <v>50</v>
      </c>
      <c r="AB7">
        <v>50</v>
      </c>
      <c r="AC7">
        <v>50</v>
      </c>
      <c r="AD7">
        <v>50</v>
      </c>
      <c r="AE7">
        <v>50</v>
      </c>
      <c r="AF7" s="8">
        <f t="shared" si="3"/>
        <v>250</v>
      </c>
      <c r="AG7" s="12">
        <v>50</v>
      </c>
      <c r="AH7" s="15">
        <f t="shared" si="4"/>
        <v>1275</v>
      </c>
      <c r="AI7" s="18">
        <v>63.75</v>
      </c>
      <c r="AJ7">
        <v>50</v>
      </c>
      <c r="AK7">
        <v>50</v>
      </c>
      <c r="AL7" s="45">
        <v>75</v>
      </c>
      <c r="AM7">
        <f t="shared" si="5"/>
        <v>175</v>
      </c>
      <c r="AN7" s="10">
        <v>58.332999999999998</v>
      </c>
      <c r="AO7">
        <v>0</v>
      </c>
      <c r="AP7">
        <v>0</v>
      </c>
      <c r="AQ7">
        <v>0</v>
      </c>
      <c r="AR7">
        <v>50</v>
      </c>
      <c r="AS7">
        <v>50</v>
      </c>
      <c r="AT7" s="8">
        <f t="shared" si="6"/>
        <v>100</v>
      </c>
      <c r="AU7" s="10">
        <v>20</v>
      </c>
      <c r="AV7" s="74">
        <v>100</v>
      </c>
      <c r="AW7" s="74">
        <v>100</v>
      </c>
      <c r="AX7" s="74">
        <v>100</v>
      </c>
      <c r="AY7" s="8">
        <f t="shared" si="7"/>
        <v>300</v>
      </c>
      <c r="AZ7" s="10">
        <v>100</v>
      </c>
      <c r="BA7" s="74">
        <v>100</v>
      </c>
      <c r="BB7" s="74">
        <v>100</v>
      </c>
      <c r="BC7" s="74">
        <v>100</v>
      </c>
      <c r="BD7" s="74">
        <v>100</v>
      </c>
      <c r="BE7">
        <v>100</v>
      </c>
      <c r="BF7" s="8">
        <f t="shared" si="8"/>
        <v>500</v>
      </c>
      <c r="BG7" s="12">
        <v>100</v>
      </c>
      <c r="BH7" s="18">
        <f t="shared" si="9"/>
        <v>800</v>
      </c>
      <c r="BI7" s="18">
        <v>100</v>
      </c>
      <c r="BJ7" s="15">
        <f t="shared" si="10"/>
        <v>2350</v>
      </c>
      <c r="BK7" s="32">
        <v>65.278000000000006</v>
      </c>
    </row>
    <row r="8" spans="1:63" x14ac:dyDescent="0.2">
      <c r="E8" t="s">
        <v>292</v>
      </c>
      <c r="F8">
        <v>50</v>
      </c>
      <c r="G8">
        <v>50</v>
      </c>
      <c r="H8">
        <v>75</v>
      </c>
      <c r="I8">
        <v>50</v>
      </c>
      <c r="J8">
        <v>75</v>
      </c>
      <c r="K8">
        <v>75</v>
      </c>
      <c r="L8" s="8">
        <f t="shared" si="0"/>
        <v>375</v>
      </c>
      <c r="M8" s="10">
        <v>62.5</v>
      </c>
      <c r="N8" s="74">
        <v>50</v>
      </c>
      <c r="O8" s="74">
        <v>50</v>
      </c>
      <c r="P8" s="74">
        <v>50</v>
      </c>
      <c r="Q8" s="74">
        <v>50</v>
      </c>
      <c r="R8" s="74">
        <v>50</v>
      </c>
      <c r="S8" s="8">
        <f t="shared" si="1"/>
        <v>250</v>
      </c>
      <c r="T8" s="10">
        <v>50</v>
      </c>
      <c r="U8">
        <v>50</v>
      </c>
      <c r="V8">
        <v>75</v>
      </c>
      <c r="W8">
        <v>50</v>
      </c>
      <c r="X8">
        <v>50</v>
      </c>
      <c r="Y8" s="8">
        <f t="shared" si="2"/>
        <v>225</v>
      </c>
      <c r="Z8" s="10">
        <v>56.25</v>
      </c>
      <c r="AA8">
        <v>50</v>
      </c>
      <c r="AB8">
        <v>50</v>
      </c>
      <c r="AC8">
        <v>75</v>
      </c>
      <c r="AD8">
        <v>50</v>
      </c>
      <c r="AE8">
        <v>50</v>
      </c>
      <c r="AF8" s="8">
        <f t="shared" si="3"/>
        <v>275</v>
      </c>
      <c r="AG8" s="12">
        <v>55</v>
      </c>
      <c r="AH8" s="15">
        <f t="shared" si="4"/>
        <v>1125</v>
      </c>
      <c r="AI8" s="18">
        <v>56.25</v>
      </c>
      <c r="AJ8">
        <v>75</v>
      </c>
      <c r="AK8" s="85"/>
      <c r="AL8" s="45">
        <v>50</v>
      </c>
      <c r="AM8">
        <f t="shared" si="5"/>
        <v>125</v>
      </c>
      <c r="AN8" s="10">
        <v>62.5</v>
      </c>
      <c r="AO8">
        <v>25</v>
      </c>
      <c r="AP8">
        <v>25</v>
      </c>
      <c r="AQ8">
        <v>25</v>
      </c>
      <c r="AR8">
        <v>25</v>
      </c>
      <c r="AS8">
        <v>25</v>
      </c>
      <c r="AT8" s="8">
        <f t="shared" si="6"/>
        <v>125</v>
      </c>
      <c r="AU8" s="10">
        <v>25</v>
      </c>
      <c r="AV8">
        <v>50</v>
      </c>
      <c r="AW8">
        <v>50</v>
      </c>
      <c r="AX8">
        <v>50</v>
      </c>
      <c r="AY8" s="8">
        <f t="shared" si="7"/>
        <v>150</v>
      </c>
      <c r="AZ8" s="10">
        <v>50</v>
      </c>
      <c r="BA8">
        <v>75</v>
      </c>
      <c r="BB8">
        <v>75</v>
      </c>
      <c r="BC8">
        <v>75</v>
      </c>
      <c r="BD8">
        <v>75</v>
      </c>
      <c r="BE8">
        <v>75</v>
      </c>
      <c r="BF8" s="8">
        <f t="shared" si="8"/>
        <v>375</v>
      </c>
      <c r="BG8" s="12">
        <v>75</v>
      </c>
      <c r="BH8" s="18">
        <f t="shared" si="9"/>
        <v>525</v>
      </c>
      <c r="BI8" s="18">
        <v>65.625</v>
      </c>
      <c r="BJ8" s="15">
        <f t="shared" si="10"/>
        <v>1900</v>
      </c>
      <c r="BK8" s="32">
        <v>52.777999999999999</v>
      </c>
    </row>
    <row r="9" spans="1:63" x14ac:dyDescent="0.2">
      <c r="B9">
        <v>5</v>
      </c>
      <c r="C9">
        <v>7</v>
      </c>
      <c r="D9" t="s">
        <v>298</v>
      </c>
      <c r="E9" t="s">
        <v>300</v>
      </c>
      <c r="F9">
        <v>50</v>
      </c>
      <c r="G9">
        <v>50</v>
      </c>
      <c r="H9">
        <v>100</v>
      </c>
      <c r="I9">
        <v>100</v>
      </c>
      <c r="J9">
        <v>100</v>
      </c>
      <c r="K9">
        <v>100</v>
      </c>
      <c r="L9" s="8">
        <f t="shared" si="0"/>
        <v>500</v>
      </c>
      <c r="M9" s="10">
        <v>83.332999999999998</v>
      </c>
      <c r="N9" s="74">
        <v>75</v>
      </c>
      <c r="O9" s="74">
        <v>50</v>
      </c>
      <c r="P9" s="74">
        <v>75</v>
      </c>
      <c r="Q9" s="74">
        <v>75</v>
      </c>
      <c r="R9" s="74">
        <v>75</v>
      </c>
      <c r="S9" s="8">
        <f t="shared" si="1"/>
        <v>350</v>
      </c>
      <c r="T9" s="10">
        <v>70</v>
      </c>
      <c r="U9">
        <v>100</v>
      </c>
      <c r="V9">
        <v>50</v>
      </c>
      <c r="W9">
        <v>0</v>
      </c>
      <c r="X9">
        <v>75</v>
      </c>
      <c r="Y9" s="8">
        <f t="shared" si="2"/>
        <v>225</v>
      </c>
      <c r="Z9" s="10">
        <v>56.25</v>
      </c>
      <c r="AA9">
        <v>100</v>
      </c>
      <c r="AB9">
        <v>100</v>
      </c>
      <c r="AC9">
        <v>100</v>
      </c>
      <c r="AD9">
        <v>100</v>
      </c>
      <c r="AE9">
        <v>100</v>
      </c>
      <c r="AF9" s="8">
        <f t="shared" si="3"/>
        <v>500</v>
      </c>
      <c r="AG9" s="12">
        <v>100</v>
      </c>
      <c r="AH9" s="15">
        <f t="shared" si="4"/>
        <v>1575</v>
      </c>
      <c r="AI9" s="18">
        <v>78.25</v>
      </c>
      <c r="AJ9">
        <v>25</v>
      </c>
      <c r="AK9" s="86">
        <v>50</v>
      </c>
      <c r="AL9" s="45">
        <v>100</v>
      </c>
      <c r="AM9">
        <f t="shared" si="5"/>
        <v>175</v>
      </c>
      <c r="AN9" s="10">
        <v>58.332999999999998</v>
      </c>
      <c r="AO9">
        <v>50</v>
      </c>
      <c r="AP9">
        <v>100</v>
      </c>
      <c r="AQ9">
        <v>50</v>
      </c>
      <c r="AR9">
        <v>100</v>
      </c>
      <c r="AS9">
        <v>25</v>
      </c>
      <c r="AT9" s="8">
        <f t="shared" si="6"/>
        <v>325</v>
      </c>
      <c r="AU9" s="10">
        <v>65</v>
      </c>
      <c r="AV9">
        <v>25</v>
      </c>
      <c r="AW9">
        <v>25</v>
      </c>
      <c r="AX9">
        <v>50</v>
      </c>
      <c r="AY9" s="8">
        <f t="shared" si="7"/>
        <v>100</v>
      </c>
      <c r="AZ9" s="10">
        <v>33.332999999999998</v>
      </c>
      <c r="BA9">
        <v>100</v>
      </c>
      <c r="BB9">
        <v>100</v>
      </c>
      <c r="BC9">
        <v>100</v>
      </c>
      <c r="BD9">
        <v>100</v>
      </c>
      <c r="BE9">
        <v>100</v>
      </c>
      <c r="BF9" s="8">
        <f t="shared" si="8"/>
        <v>500</v>
      </c>
      <c r="BG9" s="12">
        <v>100</v>
      </c>
      <c r="BH9" s="18">
        <f t="shared" si="9"/>
        <v>600</v>
      </c>
      <c r="BI9" s="18">
        <v>75</v>
      </c>
      <c r="BJ9" s="15">
        <f t="shared" si="10"/>
        <v>2675</v>
      </c>
      <c r="BK9" s="32">
        <v>74.305999999999997</v>
      </c>
    </row>
    <row r="10" spans="1:63" x14ac:dyDescent="0.2">
      <c r="A10" t="s">
        <v>301</v>
      </c>
      <c r="B10">
        <v>6</v>
      </c>
      <c r="C10">
        <v>13</v>
      </c>
      <c r="D10" t="s">
        <v>302</v>
      </c>
      <c r="E10" t="s">
        <v>303</v>
      </c>
      <c r="F10">
        <v>50</v>
      </c>
      <c r="G10">
        <v>50</v>
      </c>
      <c r="H10">
        <v>100</v>
      </c>
      <c r="I10">
        <v>100</v>
      </c>
      <c r="J10">
        <v>100</v>
      </c>
      <c r="K10">
        <v>100</v>
      </c>
      <c r="L10" s="8">
        <f t="shared" si="0"/>
        <v>500</v>
      </c>
      <c r="M10" s="10">
        <v>83.332999999999998</v>
      </c>
      <c r="N10" s="74">
        <v>75</v>
      </c>
      <c r="O10" s="74">
        <v>50</v>
      </c>
      <c r="P10" s="74">
        <v>75</v>
      </c>
      <c r="Q10" s="74">
        <v>75</v>
      </c>
      <c r="R10" s="74">
        <v>75</v>
      </c>
      <c r="S10" s="8">
        <f t="shared" si="1"/>
        <v>350</v>
      </c>
      <c r="T10" s="10">
        <v>70</v>
      </c>
      <c r="U10">
        <v>100</v>
      </c>
      <c r="V10">
        <v>50</v>
      </c>
      <c r="W10">
        <v>0</v>
      </c>
      <c r="X10">
        <v>75</v>
      </c>
      <c r="Y10" s="8">
        <f t="shared" si="2"/>
        <v>225</v>
      </c>
      <c r="Z10" s="10">
        <v>56.25</v>
      </c>
      <c r="AA10">
        <v>100</v>
      </c>
      <c r="AB10">
        <v>100</v>
      </c>
      <c r="AC10">
        <v>100</v>
      </c>
      <c r="AD10">
        <v>100</v>
      </c>
      <c r="AE10">
        <v>100</v>
      </c>
      <c r="AF10" s="8">
        <f t="shared" si="3"/>
        <v>500</v>
      </c>
      <c r="AG10" s="12">
        <v>100</v>
      </c>
      <c r="AH10" s="15">
        <f t="shared" si="4"/>
        <v>1575</v>
      </c>
      <c r="AI10" s="18">
        <v>78.25</v>
      </c>
      <c r="AJ10">
        <v>25</v>
      </c>
      <c r="AK10" s="86">
        <v>50</v>
      </c>
      <c r="AL10" s="45">
        <v>100</v>
      </c>
      <c r="AM10">
        <f t="shared" si="5"/>
        <v>175</v>
      </c>
      <c r="AN10" s="10">
        <v>58.332999999999998</v>
      </c>
      <c r="AO10">
        <v>50</v>
      </c>
      <c r="AP10">
        <v>100</v>
      </c>
      <c r="AQ10">
        <v>50</v>
      </c>
      <c r="AR10">
        <v>100</v>
      </c>
      <c r="AS10">
        <v>25</v>
      </c>
      <c r="AT10" s="8">
        <f t="shared" si="6"/>
        <v>325</v>
      </c>
      <c r="AU10" s="10">
        <v>65</v>
      </c>
      <c r="AV10">
        <v>25</v>
      </c>
      <c r="AW10">
        <v>25</v>
      </c>
      <c r="AX10">
        <v>50</v>
      </c>
      <c r="AY10" s="8">
        <f t="shared" si="7"/>
        <v>100</v>
      </c>
      <c r="AZ10" s="10">
        <v>33.332999999999998</v>
      </c>
      <c r="BA10">
        <v>100</v>
      </c>
      <c r="BB10">
        <v>100</v>
      </c>
      <c r="BC10">
        <v>100</v>
      </c>
      <c r="BD10">
        <v>100</v>
      </c>
      <c r="BE10">
        <v>100</v>
      </c>
      <c r="BF10" s="8">
        <f t="shared" si="8"/>
        <v>500</v>
      </c>
      <c r="BG10" s="12">
        <v>100</v>
      </c>
      <c r="BH10" s="18">
        <f t="shared" si="9"/>
        <v>600</v>
      </c>
      <c r="BI10" s="18">
        <v>75</v>
      </c>
      <c r="BJ10" s="15">
        <f t="shared" si="10"/>
        <v>2675</v>
      </c>
      <c r="BK10" s="32">
        <v>74.305999999999997</v>
      </c>
    </row>
    <row r="11" spans="1:63" x14ac:dyDescent="0.2">
      <c r="B11">
        <v>7</v>
      </c>
      <c r="C11">
        <v>5</v>
      </c>
      <c r="D11" t="s">
        <v>298</v>
      </c>
      <c r="E11" t="s">
        <v>304</v>
      </c>
      <c r="F11">
        <v>50</v>
      </c>
      <c r="G11">
        <v>75</v>
      </c>
      <c r="H11">
        <v>75</v>
      </c>
      <c r="I11">
        <v>100</v>
      </c>
      <c r="J11">
        <v>75</v>
      </c>
      <c r="K11">
        <v>100</v>
      </c>
      <c r="L11" s="8">
        <f t="shared" si="0"/>
        <v>475</v>
      </c>
      <c r="M11" s="10">
        <v>79.167000000000002</v>
      </c>
      <c r="N11">
        <v>50</v>
      </c>
      <c r="O11">
        <v>50</v>
      </c>
      <c r="P11">
        <v>50</v>
      </c>
      <c r="Q11">
        <v>50</v>
      </c>
      <c r="R11">
        <v>50</v>
      </c>
      <c r="S11" s="8">
        <f t="shared" si="1"/>
        <v>250</v>
      </c>
      <c r="T11" s="10">
        <v>50</v>
      </c>
      <c r="U11">
        <v>75</v>
      </c>
      <c r="V11">
        <v>75</v>
      </c>
      <c r="W11">
        <v>75</v>
      </c>
      <c r="X11">
        <v>75</v>
      </c>
      <c r="Y11" s="8">
        <f t="shared" si="2"/>
        <v>300</v>
      </c>
      <c r="Z11" s="10">
        <v>75</v>
      </c>
      <c r="AA11">
        <v>100</v>
      </c>
      <c r="AB11">
        <v>100</v>
      </c>
      <c r="AC11">
        <v>100</v>
      </c>
      <c r="AD11">
        <v>100</v>
      </c>
      <c r="AE11">
        <v>100</v>
      </c>
      <c r="AF11" s="8">
        <f t="shared" si="3"/>
        <v>500</v>
      </c>
      <c r="AG11" s="12">
        <v>100</v>
      </c>
      <c r="AH11" s="15">
        <f t="shared" si="4"/>
        <v>1525</v>
      </c>
      <c r="AI11" s="18">
        <v>76.25</v>
      </c>
      <c r="AJ11">
        <v>75</v>
      </c>
      <c r="AK11" s="86">
        <v>75</v>
      </c>
      <c r="AL11" s="45">
        <v>75</v>
      </c>
      <c r="AM11">
        <f t="shared" si="5"/>
        <v>225</v>
      </c>
      <c r="AN11" s="10">
        <v>75</v>
      </c>
      <c r="AO11" s="74">
        <v>50</v>
      </c>
      <c r="AP11" s="74">
        <v>50</v>
      </c>
      <c r="AQ11" s="74">
        <v>50</v>
      </c>
      <c r="AR11" s="74">
        <v>50</v>
      </c>
      <c r="AS11" s="74">
        <v>50</v>
      </c>
      <c r="AT11" s="8">
        <f t="shared" si="6"/>
        <v>250</v>
      </c>
      <c r="AU11" s="10">
        <v>50</v>
      </c>
      <c r="AV11">
        <v>75</v>
      </c>
      <c r="AW11">
        <v>100</v>
      </c>
      <c r="AX11">
        <v>100</v>
      </c>
      <c r="AY11" s="8">
        <f t="shared" si="7"/>
        <v>275</v>
      </c>
      <c r="AZ11" s="10">
        <v>91.667000000000002</v>
      </c>
      <c r="BA11">
        <v>75</v>
      </c>
      <c r="BB11">
        <v>75</v>
      </c>
      <c r="BC11">
        <v>75</v>
      </c>
      <c r="BD11">
        <v>100</v>
      </c>
      <c r="BE11">
        <v>75</v>
      </c>
      <c r="BF11" s="8">
        <f t="shared" si="8"/>
        <v>400</v>
      </c>
      <c r="BG11" s="12">
        <v>80</v>
      </c>
      <c r="BH11" s="18">
        <f t="shared" si="9"/>
        <v>675</v>
      </c>
      <c r="BI11" s="18">
        <v>84.375</v>
      </c>
      <c r="BJ11" s="15">
        <f t="shared" si="10"/>
        <v>2675</v>
      </c>
      <c r="BK11" s="32">
        <v>74.305999999999997</v>
      </c>
    </row>
    <row r="12" spans="1:63" x14ac:dyDescent="0.2">
      <c r="B12">
        <v>8</v>
      </c>
      <c r="C12">
        <v>5</v>
      </c>
      <c r="D12" t="s">
        <v>298</v>
      </c>
      <c r="E12" t="s">
        <v>305</v>
      </c>
      <c r="F12">
        <v>50</v>
      </c>
      <c r="G12">
        <v>50</v>
      </c>
      <c r="H12">
        <v>50</v>
      </c>
      <c r="I12">
        <v>50</v>
      </c>
      <c r="J12">
        <v>50</v>
      </c>
      <c r="K12">
        <v>50</v>
      </c>
      <c r="L12" s="8">
        <f t="shared" si="0"/>
        <v>300</v>
      </c>
      <c r="M12" s="10">
        <v>50</v>
      </c>
      <c r="N12">
        <v>50</v>
      </c>
      <c r="O12">
        <v>50</v>
      </c>
      <c r="P12">
        <v>50</v>
      </c>
      <c r="Q12">
        <v>50</v>
      </c>
      <c r="R12">
        <v>50</v>
      </c>
      <c r="S12" s="8">
        <f t="shared" si="1"/>
        <v>250</v>
      </c>
      <c r="T12" s="10">
        <v>50</v>
      </c>
      <c r="U12">
        <v>50</v>
      </c>
      <c r="V12">
        <v>50</v>
      </c>
      <c r="W12">
        <v>50</v>
      </c>
      <c r="X12">
        <v>25</v>
      </c>
      <c r="Y12" s="8">
        <f t="shared" si="2"/>
        <v>175</v>
      </c>
      <c r="Z12" s="10">
        <v>43.75</v>
      </c>
      <c r="AA12">
        <v>50</v>
      </c>
      <c r="AB12">
        <v>50</v>
      </c>
      <c r="AC12">
        <v>75</v>
      </c>
      <c r="AD12">
        <v>75</v>
      </c>
      <c r="AE12">
        <v>75</v>
      </c>
      <c r="AF12" s="8">
        <f t="shared" si="3"/>
        <v>325</v>
      </c>
      <c r="AG12" s="12">
        <v>65</v>
      </c>
      <c r="AH12" s="15">
        <f t="shared" si="4"/>
        <v>1050</v>
      </c>
      <c r="AI12" s="18">
        <v>52.5</v>
      </c>
      <c r="AJ12">
        <v>50</v>
      </c>
      <c r="AK12">
        <v>75</v>
      </c>
      <c r="AL12" s="45">
        <v>50</v>
      </c>
      <c r="AM12">
        <f t="shared" si="5"/>
        <v>175</v>
      </c>
      <c r="AN12" s="10">
        <v>58.332999999999998</v>
      </c>
      <c r="AO12">
        <v>25</v>
      </c>
      <c r="AP12">
        <v>0</v>
      </c>
      <c r="AQ12">
        <v>50</v>
      </c>
      <c r="AR12">
        <v>25</v>
      </c>
      <c r="AS12">
        <v>0</v>
      </c>
      <c r="AT12" s="8">
        <f t="shared" si="6"/>
        <v>100</v>
      </c>
      <c r="AU12" s="10">
        <v>20</v>
      </c>
      <c r="AV12">
        <v>25</v>
      </c>
      <c r="AW12">
        <v>50</v>
      </c>
      <c r="AX12">
        <v>50</v>
      </c>
      <c r="AY12" s="8">
        <f t="shared" si="7"/>
        <v>125</v>
      </c>
      <c r="AZ12" s="10">
        <v>41.667000000000002</v>
      </c>
      <c r="BA12">
        <v>50</v>
      </c>
      <c r="BB12">
        <v>50</v>
      </c>
      <c r="BC12">
        <v>50</v>
      </c>
      <c r="BD12">
        <v>50</v>
      </c>
      <c r="BE12">
        <v>50</v>
      </c>
      <c r="BF12" s="8">
        <f t="shared" si="8"/>
        <v>250</v>
      </c>
      <c r="BG12" s="12">
        <v>50</v>
      </c>
      <c r="BH12" s="18">
        <f t="shared" si="9"/>
        <v>375</v>
      </c>
      <c r="BI12" s="18">
        <v>46.875</v>
      </c>
      <c r="BJ12" s="15">
        <f t="shared" si="10"/>
        <v>1700</v>
      </c>
      <c r="BK12" s="32">
        <v>47.222000000000001</v>
      </c>
    </row>
    <row r="13" spans="1:63" x14ac:dyDescent="0.2">
      <c r="E13" t="s">
        <v>306</v>
      </c>
      <c r="F13">
        <v>25</v>
      </c>
      <c r="G13">
        <v>50</v>
      </c>
      <c r="H13">
        <v>50</v>
      </c>
      <c r="I13">
        <v>50</v>
      </c>
      <c r="J13">
        <v>50</v>
      </c>
      <c r="K13">
        <v>100</v>
      </c>
      <c r="L13" s="8">
        <f t="shared" si="0"/>
        <v>325</v>
      </c>
      <c r="M13" s="10">
        <v>54.167000000000002</v>
      </c>
      <c r="N13">
        <v>25</v>
      </c>
      <c r="O13">
        <v>50</v>
      </c>
      <c r="P13">
        <v>75</v>
      </c>
      <c r="Q13">
        <v>50</v>
      </c>
      <c r="R13">
        <v>75</v>
      </c>
      <c r="S13" s="8">
        <f t="shared" si="1"/>
        <v>275</v>
      </c>
      <c r="T13" s="10">
        <v>55</v>
      </c>
      <c r="U13">
        <v>75</v>
      </c>
      <c r="V13">
        <v>50</v>
      </c>
      <c r="W13">
        <v>25</v>
      </c>
      <c r="X13">
        <v>25</v>
      </c>
      <c r="Y13" s="8">
        <f t="shared" si="2"/>
        <v>175</v>
      </c>
      <c r="Z13" s="10">
        <v>43.75</v>
      </c>
      <c r="AA13">
        <v>50</v>
      </c>
      <c r="AB13">
        <v>50</v>
      </c>
      <c r="AC13">
        <v>50</v>
      </c>
      <c r="AD13">
        <v>50</v>
      </c>
      <c r="AE13">
        <v>75</v>
      </c>
      <c r="AF13" s="8">
        <f t="shared" si="3"/>
        <v>275</v>
      </c>
      <c r="AG13" s="12">
        <v>55</v>
      </c>
      <c r="AH13" s="15">
        <f t="shared" si="4"/>
        <v>1050</v>
      </c>
      <c r="AI13" s="18">
        <v>52.5</v>
      </c>
      <c r="AJ13">
        <v>50</v>
      </c>
      <c r="AK13">
        <v>25</v>
      </c>
      <c r="AL13" s="45">
        <v>75</v>
      </c>
      <c r="AM13">
        <f t="shared" si="5"/>
        <v>150</v>
      </c>
      <c r="AN13" s="10">
        <v>50</v>
      </c>
      <c r="AO13">
        <v>50</v>
      </c>
      <c r="AP13">
        <v>25</v>
      </c>
      <c r="AQ13">
        <v>25</v>
      </c>
      <c r="AR13">
        <v>25</v>
      </c>
      <c r="AS13">
        <v>0</v>
      </c>
      <c r="AT13" s="8">
        <f t="shared" si="6"/>
        <v>125</v>
      </c>
      <c r="AU13" s="10">
        <v>25</v>
      </c>
      <c r="AV13">
        <v>25</v>
      </c>
      <c r="AW13">
        <v>50</v>
      </c>
      <c r="AX13">
        <v>50</v>
      </c>
      <c r="AY13" s="8">
        <f t="shared" si="7"/>
        <v>125</v>
      </c>
      <c r="AZ13" s="10">
        <v>41.667000000000002</v>
      </c>
      <c r="BA13">
        <v>75</v>
      </c>
      <c r="BB13">
        <v>75</v>
      </c>
      <c r="BC13">
        <v>75</v>
      </c>
      <c r="BD13">
        <v>75</v>
      </c>
      <c r="BE13">
        <v>75</v>
      </c>
      <c r="BF13" s="8">
        <f t="shared" si="8"/>
        <v>375</v>
      </c>
      <c r="BG13" s="12">
        <v>75</v>
      </c>
      <c r="BH13" s="18">
        <f t="shared" si="9"/>
        <v>500</v>
      </c>
      <c r="BI13" s="18">
        <v>62.5</v>
      </c>
      <c r="BJ13" s="15">
        <f t="shared" si="10"/>
        <v>1825</v>
      </c>
      <c r="BK13" s="32">
        <v>50.694000000000003</v>
      </c>
    </row>
    <row r="14" spans="1:63" x14ac:dyDescent="0.2">
      <c r="B14">
        <v>9</v>
      </c>
      <c r="C14">
        <v>7</v>
      </c>
      <c r="D14" t="s">
        <v>322</v>
      </c>
      <c r="E14" t="s">
        <v>323</v>
      </c>
      <c r="F14">
        <v>75</v>
      </c>
      <c r="G14">
        <v>75</v>
      </c>
      <c r="H14">
        <v>75</v>
      </c>
      <c r="I14">
        <v>75</v>
      </c>
      <c r="J14">
        <v>100</v>
      </c>
      <c r="K14">
        <v>100</v>
      </c>
      <c r="L14" s="8">
        <f t="shared" si="0"/>
        <v>500</v>
      </c>
      <c r="M14" s="10">
        <v>83.33</v>
      </c>
      <c r="N14">
        <v>50</v>
      </c>
      <c r="O14">
        <v>75</v>
      </c>
      <c r="P14">
        <v>75</v>
      </c>
      <c r="Q14">
        <v>75</v>
      </c>
      <c r="R14">
        <v>75</v>
      </c>
      <c r="S14" s="8">
        <f t="shared" si="1"/>
        <v>350</v>
      </c>
      <c r="T14" s="10">
        <v>70</v>
      </c>
      <c r="U14">
        <v>75</v>
      </c>
      <c r="V14">
        <v>75</v>
      </c>
      <c r="W14">
        <v>50</v>
      </c>
      <c r="X14">
        <v>75</v>
      </c>
      <c r="Y14" s="8">
        <f t="shared" si="2"/>
        <v>275</v>
      </c>
      <c r="Z14" s="10">
        <v>68.75</v>
      </c>
      <c r="AA14">
        <v>100</v>
      </c>
      <c r="AB14">
        <v>75</v>
      </c>
      <c r="AC14">
        <v>75</v>
      </c>
      <c r="AD14">
        <v>75</v>
      </c>
      <c r="AE14">
        <v>75</v>
      </c>
      <c r="AF14" s="8">
        <f t="shared" si="3"/>
        <v>400</v>
      </c>
      <c r="AG14" s="12">
        <v>80</v>
      </c>
      <c r="AH14" s="15">
        <f t="shared" si="4"/>
        <v>1525</v>
      </c>
      <c r="AI14" s="18">
        <v>76.25</v>
      </c>
      <c r="AJ14">
        <v>75</v>
      </c>
      <c r="AK14">
        <v>75</v>
      </c>
      <c r="AL14" s="45">
        <v>100</v>
      </c>
      <c r="AM14">
        <f t="shared" si="5"/>
        <v>250</v>
      </c>
      <c r="AN14" s="10">
        <v>83.332999999999998</v>
      </c>
      <c r="AO14">
        <v>25</v>
      </c>
      <c r="AP14">
        <v>25</v>
      </c>
      <c r="AQ14">
        <v>25</v>
      </c>
      <c r="AR14">
        <v>75</v>
      </c>
      <c r="AS14">
        <v>25</v>
      </c>
      <c r="AT14" s="8">
        <f t="shared" si="6"/>
        <v>175</v>
      </c>
      <c r="AU14" s="10">
        <v>35</v>
      </c>
      <c r="AV14">
        <v>50</v>
      </c>
      <c r="AW14">
        <v>75</v>
      </c>
      <c r="AX14">
        <v>100</v>
      </c>
      <c r="AY14" s="8">
        <f t="shared" si="7"/>
        <v>225</v>
      </c>
      <c r="AZ14" s="10">
        <v>75</v>
      </c>
      <c r="BA14">
        <v>75</v>
      </c>
      <c r="BB14">
        <v>50</v>
      </c>
      <c r="BC14">
        <v>75</v>
      </c>
      <c r="BD14">
        <v>75</v>
      </c>
      <c r="BE14">
        <v>50</v>
      </c>
      <c r="BF14" s="8">
        <f t="shared" si="8"/>
        <v>325</v>
      </c>
      <c r="BG14" s="12">
        <v>65</v>
      </c>
      <c r="BH14" s="18">
        <f t="shared" si="9"/>
        <v>550</v>
      </c>
      <c r="BI14" s="18">
        <v>68.75</v>
      </c>
      <c r="BJ14" s="15">
        <f t="shared" si="10"/>
        <v>2500</v>
      </c>
      <c r="BK14" s="32">
        <v>69.444000000000003</v>
      </c>
    </row>
    <row r="15" spans="1:63" s="114" customFormat="1" x14ac:dyDescent="0.2">
      <c r="B15" s="114">
        <v>10</v>
      </c>
      <c r="C15" s="114" t="s">
        <v>373</v>
      </c>
      <c r="D15" s="114" t="s">
        <v>324</v>
      </c>
      <c r="E15" s="114" t="s">
        <v>325</v>
      </c>
      <c r="F15" s="114">
        <v>75</v>
      </c>
      <c r="G15" s="114">
        <v>75</v>
      </c>
      <c r="H15" s="114">
        <v>100</v>
      </c>
      <c r="I15" s="114">
        <v>75</v>
      </c>
      <c r="J15" s="114">
        <v>100</v>
      </c>
      <c r="K15" s="114">
        <v>100</v>
      </c>
      <c r="L15" s="120">
        <f t="shared" si="0"/>
        <v>525</v>
      </c>
      <c r="M15" s="121">
        <v>87.5</v>
      </c>
      <c r="N15" s="114">
        <v>100</v>
      </c>
      <c r="O15" s="114">
        <v>50</v>
      </c>
      <c r="P15" s="114">
        <v>50</v>
      </c>
      <c r="Q15" s="114">
        <v>50</v>
      </c>
      <c r="R15" s="114">
        <v>50</v>
      </c>
      <c r="S15" s="120">
        <f t="shared" si="1"/>
        <v>300</v>
      </c>
      <c r="T15" s="121">
        <v>60</v>
      </c>
      <c r="U15" s="114">
        <v>100</v>
      </c>
      <c r="V15" s="114">
        <v>100</v>
      </c>
      <c r="W15" s="114">
        <v>75</v>
      </c>
      <c r="X15" s="114">
        <v>100</v>
      </c>
      <c r="Y15" s="120">
        <f t="shared" si="2"/>
        <v>375</v>
      </c>
      <c r="Z15" s="121">
        <v>93.75</v>
      </c>
      <c r="AA15" s="114">
        <v>100</v>
      </c>
      <c r="AB15" s="114">
        <v>50</v>
      </c>
      <c r="AC15" s="114">
        <v>100</v>
      </c>
      <c r="AD15" s="114">
        <v>100</v>
      </c>
      <c r="AE15" s="114">
        <v>100</v>
      </c>
      <c r="AF15" s="120">
        <f t="shared" si="3"/>
        <v>450</v>
      </c>
      <c r="AG15" s="122">
        <v>90</v>
      </c>
      <c r="AH15" s="123">
        <f t="shared" si="4"/>
        <v>1650</v>
      </c>
      <c r="AI15" s="124">
        <v>82.5</v>
      </c>
      <c r="AJ15" s="114">
        <v>50</v>
      </c>
      <c r="AK15" s="114">
        <v>50</v>
      </c>
      <c r="AL15" s="117">
        <v>75</v>
      </c>
      <c r="AM15" s="114">
        <f t="shared" si="5"/>
        <v>175</v>
      </c>
      <c r="AN15" s="121">
        <v>58.332999999999998</v>
      </c>
      <c r="AO15" s="114">
        <v>50</v>
      </c>
      <c r="AP15" s="114">
        <v>50</v>
      </c>
      <c r="AQ15" s="114">
        <v>50</v>
      </c>
      <c r="AR15" s="114">
        <v>50</v>
      </c>
      <c r="AS15" s="114">
        <v>50</v>
      </c>
      <c r="AT15" s="120">
        <f t="shared" si="6"/>
        <v>250</v>
      </c>
      <c r="AU15" s="121">
        <v>50</v>
      </c>
      <c r="AV15" s="114">
        <v>75</v>
      </c>
      <c r="AW15" s="114">
        <v>100</v>
      </c>
      <c r="AX15" s="114">
        <v>75</v>
      </c>
      <c r="AY15" s="120">
        <f t="shared" si="7"/>
        <v>250</v>
      </c>
      <c r="AZ15" s="121">
        <v>83.332999999999998</v>
      </c>
      <c r="BA15" s="114">
        <v>75</v>
      </c>
      <c r="BB15" s="114">
        <v>75</v>
      </c>
      <c r="BC15" s="114">
        <v>100</v>
      </c>
      <c r="BD15" s="114">
        <v>100</v>
      </c>
      <c r="BE15" s="114">
        <v>100</v>
      </c>
      <c r="BF15" s="120">
        <f t="shared" si="8"/>
        <v>450</v>
      </c>
      <c r="BG15" s="122">
        <v>90</v>
      </c>
      <c r="BH15" s="124">
        <f t="shared" si="9"/>
        <v>700</v>
      </c>
      <c r="BI15" s="124">
        <v>87.5</v>
      </c>
      <c r="BJ15" s="123">
        <f t="shared" si="10"/>
        <v>2775</v>
      </c>
      <c r="BK15" s="125">
        <v>77.082999999999998</v>
      </c>
    </row>
    <row r="16" spans="1:63" x14ac:dyDescent="0.2">
      <c r="E16" t="s">
        <v>323</v>
      </c>
      <c r="F16">
        <v>50</v>
      </c>
      <c r="G16">
        <v>50</v>
      </c>
      <c r="H16">
        <v>75</v>
      </c>
      <c r="I16">
        <v>75</v>
      </c>
      <c r="J16">
        <v>75</v>
      </c>
      <c r="K16">
        <v>100</v>
      </c>
      <c r="L16" s="8">
        <f t="shared" si="0"/>
        <v>425</v>
      </c>
      <c r="M16" s="10">
        <v>70.832999999999998</v>
      </c>
      <c r="N16">
        <v>75</v>
      </c>
      <c r="O16">
        <v>75</v>
      </c>
      <c r="P16">
        <v>75</v>
      </c>
      <c r="Q16">
        <v>75</v>
      </c>
      <c r="R16">
        <v>50</v>
      </c>
      <c r="S16" s="8">
        <f t="shared" si="1"/>
        <v>350</v>
      </c>
      <c r="T16" s="10">
        <v>70</v>
      </c>
      <c r="U16">
        <v>75</v>
      </c>
      <c r="V16">
        <v>75</v>
      </c>
      <c r="W16">
        <v>75</v>
      </c>
      <c r="X16">
        <v>100</v>
      </c>
      <c r="Y16" s="8">
        <f t="shared" si="2"/>
        <v>325</v>
      </c>
      <c r="Z16" s="10">
        <v>81.25</v>
      </c>
      <c r="AA16">
        <v>75</v>
      </c>
      <c r="AB16">
        <v>50</v>
      </c>
      <c r="AC16">
        <v>75</v>
      </c>
      <c r="AD16">
        <v>50</v>
      </c>
      <c r="AE16">
        <v>75</v>
      </c>
      <c r="AF16" s="8">
        <f t="shared" si="3"/>
        <v>325</v>
      </c>
      <c r="AG16" s="12">
        <v>65</v>
      </c>
      <c r="AH16" s="15">
        <f t="shared" si="4"/>
        <v>1425</v>
      </c>
      <c r="AI16" s="18">
        <v>71.25</v>
      </c>
      <c r="AJ16">
        <v>25</v>
      </c>
      <c r="AK16">
        <v>25</v>
      </c>
      <c r="AL16" s="45">
        <v>50</v>
      </c>
      <c r="AM16">
        <f t="shared" si="5"/>
        <v>100</v>
      </c>
      <c r="AN16" s="10">
        <v>33.332999999999998</v>
      </c>
      <c r="AO16">
        <v>25</v>
      </c>
      <c r="AP16">
        <v>0</v>
      </c>
      <c r="AQ16">
        <v>25</v>
      </c>
      <c r="AR16">
        <v>75</v>
      </c>
      <c r="AS16">
        <v>0</v>
      </c>
      <c r="AT16" s="8">
        <f t="shared" si="6"/>
        <v>125</v>
      </c>
      <c r="AU16" s="10">
        <v>25</v>
      </c>
      <c r="AV16">
        <v>75</v>
      </c>
      <c r="AW16">
        <v>50</v>
      </c>
      <c r="AX16">
        <v>50</v>
      </c>
      <c r="AY16" s="8">
        <f t="shared" si="7"/>
        <v>175</v>
      </c>
      <c r="AZ16" s="10">
        <v>58.332999999999998</v>
      </c>
      <c r="BA16">
        <v>50</v>
      </c>
      <c r="BB16">
        <v>50</v>
      </c>
      <c r="BC16">
        <v>50</v>
      </c>
      <c r="BD16">
        <v>50</v>
      </c>
      <c r="BE16">
        <v>25</v>
      </c>
      <c r="BF16" s="8">
        <f t="shared" si="8"/>
        <v>225</v>
      </c>
      <c r="BG16" s="12">
        <v>45</v>
      </c>
      <c r="BH16" s="18">
        <f t="shared" si="9"/>
        <v>400</v>
      </c>
      <c r="BI16" s="18">
        <v>50</v>
      </c>
      <c r="BJ16" s="15">
        <f t="shared" si="10"/>
        <v>2050</v>
      </c>
      <c r="BK16" s="32">
        <v>56.944000000000003</v>
      </c>
    </row>
    <row r="17" spans="2:63" s="114" customFormat="1" x14ac:dyDescent="0.2">
      <c r="B17" s="114">
        <v>11</v>
      </c>
      <c r="C17" s="114" t="s">
        <v>374</v>
      </c>
      <c r="D17" s="114" t="s">
        <v>328</v>
      </c>
      <c r="E17" s="114" t="s">
        <v>329</v>
      </c>
      <c r="F17" s="114">
        <v>100</v>
      </c>
      <c r="G17" s="114">
        <v>100</v>
      </c>
      <c r="H17" s="114">
        <v>100</v>
      </c>
      <c r="I17" s="114">
        <v>100</v>
      </c>
      <c r="J17" s="114">
        <v>100</v>
      </c>
      <c r="K17" s="114">
        <v>100</v>
      </c>
      <c r="L17" s="120">
        <f t="shared" si="0"/>
        <v>600</v>
      </c>
      <c r="M17" s="121">
        <v>100</v>
      </c>
      <c r="N17" s="114">
        <v>100</v>
      </c>
      <c r="O17" s="114">
        <v>100</v>
      </c>
      <c r="P17" s="114">
        <v>100</v>
      </c>
      <c r="Q17" s="114">
        <v>100</v>
      </c>
      <c r="R17" s="114">
        <v>75</v>
      </c>
      <c r="S17" s="120">
        <f t="shared" si="1"/>
        <v>475</v>
      </c>
      <c r="T17" s="121">
        <v>95</v>
      </c>
      <c r="U17" s="114">
        <v>50</v>
      </c>
      <c r="V17" s="114">
        <v>50</v>
      </c>
      <c r="W17" s="114">
        <v>100</v>
      </c>
      <c r="X17" s="114">
        <v>100</v>
      </c>
      <c r="Y17" s="120">
        <f t="shared" si="2"/>
        <v>300</v>
      </c>
      <c r="Z17" s="121">
        <v>75</v>
      </c>
      <c r="AA17" s="114">
        <v>100</v>
      </c>
      <c r="AB17" s="114">
        <v>100</v>
      </c>
      <c r="AC17" s="114">
        <v>100</v>
      </c>
      <c r="AD17" s="114">
        <v>100</v>
      </c>
      <c r="AE17" s="114">
        <v>100</v>
      </c>
      <c r="AF17" s="120">
        <f t="shared" si="3"/>
        <v>500</v>
      </c>
      <c r="AG17" s="122">
        <v>100</v>
      </c>
      <c r="AH17" s="123">
        <f t="shared" si="4"/>
        <v>1875</v>
      </c>
      <c r="AI17" s="124">
        <v>93.75</v>
      </c>
      <c r="AJ17" s="114">
        <v>100</v>
      </c>
      <c r="AK17" s="114">
        <v>50</v>
      </c>
      <c r="AL17" s="117">
        <v>100</v>
      </c>
      <c r="AM17" s="114">
        <f t="shared" si="5"/>
        <v>250</v>
      </c>
      <c r="AN17" s="121">
        <v>83.332999999999998</v>
      </c>
      <c r="AO17" s="114">
        <v>50</v>
      </c>
      <c r="AP17" s="114">
        <v>50</v>
      </c>
      <c r="AQ17" s="114">
        <v>50</v>
      </c>
      <c r="AR17" s="114">
        <v>100</v>
      </c>
      <c r="AS17" s="114">
        <v>50</v>
      </c>
      <c r="AT17" s="120">
        <f t="shared" si="6"/>
        <v>300</v>
      </c>
      <c r="AU17" s="121">
        <v>60</v>
      </c>
      <c r="AV17" s="114">
        <v>100</v>
      </c>
      <c r="AW17" s="114">
        <v>100</v>
      </c>
      <c r="AX17" s="114">
        <v>100</v>
      </c>
      <c r="AY17" s="120">
        <f t="shared" si="7"/>
        <v>300</v>
      </c>
      <c r="AZ17" s="121">
        <v>100</v>
      </c>
      <c r="BA17" s="114">
        <v>100</v>
      </c>
      <c r="BB17" s="114">
        <v>100</v>
      </c>
      <c r="BC17" s="114">
        <v>100</v>
      </c>
      <c r="BD17" s="114">
        <v>100</v>
      </c>
      <c r="BE17" s="114">
        <v>100</v>
      </c>
      <c r="BF17" s="120">
        <f t="shared" si="8"/>
        <v>500</v>
      </c>
      <c r="BG17" s="122">
        <v>100</v>
      </c>
      <c r="BH17" s="124">
        <f t="shared" si="9"/>
        <v>800</v>
      </c>
      <c r="BI17" s="124">
        <v>100</v>
      </c>
      <c r="BJ17" s="123">
        <f t="shared" si="10"/>
        <v>3225</v>
      </c>
      <c r="BK17" s="125">
        <v>89.582999999999998</v>
      </c>
    </row>
    <row r="18" spans="2:63" x14ac:dyDescent="0.2">
      <c r="B18" t="s">
        <v>327</v>
      </c>
      <c r="C18">
        <v>18</v>
      </c>
      <c r="D18" t="s">
        <v>330</v>
      </c>
      <c r="E18" t="s">
        <v>329</v>
      </c>
      <c r="F18">
        <v>25</v>
      </c>
      <c r="G18">
        <v>25</v>
      </c>
      <c r="H18">
        <v>75</v>
      </c>
      <c r="I18">
        <v>75</v>
      </c>
      <c r="J18">
        <v>50</v>
      </c>
      <c r="K18">
        <v>100</v>
      </c>
      <c r="L18" s="8">
        <f t="shared" si="0"/>
        <v>350</v>
      </c>
      <c r="M18" s="10">
        <v>58.332999999999998</v>
      </c>
      <c r="N18">
        <v>50</v>
      </c>
      <c r="O18">
        <v>25</v>
      </c>
      <c r="P18">
        <v>25</v>
      </c>
      <c r="Q18">
        <v>25</v>
      </c>
      <c r="R18">
        <v>25</v>
      </c>
      <c r="S18" s="8">
        <f t="shared" si="1"/>
        <v>150</v>
      </c>
      <c r="T18" s="10">
        <v>30</v>
      </c>
      <c r="U18">
        <v>50</v>
      </c>
      <c r="V18">
        <v>25</v>
      </c>
      <c r="W18">
        <v>25</v>
      </c>
      <c r="X18">
        <v>25</v>
      </c>
      <c r="Y18" s="8">
        <f t="shared" si="2"/>
        <v>125</v>
      </c>
      <c r="Z18" s="10">
        <v>31.25</v>
      </c>
      <c r="AA18">
        <v>50</v>
      </c>
      <c r="AB18">
        <v>75</v>
      </c>
      <c r="AC18">
        <v>75</v>
      </c>
      <c r="AD18">
        <v>75</v>
      </c>
      <c r="AE18">
        <v>50</v>
      </c>
      <c r="AF18" s="8">
        <f t="shared" si="3"/>
        <v>325</v>
      </c>
      <c r="AG18" s="12">
        <v>65</v>
      </c>
      <c r="AH18" s="15">
        <f t="shared" si="4"/>
        <v>950</v>
      </c>
      <c r="AI18" s="18">
        <v>47.5</v>
      </c>
      <c r="AJ18">
        <v>50</v>
      </c>
      <c r="AK18">
        <v>50</v>
      </c>
      <c r="AL18" s="45">
        <v>100</v>
      </c>
      <c r="AM18">
        <f t="shared" si="5"/>
        <v>200</v>
      </c>
      <c r="AN18" s="10">
        <v>66.667000000000002</v>
      </c>
      <c r="AO18">
        <v>25</v>
      </c>
      <c r="AP18">
        <v>25</v>
      </c>
      <c r="AQ18">
        <v>25</v>
      </c>
      <c r="AR18">
        <v>25</v>
      </c>
      <c r="AS18">
        <v>25</v>
      </c>
      <c r="AT18" s="8">
        <f t="shared" si="6"/>
        <v>125</v>
      </c>
      <c r="AU18" s="10">
        <v>25</v>
      </c>
      <c r="AV18">
        <v>50</v>
      </c>
      <c r="AW18">
        <v>50</v>
      </c>
      <c r="AX18">
        <v>50</v>
      </c>
      <c r="AY18" s="8">
        <f t="shared" si="7"/>
        <v>150</v>
      </c>
      <c r="AZ18" s="10">
        <v>50</v>
      </c>
      <c r="BA18">
        <v>50</v>
      </c>
      <c r="BB18">
        <v>50</v>
      </c>
      <c r="BC18">
        <v>50</v>
      </c>
      <c r="BD18">
        <v>25</v>
      </c>
      <c r="BE18">
        <v>25</v>
      </c>
      <c r="BF18" s="8">
        <f t="shared" si="8"/>
        <v>200</v>
      </c>
      <c r="BG18" s="12">
        <v>40</v>
      </c>
      <c r="BH18" s="18">
        <f t="shared" si="9"/>
        <v>350</v>
      </c>
      <c r="BI18" s="18">
        <v>43.75</v>
      </c>
      <c r="BJ18" s="15">
        <f t="shared" si="10"/>
        <v>1625</v>
      </c>
      <c r="BK18" s="32">
        <v>45.139000000000003</v>
      </c>
    </row>
    <row r="19" spans="2:63" s="114" customFormat="1" x14ac:dyDescent="0.2">
      <c r="B19" s="114" t="s">
        <v>356</v>
      </c>
      <c r="C19" s="114" t="s">
        <v>375</v>
      </c>
      <c r="D19" s="114" t="s">
        <v>357</v>
      </c>
      <c r="E19" s="114" t="s">
        <v>358</v>
      </c>
      <c r="F19" s="114">
        <v>75</v>
      </c>
      <c r="G19" s="114">
        <v>50</v>
      </c>
      <c r="H19" s="114">
        <v>75</v>
      </c>
      <c r="I19" s="114">
        <v>100</v>
      </c>
      <c r="J19" s="114">
        <v>100</v>
      </c>
      <c r="K19" s="114">
        <v>100</v>
      </c>
      <c r="L19" s="120">
        <f t="shared" si="0"/>
        <v>500</v>
      </c>
      <c r="M19" s="121">
        <v>83.332999999999998</v>
      </c>
      <c r="N19" s="114">
        <v>100</v>
      </c>
      <c r="O19" s="114">
        <v>100</v>
      </c>
      <c r="P19" s="114">
        <v>100</v>
      </c>
      <c r="Q19" s="114">
        <v>100</v>
      </c>
      <c r="R19" s="114">
        <v>100</v>
      </c>
      <c r="S19" s="120">
        <f t="shared" si="1"/>
        <v>500</v>
      </c>
      <c r="T19" s="121">
        <v>100</v>
      </c>
      <c r="U19" s="126">
        <v>100</v>
      </c>
      <c r="V19" s="126">
        <v>100</v>
      </c>
      <c r="W19" s="126">
        <v>100</v>
      </c>
      <c r="X19" s="126">
        <v>100</v>
      </c>
      <c r="Y19" s="120">
        <f t="shared" si="2"/>
        <v>400</v>
      </c>
      <c r="Z19" s="121">
        <v>100</v>
      </c>
      <c r="AA19" s="114">
        <v>100</v>
      </c>
      <c r="AB19" s="114">
        <v>50</v>
      </c>
      <c r="AC19" s="114">
        <v>50</v>
      </c>
      <c r="AD19" s="114">
        <v>50</v>
      </c>
      <c r="AE19" s="114">
        <v>50</v>
      </c>
      <c r="AF19" s="120">
        <f t="shared" si="3"/>
        <v>300</v>
      </c>
      <c r="AG19" s="122">
        <v>60</v>
      </c>
      <c r="AH19" s="123">
        <f t="shared" si="4"/>
        <v>1700</v>
      </c>
      <c r="AI19" s="124">
        <v>85</v>
      </c>
      <c r="AJ19" s="126">
        <v>100</v>
      </c>
      <c r="AK19" s="126">
        <v>100</v>
      </c>
      <c r="AL19" s="117">
        <v>100</v>
      </c>
      <c r="AM19" s="114">
        <f t="shared" si="5"/>
        <v>300</v>
      </c>
      <c r="AN19" s="121">
        <v>100</v>
      </c>
      <c r="AO19" s="114">
        <v>0</v>
      </c>
      <c r="AP19" s="114">
        <v>0</v>
      </c>
      <c r="AQ19" s="114">
        <v>75</v>
      </c>
      <c r="AR19" s="114">
        <v>0</v>
      </c>
      <c r="AS19" s="114">
        <v>0</v>
      </c>
      <c r="AT19" s="120">
        <f t="shared" si="6"/>
        <v>75</v>
      </c>
      <c r="AU19" s="121">
        <v>15</v>
      </c>
      <c r="AV19" s="114">
        <v>75</v>
      </c>
      <c r="AW19" s="114">
        <v>0</v>
      </c>
      <c r="AX19" s="114">
        <v>50</v>
      </c>
      <c r="AY19" s="120">
        <f t="shared" si="7"/>
        <v>125</v>
      </c>
      <c r="AZ19" s="121">
        <v>41.667000000000002</v>
      </c>
      <c r="BA19" s="114">
        <v>75</v>
      </c>
      <c r="BB19" s="114">
        <v>75</v>
      </c>
      <c r="BC19" s="114">
        <v>75</v>
      </c>
      <c r="BD19" s="114">
        <v>75</v>
      </c>
      <c r="BE19" s="114">
        <v>25</v>
      </c>
      <c r="BF19" s="120">
        <f t="shared" si="8"/>
        <v>325</v>
      </c>
      <c r="BG19" s="122">
        <v>65</v>
      </c>
      <c r="BH19" s="124">
        <f t="shared" si="9"/>
        <v>450</v>
      </c>
      <c r="BI19" s="124">
        <v>56.25</v>
      </c>
      <c r="BJ19" s="123">
        <f t="shared" si="10"/>
        <v>2525</v>
      </c>
      <c r="BK19" s="125">
        <v>70.138999999999996</v>
      </c>
    </row>
    <row r="20" spans="2:63" s="114" customFormat="1" x14ac:dyDescent="0.2">
      <c r="B20" s="114">
        <v>12</v>
      </c>
      <c r="C20" s="114" t="s">
        <v>376</v>
      </c>
      <c r="D20" s="114" t="s">
        <v>362</v>
      </c>
      <c r="E20" s="114" t="s">
        <v>363</v>
      </c>
      <c r="F20" s="114">
        <v>50</v>
      </c>
      <c r="G20" s="114">
        <v>50</v>
      </c>
      <c r="H20" s="114">
        <v>50</v>
      </c>
      <c r="I20" s="114">
        <v>50</v>
      </c>
      <c r="K20" s="114">
        <v>50</v>
      </c>
      <c r="L20" s="120">
        <f t="shared" si="0"/>
        <v>250</v>
      </c>
      <c r="M20" s="121">
        <v>50</v>
      </c>
      <c r="N20" s="114">
        <v>100</v>
      </c>
      <c r="O20" s="114">
        <v>100</v>
      </c>
      <c r="P20" s="114">
        <v>50</v>
      </c>
      <c r="Q20" s="114">
        <v>100</v>
      </c>
      <c r="R20" s="114">
        <v>100</v>
      </c>
      <c r="S20" s="120">
        <f t="shared" si="1"/>
        <v>450</v>
      </c>
      <c r="T20" s="121">
        <v>90</v>
      </c>
      <c r="U20" s="114">
        <v>100</v>
      </c>
      <c r="V20" s="114">
        <v>100</v>
      </c>
      <c r="W20" s="114">
        <v>100</v>
      </c>
      <c r="X20" s="114">
        <v>50</v>
      </c>
      <c r="Y20" s="120">
        <f t="shared" si="2"/>
        <v>350</v>
      </c>
      <c r="Z20" s="121">
        <v>87.5</v>
      </c>
      <c r="AA20" s="114">
        <v>100</v>
      </c>
      <c r="AB20" s="114">
        <v>50</v>
      </c>
      <c r="AC20" s="114">
        <v>50</v>
      </c>
      <c r="AD20" s="114">
        <v>50</v>
      </c>
      <c r="AE20" s="114">
        <v>50</v>
      </c>
      <c r="AF20" s="120">
        <f t="shared" si="3"/>
        <v>300</v>
      </c>
      <c r="AG20" s="122">
        <v>60</v>
      </c>
      <c r="AH20" s="123">
        <f t="shared" si="4"/>
        <v>1350</v>
      </c>
      <c r="AI20" s="124">
        <v>71.052999999999997</v>
      </c>
      <c r="AJ20" s="114">
        <v>100</v>
      </c>
      <c r="AK20" s="114">
        <v>50</v>
      </c>
      <c r="AL20" s="117">
        <v>100</v>
      </c>
      <c r="AM20" s="114">
        <f t="shared" si="5"/>
        <v>250</v>
      </c>
      <c r="AN20" s="121">
        <v>83.332999999999998</v>
      </c>
      <c r="AO20" s="114">
        <v>25</v>
      </c>
      <c r="AP20" s="114">
        <v>25</v>
      </c>
      <c r="AQ20" s="114">
        <v>25</v>
      </c>
      <c r="AR20" s="114">
        <v>25</v>
      </c>
      <c r="AS20" s="114">
        <v>25</v>
      </c>
      <c r="AT20" s="120">
        <f t="shared" si="6"/>
        <v>125</v>
      </c>
      <c r="AU20" s="121">
        <v>25</v>
      </c>
      <c r="AV20" s="114">
        <v>25</v>
      </c>
      <c r="AW20" s="114">
        <v>50</v>
      </c>
      <c r="AX20" s="114">
        <v>50</v>
      </c>
      <c r="AY20" s="120">
        <f t="shared" si="7"/>
        <v>125</v>
      </c>
      <c r="AZ20" s="121">
        <v>41.667000000000002</v>
      </c>
      <c r="BA20" s="114">
        <v>25</v>
      </c>
      <c r="BB20" s="114">
        <v>50</v>
      </c>
      <c r="BC20" s="114">
        <v>50</v>
      </c>
      <c r="BD20" s="114">
        <v>25</v>
      </c>
      <c r="BE20" s="114">
        <v>0</v>
      </c>
      <c r="BF20" s="120">
        <f t="shared" si="8"/>
        <v>150</v>
      </c>
      <c r="BG20" s="122">
        <v>30</v>
      </c>
      <c r="BH20" s="124">
        <f t="shared" si="9"/>
        <v>275</v>
      </c>
      <c r="BI20" s="124">
        <v>34.375</v>
      </c>
      <c r="BJ20" s="123">
        <f t="shared" si="10"/>
        <v>2000</v>
      </c>
      <c r="BK20" s="125">
        <v>57.143000000000001</v>
      </c>
    </row>
    <row r="21" spans="2:63" x14ac:dyDescent="0.2">
      <c r="F21">
        <v>75</v>
      </c>
      <c r="G21">
        <v>50</v>
      </c>
      <c r="H21">
        <v>75</v>
      </c>
      <c r="I21">
        <v>100</v>
      </c>
      <c r="J21">
        <v>100</v>
      </c>
      <c r="K21">
        <v>100</v>
      </c>
      <c r="N21">
        <v>50</v>
      </c>
      <c r="O21">
        <v>50</v>
      </c>
      <c r="P21">
        <v>50</v>
      </c>
      <c r="Q21">
        <v>50</v>
      </c>
      <c r="R21">
        <v>25</v>
      </c>
      <c r="U21">
        <v>75</v>
      </c>
      <c r="V21">
        <v>75</v>
      </c>
      <c r="W21">
        <v>75</v>
      </c>
      <c r="X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J21">
        <v>50</v>
      </c>
      <c r="AK21">
        <v>75</v>
      </c>
      <c r="AL21" s="45">
        <v>50</v>
      </c>
      <c r="AO21">
        <v>50</v>
      </c>
      <c r="AP21">
        <v>50</v>
      </c>
      <c r="AQ21">
        <v>75</v>
      </c>
      <c r="AR21">
        <v>50</v>
      </c>
      <c r="AS21">
        <v>0</v>
      </c>
      <c r="AV21">
        <v>50</v>
      </c>
      <c r="AW21">
        <v>75</v>
      </c>
      <c r="AX21">
        <v>100</v>
      </c>
      <c r="BA21">
        <v>50</v>
      </c>
      <c r="BB21">
        <v>50</v>
      </c>
      <c r="BC21">
        <v>75</v>
      </c>
      <c r="BD21">
        <v>75</v>
      </c>
      <c r="BE21">
        <v>50</v>
      </c>
    </row>
    <row r="22" spans="2:63" x14ac:dyDescent="0.2">
      <c r="B22">
        <v>13</v>
      </c>
      <c r="C22">
        <v>14</v>
      </c>
      <c r="D22" t="s">
        <v>366</v>
      </c>
      <c r="E22" t="s">
        <v>367</v>
      </c>
      <c r="F22">
        <v>25</v>
      </c>
      <c r="G22">
        <v>0</v>
      </c>
      <c r="H22">
        <v>25</v>
      </c>
      <c r="I22">
        <v>25</v>
      </c>
      <c r="J22">
        <v>25</v>
      </c>
      <c r="K22">
        <v>50</v>
      </c>
      <c r="L22" s="8">
        <f t="shared" si="0"/>
        <v>150</v>
      </c>
      <c r="M22" s="10">
        <v>25</v>
      </c>
      <c r="N22">
        <v>25</v>
      </c>
      <c r="O22">
        <v>50</v>
      </c>
      <c r="P22">
        <v>50</v>
      </c>
      <c r="Q22">
        <v>50</v>
      </c>
      <c r="R22">
        <v>25</v>
      </c>
      <c r="S22" s="8">
        <f t="shared" si="1"/>
        <v>200</v>
      </c>
      <c r="T22" s="10">
        <v>40</v>
      </c>
      <c r="U22">
        <v>50</v>
      </c>
      <c r="V22">
        <v>25</v>
      </c>
      <c r="W22">
        <v>25</v>
      </c>
      <c r="X22">
        <v>25</v>
      </c>
      <c r="Y22" s="8">
        <f t="shared" si="2"/>
        <v>125</v>
      </c>
      <c r="Z22" s="10">
        <v>31.25</v>
      </c>
      <c r="AA22">
        <v>50</v>
      </c>
      <c r="AB22">
        <v>50</v>
      </c>
      <c r="AC22">
        <v>25</v>
      </c>
      <c r="AD22">
        <v>25</v>
      </c>
      <c r="AE22">
        <v>25</v>
      </c>
      <c r="AF22" s="8">
        <f t="shared" si="3"/>
        <v>175</v>
      </c>
      <c r="AG22" s="12">
        <v>35</v>
      </c>
      <c r="AH22" s="15">
        <f t="shared" si="4"/>
        <v>650</v>
      </c>
      <c r="AI22" s="18">
        <v>32.5</v>
      </c>
      <c r="AJ22">
        <v>50</v>
      </c>
      <c r="AK22">
        <v>50</v>
      </c>
      <c r="AL22" s="45">
        <v>50</v>
      </c>
      <c r="AM22">
        <f t="shared" si="5"/>
        <v>150</v>
      </c>
      <c r="AN22" s="10">
        <v>50</v>
      </c>
      <c r="AO22">
        <v>25</v>
      </c>
      <c r="AP22">
        <v>50</v>
      </c>
      <c r="AQ22">
        <v>50</v>
      </c>
      <c r="AR22">
        <v>25</v>
      </c>
      <c r="AS22">
        <v>25</v>
      </c>
      <c r="AT22" s="8">
        <f t="shared" si="6"/>
        <v>175</v>
      </c>
      <c r="AU22" s="10">
        <v>35</v>
      </c>
      <c r="AV22">
        <v>25</v>
      </c>
      <c r="AW22">
        <v>50</v>
      </c>
      <c r="AX22">
        <v>50</v>
      </c>
      <c r="AY22" s="8">
        <f t="shared" si="7"/>
        <v>125</v>
      </c>
      <c r="AZ22" s="10">
        <v>41.667000000000002</v>
      </c>
      <c r="BA22">
        <v>25</v>
      </c>
      <c r="BB22">
        <v>25</v>
      </c>
      <c r="BC22">
        <v>25</v>
      </c>
      <c r="BD22">
        <v>25</v>
      </c>
      <c r="BE22">
        <v>25</v>
      </c>
      <c r="BF22" s="8">
        <f t="shared" si="8"/>
        <v>125</v>
      </c>
      <c r="BG22" s="12">
        <v>25</v>
      </c>
      <c r="BH22" s="18">
        <f t="shared" si="9"/>
        <v>250</v>
      </c>
      <c r="BI22" s="18">
        <v>31.25</v>
      </c>
      <c r="BJ22" s="15">
        <f t="shared" si="10"/>
        <v>1225</v>
      </c>
      <c r="BK22" s="32">
        <v>34.027999999999999</v>
      </c>
    </row>
    <row r="23" spans="2:63" x14ac:dyDescent="0.2">
      <c r="L23" s="8">
        <f t="shared" si="0"/>
        <v>0</v>
      </c>
      <c r="S23" s="8">
        <f t="shared" si="1"/>
        <v>0</v>
      </c>
      <c r="Y23" s="8">
        <f t="shared" si="2"/>
        <v>0</v>
      </c>
      <c r="AF23" s="8">
        <f t="shared" si="3"/>
        <v>0</v>
      </c>
      <c r="AH23" s="15">
        <f t="shared" si="4"/>
        <v>0</v>
      </c>
      <c r="AM23">
        <f t="shared" si="5"/>
        <v>0</v>
      </c>
      <c r="AT23" s="8">
        <f t="shared" si="6"/>
        <v>0</v>
      </c>
      <c r="AY23" s="8">
        <f t="shared" si="7"/>
        <v>0</v>
      </c>
      <c r="BF23" s="8">
        <f t="shared" si="8"/>
        <v>0</v>
      </c>
      <c r="BH23" s="18">
        <f t="shared" si="9"/>
        <v>0</v>
      </c>
      <c r="BJ23" s="15">
        <f t="shared" si="10"/>
        <v>0</v>
      </c>
    </row>
    <row r="24" spans="2:63" x14ac:dyDescent="0.2">
      <c r="L24" s="8">
        <f t="shared" si="0"/>
        <v>0</v>
      </c>
      <c r="Y24" s="8">
        <f t="shared" si="2"/>
        <v>0</v>
      </c>
      <c r="AF24" s="8">
        <f t="shared" si="3"/>
        <v>0</v>
      </c>
      <c r="AH24" s="15">
        <f t="shared" si="4"/>
        <v>0</v>
      </c>
      <c r="AM24">
        <f t="shared" si="5"/>
        <v>0</v>
      </c>
      <c r="AT24" s="8">
        <f t="shared" si="6"/>
        <v>0</v>
      </c>
      <c r="AY24" s="8">
        <f t="shared" si="7"/>
        <v>0</v>
      </c>
      <c r="BF24" s="8">
        <f t="shared" si="8"/>
        <v>0</v>
      </c>
      <c r="BH24" s="18">
        <f t="shared" si="9"/>
        <v>0</v>
      </c>
      <c r="BJ24" s="15">
        <f t="shared" si="10"/>
        <v>0</v>
      </c>
    </row>
    <row r="25" spans="2:63" x14ac:dyDescent="0.2">
      <c r="AF25" s="8">
        <f t="shared" si="3"/>
        <v>0</v>
      </c>
      <c r="AT25" s="8">
        <f t="shared" si="6"/>
        <v>0</v>
      </c>
      <c r="AY25" s="8">
        <f t="shared" si="7"/>
        <v>0</v>
      </c>
      <c r="BF25" s="8">
        <f t="shared" si="8"/>
        <v>0</v>
      </c>
      <c r="BH25" s="18">
        <f t="shared" si="9"/>
        <v>0</v>
      </c>
      <c r="BJ25" s="15">
        <f t="shared" si="10"/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3"/>
  <sheetViews>
    <sheetView zoomScale="150" workbookViewId="0">
      <pane ySplit="1" topLeftCell="A2" activePane="bottomLeft" state="frozen"/>
      <selection pane="bottomLeft" activeCell="G21" sqref="G21"/>
    </sheetView>
  </sheetViews>
  <sheetFormatPr baseColWidth="10" defaultColWidth="8.83203125" defaultRowHeight="15" x14ac:dyDescent="0.2"/>
  <cols>
    <col min="1" max="1" width="15.6640625" customWidth="1"/>
    <col min="2" max="2" width="8" customWidth="1"/>
    <col min="3" max="3" width="5.5" customWidth="1"/>
    <col min="4" max="4" width="8.5" customWidth="1"/>
    <col min="5" max="5" width="8.83203125" style="97"/>
    <col min="6" max="15" width="8.83203125" style="3"/>
    <col min="16" max="16" width="8.83203125" style="99"/>
    <col min="17" max="28" width="8.83203125" style="3"/>
    <col min="29" max="29" width="8.83203125" style="99"/>
    <col min="30" max="33" width="8.83203125" style="3"/>
    <col min="37" max="38" width="11.33203125" customWidth="1"/>
    <col min="39" max="39" width="11.5" customWidth="1"/>
    <col min="40" max="40" width="11.33203125" customWidth="1"/>
    <col min="41" max="41" width="11.33203125" style="45" customWidth="1"/>
  </cols>
  <sheetData>
    <row r="1" spans="1:51" s="35" customFormat="1" ht="46.5" customHeight="1" thickBot="1" x14ac:dyDescent="0.25">
      <c r="A1" s="1" t="s">
        <v>0</v>
      </c>
      <c r="B1" s="1" t="s">
        <v>1</v>
      </c>
      <c r="C1" s="1" t="s">
        <v>2</v>
      </c>
      <c r="D1" s="34" t="s">
        <v>4</v>
      </c>
      <c r="E1" s="96" t="s">
        <v>5</v>
      </c>
      <c r="F1" s="1" t="s">
        <v>77</v>
      </c>
      <c r="G1" s="1" t="s">
        <v>78</v>
      </c>
      <c r="H1" s="100" t="s">
        <v>79</v>
      </c>
      <c r="I1" s="100" t="s">
        <v>80</v>
      </c>
      <c r="J1" s="102" t="s">
        <v>81</v>
      </c>
      <c r="K1" s="102" t="s">
        <v>82</v>
      </c>
      <c r="L1" s="102" t="s">
        <v>83</v>
      </c>
      <c r="M1" s="104" t="s">
        <v>84</v>
      </c>
      <c r="N1" s="104" t="s">
        <v>85</v>
      </c>
      <c r="O1" s="100" t="s">
        <v>86</v>
      </c>
      <c r="P1" s="103" t="s">
        <v>87</v>
      </c>
      <c r="Q1" s="104" t="s">
        <v>88</v>
      </c>
      <c r="R1" s="104" t="s">
        <v>89</v>
      </c>
      <c r="S1" s="104" t="s">
        <v>90</v>
      </c>
      <c r="T1" s="100" t="s">
        <v>91</v>
      </c>
      <c r="U1" s="100" t="s">
        <v>92</v>
      </c>
      <c r="V1" s="100" t="s">
        <v>93</v>
      </c>
      <c r="W1" s="100" t="s">
        <v>94</v>
      </c>
      <c r="X1" s="102" t="s">
        <v>95</v>
      </c>
      <c r="Y1" s="1" t="s">
        <v>96</v>
      </c>
      <c r="Z1" s="1" t="s">
        <v>97</v>
      </c>
      <c r="AA1" s="1" t="s">
        <v>98</v>
      </c>
      <c r="AB1" s="104" t="s">
        <v>99</v>
      </c>
      <c r="AC1" s="105" t="s">
        <v>100</v>
      </c>
      <c r="AD1" s="104" t="s">
        <v>101</v>
      </c>
      <c r="AE1" s="102" t="s">
        <v>144</v>
      </c>
      <c r="AF1" s="101" t="s">
        <v>335</v>
      </c>
      <c r="AG1" s="101" t="s">
        <v>102</v>
      </c>
      <c r="AH1" s="38" t="s">
        <v>131</v>
      </c>
      <c r="AI1" s="38" t="s">
        <v>132</v>
      </c>
      <c r="AJ1" s="38" t="s">
        <v>133</v>
      </c>
      <c r="AK1" s="39" t="s">
        <v>134</v>
      </c>
      <c r="AL1" s="39" t="s">
        <v>135</v>
      </c>
      <c r="AM1" s="39" t="s">
        <v>136</v>
      </c>
      <c r="AN1" s="39" t="s">
        <v>137</v>
      </c>
      <c r="AO1" s="39" t="s">
        <v>138</v>
      </c>
      <c r="AP1" s="1" t="s">
        <v>336</v>
      </c>
      <c r="AQ1" s="1"/>
      <c r="AR1" s="1" t="s">
        <v>337</v>
      </c>
      <c r="AS1" s="1"/>
      <c r="AT1" s="1" t="s">
        <v>338</v>
      </c>
      <c r="AU1" s="1"/>
      <c r="AV1" s="1" t="s">
        <v>339</v>
      </c>
      <c r="AW1" s="1"/>
      <c r="AX1" s="1" t="s">
        <v>340</v>
      </c>
    </row>
    <row r="2" spans="1:51" ht="101.25" customHeight="1" x14ac:dyDescent="0.2">
      <c r="A2" s="4" t="s">
        <v>3</v>
      </c>
      <c r="B2" s="129" t="s">
        <v>148</v>
      </c>
      <c r="C2" s="130"/>
      <c r="D2" s="130"/>
      <c r="E2" s="131"/>
      <c r="F2" s="36" t="s">
        <v>103</v>
      </c>
      <c r="G2" s="36" t="s">
        <v>104</v>
      </c>
      <c r="H2" s="36" t="s">
        <v>105</v>
      </c>
      <c r="I2" s="37" t="s">
        <v>106</v>
      </c>
      <c r="J2" s="36" t="s">
        <v>107</v>
      </c>
      <c r="K2" s="36" t="s">
        <v>108</v>
      </c>
      <c r="L2" s="36" t="s">
        <v>109</v>
      </c>
      <c r="M2" s="36" t="s">
        <v>110</v>
      </c>
      <c r="N2" s="36" t="s">
        <v>111</v>
      </c>
      <c r="O2" s="36" t="s">
        <v>112</v>
      </c>
      <c r="P2" s="98" t="s">
        <v>113</v>
      </c>
      <c r="Q2" s="36" t="s">
        <v>114</v>
      </c>
      <c r="R2" s="36" t="s">
        <v>115</v>
      </c>
      <c r="S2" s="36" t="s">
        <v>116</v>
      </c>
      <c r="T2" s="36" t="s">
        <v>117</v>
      </c>
      <c r="U2" s="36" t="s">
        <v>118</v>
      </c>
      <c r="V2" s="36" t="s">
        <v>119</v>
      </c>
      <c r="W2" s="36" t="s">
        <v>120</v>
      </c>
      <c r="X2" s="36" t="s">
        <v>121</v>
      </c>
      <c r="Y2" s="36" t="s">
        <v>122</v>
      </c>
      <c r="Z2" s="36" t="s">
        <v>123</v>
      </c>
      <c r="AA2" s="36" t="s">
        <v>124</v>
      </c>
      <c r="AB2" s="36" t="s">
        <v>125</v>
      </c>
      <c r="AC2" s="98" t="s">
        <v>126</v>
      </c>
      <c r="AD2" s="36" t="s">
        <v>127</v>
      </c>
      <c r="AE2" s="36" t="s">
        <v>128</v>
      </c>
      <c r="AF2" s="36" t="s">
        <v>129</v>
      </c>
      <c r="AG2" s="36" t="s">
        <v>130</v>
      </c>
      <c r="AH2" s="36" t="s">
        <v>139</v>
      </c>
      <c r="AI2" s="36" t="s">
        <v>140</v>
      </c>
      <c r="AJ2" s="36" t="s">
        <v>141</v>
      </c>
      <c r="AK2" s="40" t="s">
        <v>142</v>
      </c>
      <c r="AL2" s="41" t="s">
        <v>143</v>
      </c>
      <c r="AM2" s="40" t="s">
        <v>145</v>
      </c>
      <c r="AN2" s="40" t="s">
        <v>146</v>
      </c>
      <c r="AO2" s="42" t="s">
        <v>147</v>
      </c>
      <c r="AQ2" s="107" t="s">
        <v>341</v>
      </c>
      <c r="AS2" s="107" t="s">
        <v>341</v>
      </c>
      <c r="AU2" s="107" t="s">
        <v>341</v>
      </c>
      <c r="AW2" s="107" t="s">
        <v>341</v>
      </c>
      <c r="AY2" s="107" t="s">
        <v>341</v>
      </c>
    </row>
    <row r="3" spans="1:51" x14ac:dyDescent="0.2">
      <c r="B3">
        <v>1</v>
      </c>
      <c r="C3">
        <v>8</v>
      </c>
      <c r="D3" t="s">
        <v>274</v>
      </c>
      <c r="E3" s="97" t="s">
        <v>277</v>
      </c>
      <c r="F3" s="3">
        <v>2</v>
      </c>
      <c r="G3" s="3">
        <v>2</v>
      </c>
      <c r="H3" s="3">
        <v>3</v>
      </c>
      <c r="I3" s="3">
        <v>1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>
        <v>4</v>
      </c>
      <c r="P3" s="99">
        <v>5</v>
      </c>
      <c r="Q3" s="3">
        <v>3</v>
      </c>
      <c r="R3" s="3">
        <v>5</v>
      </c>
      <c r="S3" s="3">
        <v>4</v>
      </c>
      <c r="T3" s="3">
        <v>4</v>
      </c>
      <c r="U3" s="3">
        <v>5</v>
      </c>
      <c r="V3" s="3">
        <v>3</v>
      </c>
      <c r="W3" s="3">
        <v>3</v>
      </c>
      <c r="X3" s="3">
        <v>3</v>
      </c>
      <c r="Y3" s="3">
        <v>2</v>
      </c>
      <c r="Z3" s="106">
        <v>3</v>
      </c>
      <c r="AA3" s="3">
        <v>3</v>
      </c>
      <c r="AB3" s="3">
        <v>3</v>
      </c>
      <c r="AC3" s="99">
        <v>3</v>
      </c>
      <c r="AD3" s="3">
        <v>4</v>
      </c>
      <c r="AE3" s="3">
        <v>2</v>
      </c>
      <c r="AF3" s="3">
        <v>3</v>
      </c>
      <c r="AG3" s="3">
        <v>4</v>
      </c>
      <c r="AH3" s="43">
        <f>6-H3</f>
        <v>3</v>
      </c>
      <c r="AI3" s="43">
        <f>6-I3</f>
        <v>5</v>
      </c>
      <c r="AJ3" s="43">
        <f>6-AE3</f>
        <v>4</v>
      </c>
      <c r="AK3" s="43">
        <f>((AH3+AI3+O3+T3+U3+V3+W3)/7)*4</f>
        <v>15.428571428571429</v>
      </c>
      <c r="AL3" s="43">
        <f>((J3+K3+L3+P3+X3+AJ3)/6)*4</f>
        <v>14</v>
      </c>
      <c r="AM3" s="43">
        <f>((J3+K3+L3+P3+X3+AJ3+AF3+AG3)/8)*4</f>
        <v>14</v>
      </c>
      <c r="AN3" s="43">
        <f>((Y3+Z3+AA3)/3)*4</f>
        <v>10.666666666666666</v>
      </c>
      <c r="AO3" s="44">
        <f>((M3+N3+Q3+R3+S3+AB3+AC3+AD3)/8)*4</f>
        <v>14</v>
      </c>
      <c r="AP3">
        <f>SUM(AH3,AI3,O3,T3,U3,V3,W3)</f>
        <v>27</v>
      </c>
      <c r="AQ3">
        <v>69</v>
      </c>
      <c r="AR3">
        <f>SUM(J3,K3,L3,P3,X3,AJ3)</f>
        <v>21</v>
      </c>
      <c r="AS3">
        <v>63</v>
      </c>
      <c r="AT3">
        <f>SUM(J3,K3,L3,P3,X3,AJ3,AF3,AG3)</f>
        <v>28</v>
      </c>
      <c r="AU3">
        <v>63</v>
      </c>
      <c r="AV3">
        <f>SUM(Y3,Z3,AA3)</f>
        <v>8</v>
      </c>
      <c r="AW3">
        <v>44</v>
      </c>
      <c r="AX3">
        <f>SUM(M3,N3,Q3,R3,S3,AB3,AC3,AD3)</f>
        <v>28</v>
      </c>
      <c r="AY3">
        <v>63</v>
      </c>
    </row>
    <row r="4" spans="1:51" x14ac:dyDescent="0.2">
      <c r="B4">
        <v>2</v>
      </c>
      <c r="C4">
        <v>8</v>
      </c>
      <c r="D4" t="s">
        <v>274</v>
      </c>
      <c r="E4" s="97" t="s">
        <v>278</v>
      </c>
      <c r="F4" s="3">
        <v>3</v>
      </c>
      <c r="G4" s="3">
        <v>3</v>
      </c>
      <c r="H4" s="3">
        <v>3</v>
      </c>
      <c r="I4" s="3">
        <v>1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99">
        <v>3</v>
      </c>
      <c r="Q4" s="3">
        <v>2</v>
      </c>
      <c r="R4" s="3">
        <v>3</v>
      </c>
      <c r="S4" s="3">
        <v>3</v>
      </c>
      <c r="T4" s="3">
        <v>3</v>
      </c>
      <c r="U4" s="3">
        <v>2</v>
      </c>
      <c r="V4" s="3">
        <v>3</v>
      </c>
      <c r="W4" s="3">
        <v>3</v>
      </c>
      <c r="X4" s="3">
        <v>3</v>
      </c>
      <c r="Y4" s="3">
        <v>3</v>
      </c>
      <c r="Z4" s="3">
        <v>3</v>
      </c>
      <c r="AA4" s="3">
        <v>3</v>
      </c>
      <c r="AB4" s="3">
        <v>4</v>
      </c>
      <c r="AC4" s="99">
        <v>4</v>
      </c>
      <c r="AD4" s="3">
        <v>3</v>
      </c>
      <c r="AE4" s="3">
        <v>3</v>
      </c>
      <c r="AF4" s="3">
        <v>3</v>
      </c>
      <c r="AG4" s="3">
        <v>3</v>
      </c>
      <c r="AH4" s="43">
        <f t="shared" ref="AH4:AH23" si="0">6-H4</f>
        <v>3</v>
      </c>
      <c r="AI4" s="43">
        <f t="shared" ref="AI4:AI23" si="1">6-I4</f>
        <v>5</v>
      </c>
      <c r="AJ4" s="43">
        <f t="shared" ref="AJ4:AJ23" si="2">6-AE4</f>
        <v>3</v>
      </c>
      <c r="AK4" s="43">
        <f t="shared" ref="AK4:AK22" si="3">((AH4+AI4+O4+T4+U4+V4+W4)/7)*4</f>
        <v>12.571428571428571</v>
      </c>
      <c r="AL4" s="43">
        <f t="shared" ref="AL4:AL23" si="4">((J4+K4+L4+P4+X4+AJ4)/6)*4</f>
        <v>12</v>
      </c>
      <c r="AM4" s="43">
        <f t="shared" ref="AM4:AM23" si="5">((J4+K4+L4+P4+X4+AJ4+AF4+AG4)/8)*4</f>
        <v>12</v>
      </c>
      <c r="AN4" s="43">
        <f t="shared" ref="AN4:AN23" si="6">((Y4+Z4+AA4)/3)*4</f>
        <v>12</v>
      </c>
      <c r="AO4" s="44">
        <f t="shared" ref="AO4:AO23" si="7">((M4+N4+Q4+R4+S4+AB4+AC4+AD4)/8)*4</f>
        <v>12.5</v>
      </c>
      <c r="AP4">
        <f t="shared" ref="AP4:AP23" si="8">SUM(AH4,AI4,O4,T4,U4,V4,W4)</f>
        <v>22</v>
      </c>
      <c r="AQ4">
        <v>56</v>
      </c>
      <c r="AR4">
        <f t="shared" ref="AR4:AR23" si="9">SUM(J4,K4,L4,P4,X4,AJ4)</f>
        <v>18</v>
      </c>
      <c r="AS4">
        <v>50</v>
      </c>
      <c r="AT4">
        <f t="shared" ref="AT4:AT23" si="10">SUM(J4,K4,L4,P4,X4,AJ4,AF4,AG4)</f>
        <v>24</v>
      </c>
      <c r="AU4">
        <v>50</v>
      </c>
      <c r="AV4">
        <f t="shared" ref="AV4:AV23" si="11">SUM(Y4,Z4,AA4)</f>
        <v>9</v>
      </c>
      <c r="AW4">
        <v>50</v>
      </c>
      <c r="AX4">
        <f t="shared" ref="AX4:AX23" si="12">SUM(M4,N4,Q4,R4,S4,AB4,AC4,AD4)</f>
        <v>25</v>
      </c>
      <c r="AY4">
        <v>56</v>
      </c>
    </row>
    <row r="5" spans="1:51" x14ac:dyDescent="0.2">
      <c r="E5" s="97" t="s">
        <v>277</v>
      </c>
      <c r="F5" s="3">
        <v>4</v>
      </c>
      <c r="G5" s="3">
        <v>3</v>
      </c>
      <c r="H5" s="3">
        <v>3</v>
      </c>
      <c r="I5" s="3">
        <v>1</v>
      </c>
      <c r="J5" s="3">
        <v>2</v>
      </c>
      <c r="K5" s="3">
        <v>3</v>
      </c>
      <c r="L5" s="3">
        <v>4</v>
      </c>
      <c r="M5" s="3">
        <v>3</v>
      </c>
      <c r="N5" s="3">
        <v>3</v>
      </c>
      <c r="O5" s="3">
        <v>4</v>
      </c>
      <c r="P5" s="99">
        <v>4</v>
      </c>
      <c r="Q5" s="3">
        <v>2</v>
      </c>
      <c r="R5" s="3">
        <v>3</v>
      </c>
      <c r="S5" s="3">
        <v>2</v>
      </c>
      <c r="T5" s="3">
        <v>4</v>
      </c>
      <c r="U5" s="3">
        <v>3</v>
      </c>
      <c r="V5" s="3">
        <v>3</v>
      </c>
      <c r="W5" s="3">
        <v>4</v>
      </c>
      <c r="X5" s="3">
        <v>3</v>
      </c>
      <c r="Y5" s="3">
        <v>3</v>
      </c>
      <c r="Z5" s="3">
        <v>4</v>
      </c>
      <c r="AA5" s="3">
        <v>3</v>
      </c>
      <c r="AB5" s="3">
        <v>3</v>
      </c>
      <c r="AC5" s="99">
        <v>4</v>
      </c>
      <c r="AD5" s="3">
        <v>3</v>
      </c>
      <c r="AE5" s="3">
        <v>3</v>
      </c>
      <c r="AF5" s="3">
        <v>4</v>
      </c>
      <c r="AG5" s="3">
        <v>3</v>
      </c>
      <c r="AH5" s="43">
        <f t="shared" si="0"/>
        <v>3</v>
      </c>
      <c r="AI5" s="43">
        <f t="shared" si="1"/>
        <v>5</v>
      </c>
      <c r="AJ5" s="43">
        <f t="shared" si="2"/>
        <v>3</v>
      </c>
      <c r="AK5" s="43">
        <f t="shared" si="3"/>
        <v>14.857142857142858</v>
      </c>
      <c r="AL5" s="43">
        <f t="shared" si="4"/>
        <v>12.666666666666666</v>
      </c>
      <c r="AM5" s="43">
        <f t="shared" si="5"/>
        <v>13</v>
      </c>
      <c r="AN5" s="43">
        <f t="shared" si="6"/>
        <v>13.333333333333334</v>
      </c>
      <c r="AO5" s="44">
        <f t="shared" si="7"/>
        <v>11.5</v>
      </c>
      <c r="AP5">
        <f t="shared" si="8"/>
        <v>26</v>
      </c>
      <c r="AQ5">
        <v>69</v>
      </c>
      <c r="AR5">
        <f t="shared" si="9"/>
        <v>19</v>
      </c>
      <c r="AS5">
        <v>56</v>
      </c>
      <c r="AT5">
        <f t="shared" si="10"/>
        <v>26</v>
      </c>
      <c r="AU5">
        <v>56</v>
      </c>
      <c r="AV5">
        <f t="shared" si="11"/>
        <v>10</v>
      </c>
      <c r="AW5">
        <v>56</v>
      </c>
      <c r="AX5">
        <f t="shared" si="12"/>
        <v>23</v>
      </c>
      <c r="AY5">
        <v>50</v>
      </c>
    </row>
    <row r="6" spans="1:51" x14ac:dyDescent="0.2">
      <c r="A6" t="s">
        <v>289</v>
      </c>
      <c r="B6">
        <v>3</v>
      </c>
      <c r="C6">
        <v>8</v>
      </c>
      <c r="D6" t="s">
        <v>275</v>
      </c>
      <c r="E6" s="97" t="s">
        <v>280</v>
      </c>
      <c r="F6" s="3">
        <v>2</v>
      </c>
      <c r="G6" s="3">
        <v>2</v>
      </c>
      <c r="H6" s="3">
        <v>3</v>
      </c>
      <c r="I6" s="3">
        <v>1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4</v>
      </c>
      <c r="P6" s="99">
        <v>5</v>
      </c>
      <c r="Q6" s="3">
        <v>3</v>
      </c>
      <c r="R6" s="3">
        <v>5</v>
      </c>
      <c r="S6" s="3">
        <v>4</v>
      </c>
      <c r="T6" s="3">
        <v>4</v>
      </c>
      <c r="U6" s="3">
        <v>5</v>
      </c>
      <c r="V6" s="3">
        <v>3</v>
      </c>
      <c r="W6" s="3">
        <v>3</v>
      </c>
      <c r="X6" s="3">
        <v>3</v>
      </c>
      <c r="Y6" s="3">
        <v>2</v>
      </c>
      <c r="Z6" s="106">
        <v>3</v>
      </c>
      <c r="AA6" s="3">
        <v>3</v>
      </c>
      <c r="AB6" s="3">
        <v>3</v>
      </c>
      <c r="AC6" s="99">
        <v>3</v>
      </c>
      <c r="AD6" s="3">
        <v>4</v>
      </c>
      <c r="AE6" s="3">
        <v>2</v>
      </c>
      <c r="AF6" s="3">
        <v>3</v>
      </c>
      <c r="AG6" s="3">
        <v>4</v>
      </c>
      <c r="AH6" s="43">
        <f t="shared" si="0"/>
        <v>3</v>
      </c>
      <c r="AI6" s="43">
        <f t="shared" si="1"/>
        <v>5</v>
      </c>
      <c r="AJ6" s="43">
        <f t="shared" si="2"/>
        <v>4</v>
      </c>
      <c r="AK6" s="43">
        <f t="shared" si="3"/>
        <v>15.428571428571429</v>
      </c>
      <c r="AL6" s="43">
        <f t="shared" si="4"/>
        <v>14</v>
      </c>
      <c r="AM6" s="43">
        <f t="shared" si="5"/>
        <v>14</v>
      </c>
      <c r="AN6" s="43">
        <f t="shared" si="6"/>
        <v>10.666666666666666</v>
      </c>
      <c r="AO6" s="44">
        <f t="shared" si="7"/>
        <v>14</v>
      </c>
      <c r="AP6">
        <f t="shared" si="8"/>
        <v>27</v>
      </c>
      <c r="AQ6">
        <v>69</v>
      </c>
      <c r="AR6">
        <f t="shared" si="9"/>
        <v>21</v>
      </c>
      <c r="AS6">
        <v>63</v>
      </c>
      <c r="AT6">
        <f t="shared" si="10"/>
        <v>28</v>
      </c>
      <c r="AU6">
        <v>63</v>
      </c>
      <c r="AV6">
        <f t="shared" si="11"/>
        <v>8</v>
      </c>
      <c r="AW6">
        <v>44</v>
      </c>
      <c r="AX6">
        <f t="shared" si="12"/>
        <v>28</v>
      </c>
      <c r="AY6">
        <v>63</v>
      </c>
    </row>
    <row r="7" spans="1:51" x14ac:dyDescent="0.2">
      <c r="AH7" s="43">
        <f t="shared" si="0"/>
        <v>6</v>
      </c>
      <c r="AI7" s="43">
        <f t="shared" si="1"/>
        <v>6</v>
      </c>
      <c r="AJ7" s="43">
        <f t="shared" si="2"/>
        <v>6</v>
      </c>
      <c r="AK7" s="43">
        <f t="shared" si="3"/>
        <v>6.8571428571428568</v>
      </c>
      <c r="AL7" s="43">
        <f t="shared" si="4"/>
        <v>4</v>
      </c>
      <c r="AM7" s="43">
        <f t="shared" si="5"/>
        <v>3</v>
      </c>
      <c r="AN7" s="43">
        <f t="shared" si="6"/>
        <v>0</v>
      </c>
      <c r="AO7" s="44">
        <f t="shared" si="7"/>
        <v>0</v>
      </c>
      <c r="AP7">
        <f t="shared" si="8"/>
        <v>12</v>
      </c>
      <c r="AR7">
        <f t="shared" si="9"/>
        <v>6</v>
      </c>
      <c r="AT7">
        <f t="shared" si="10"/>
        <v>6</v>
      </c>
      <c r="AV7">
        <f t="shared" si="11"/>
        <v>0</v>
      </c>
      <c r="AX7">
        <f t="shared" si="12"/>
        <v>0</v>
      </c>
    </row>
    <row r="8" spans="1:51" x14ac:dyDescent="0.2">
      <c r="B8">
        <v>4</v>
      </c>
      <c r="C8">
        <v>9</v>
      </c>
      <c r="D8" t="s">
        <v>276</v>
      </c>
      <c r="E8" s="97" t="s">
        <v>290</v>
      </c>
      <c r="F8" s="3">
        <v>4</v>
      </c>
      <c r="G8" s="3">
        <v>2</v>
      </c>
      <c r="H8" s="3">
        <v>2</v>
      </c>
      <c r="I8" s="3">
        <v>1</v>
      </c>
      <c r="J8" s="3">
        <v>4</v>
      </c>
      <c r="K8" s="3">
        <v>4</v>
      </c>
      <c r="L8" s="3">
        <v>4</v>
      </c>
      <c r="M8" s="3">
        <v>5</v>
      </c>
      <c r="N8" s="3">
        <v>5</v>
      </c>
      <c r="O8" s="3">
        <v>4</v>
      </c>
      <c r="P8" s="99">
        <v>5</v>
      </c>
      <c r="Q8" s="3">
        <v>4</v>
      </c>
      <c r="R8" s="3">
        <v>3</v>
      </c>
      <c r="S8" s="3">
        <v>2</v>
      </c>
      <c r="T8" s="3">
        <v>4</v>
      </c>
      <c r="U8" s="3">
        <v>3</v>
      </c>
      <c r="V8" s="3">
        <v>4</v>
      </c>
      <c r="W8" s="3">
        <v>3</v>
      </c>
      <c r="X8" s="3">
        <v>3</v>
      </c>
      <c r="Y8" s="3">
        <v>3</v>
      </c>
      <c r="Z8" s="3">
        <v>4</v>
      </c>
      <c r="AA8" s="3">
        <v>4</v>
      </c>
      <c r="AB8" s="3">
        <v>4</v>
      </c>
      <c r="AC8" s="99">
        <v>2</v>
      </c>
      <c r="AD8" s="3">
        <v>5</v>
      </c>
      <c r="AE8" s="3">
        <v>3</v>
      </c>
      <c r="AF8" s="3">
        <v>4</v>
      </c>
      <c r="AG8" s="3">
        <v>4</v>
      </c>
      <c r="AH8" s="43">
        <f t="shared" si="0"/>
        <v>4</v>
      </c>
      <c r="AI8" s="43">
        <f t="shared" si="1"/>
        <v>5</v>
      </c>
      <c r="AJ8" s="43">
        <f t="shared" si="2"/>
        <v>3</v>
      </c>
      <c r="AK8" s="43">
        <f t="shared" si="3"/>
        <v>15.428571428571429</v>
      </c>
      <c r="AL8" s="43">
        <f t="shared" si="4"/>
        <v>15.333333333333334</v>
      </c>
      <c r="AM8" s="43">
        <f t="shared" si="5"/>
        <v>15.5</v>
      </c>
      <c r="AN8" s="43">
        <f t="shared" si="6"/>
        <v>14.666666666666666</v>
      </c>
      <c r="AO8" s="44">
        <f t="shared" si="7"/>
        <v>15</v>
      </c>
      <c r="AP8">
        <f t="shared" si="8"/>
        <v>27</v>
      </c>
      <c r="AQ8">
        <v>69</v>
      </c>
      <c r="AR8">
        <f t="shared" si="9"/>
        <v>23</v>
      </c>
      <c r="AS8">
        <v>69</v>
      </c>
      <c r="AT8">
        <f t="shared" si="10"/>
        <v>31</v>
      </c>
      <c r="AU8">
        <v>75</v>
      </c>
      <c r="AV8">
        <f t="shared" si="11"/>
        <v>11</v>
      </c>
      <c r="AW8">
        <v>69</v>
      </c>
      <c r="AX8">
        <f t="shared" si="12"/>
        <v>30</v>
      </c>
      <c r="AY8">
        <v>69</v>
      </c>
    </row>
    <row r="9" spans="1:51" x14ac:dyDescent="0.2">
      <c r="E9" s="97" t="s">
        <v>291</v>
      </c>
      <c r="F9" s="3">
        <v>3</v>
      </c>
      <c r="G9" s="3">
        <v>2</v>
      </c>
      <c r="H9" s="3">
        <v>3</v>
      </c>
      <c r="I9" s="3">
        <v>2</v>
      </c>
      <c r="J9" s="3">
        <v>3</v>
      </c>
      <c r="K9" s="3">
        <v>4</v>
      </c>
      <c r="L9" s="3">
        <v>3</v>
      </c>
      <c r="M9" s="3">
        <v>3</v>
      </c>
      <c r="N9" s="3">
        <v>2</v>
      </c>
      <c r="O9" s="3">
        <v>3</v>
      </c>
      <c r="P9" s="99">
        <v>3</v>
      </c>
      <c r="Q9" s="3">
        <v>3</v>
      </c>
      <c r="R9" s="3">
        <v>3</v>
      </c>
      <c r="S9" s="3">
        <v>3</v>
      </c>
      <c r="T9" s="3">
        <v>3</v>
      </c>
      <c r="U9" s="3">
        <v>2</v>
      </c>
      <c r="V9" s="3">
        <v>3</v>
      </c>
      <c r="W9" s="3">
        <v>3</v>
      </c>
      <c r="X9" s="3">
        <v>3</v>
      </c>
      <c r="Y9" s="3">
        <v>3</v>
      </c>
      <c r="Z9" s="3">
        <v>3</v>
      </c>
      <c r="AA9" s="3">
        <v>4</v>
      </c>
      <c r="AB9" s="3">
        <v>4</v>
      </c>
      <c r="AC9" s="99">
        <v>3</v>
      </c>
      <c r="AD9" s="3">
        <v>4</v>
      </c>
      <c r="AE9" s="3">
        <v>2</v>
      </c>
      <c r="AF9" s="3">
        <v>4</v>
      </c>
      <c r="AG9" s="3">
        <v>4</v>
      </c>
      <c r="AH9" s="43">
        <f t="shared" si="0"/>
        <v>3</v>
      </c>
      <c r="AI9" s="43">
        <f t="shared" si="1"/>
        <v>4</v>
      </c>
      <c r="AJ9" s="43">
        <f t="shared" si="2"/>
        <v>4</v>
      </c>
      <c r="AK9" s="43">
        <f t="shared" si="3"/>
        <v>12</v>
      </c>
      <c r="AL9" s="43">
        <f t="shared" si="4"/>
        <v>13.333333333333334</v>
      </c>
      <c r="AM9" s="43">
        <f t="shared" si="5"/>
        <v>14</v>
      </c>
      <c r="AN9" s="43">
        <f t="shared" si="6"/>
        <v>13.333333333333334</v>
      </c>
      <c r="AO9" s="44">
        <f t="shared" si="7"/>
        <v>12.5</v>
      </c>
      <c r="AP9">
        <f t="shared" si="8"/>
        <v>21</v>
      </c>
      <c r="AQ9">
        <v>50</v>
      </c>
      <c r="AR9">
        <f t="shared" si="9"/>
        <v>20</v>
      </c>
      <c r="AS9">
        <v>56</v>
      </c>
      <c r="AT9">
        <f t="shared" si="10"/>
        <v>28</v>
      </c>
      <c r="AU9">
        <v>63</v>
      </c>
      <c r="AV9">
        <f t="shared" si="11"/>
        <v>10</v>
      </c>
      <c r="AW9">
        <v>56</v>
      </c>
      <c r="AX9">
        <f t="shared" si="12"/>
        <v>25</v>
      </c>
      <c r="AY9">
        <v>56</v>
      </c>
    </row>
    <row r="10" spans="1:51" x14ac:dyDescent="0.2">
      <c r="B10">
        <v>5</v>
      </c>
      <c r="C10">
        <v>7</v>
      </c>
      <c r="D10" t="s">
        <v>299</v>
      </c>
      <c r="E10" s="97" t="s">
        <v>300</v>
      </c>
      <c r="F10" s="3">
        <v>1</v>
      </c>
      <c r="G10" s="3">
        <v>3</v>
      </c>
      <c r="H10" s="3">
        <v>3</v>
      </c>
      <c r="I10" s="3">
        <v>5</v>
      </c>
      <c r="J10" s="3">
        <v>2</v>
      </c>
      <c r="K10" s="3">
        <v>3</v>
      </c>
      <c r="L10" s="3">
        <v>3</v>
      </c>
      <c r="M10" s="3">
        <v>4</v>
      </c>
      <c r="N10" s="3">
        <v>3</v>
      </c>
      <c r="O10" s="3">
        <v>3</v>
      </c>
      <c r="P10" s="99">
        <v>3</v>
      </c>
      <c r="Q10" s="3">
        <v>1</v>
      </c>
      <c r="R10" s="3">
        <v>2</v>
      </c>
      <c r="S10" s="3">
        <v>1</v>
      </c>
      <c r="T10" s="3">
        <v>3</v>
      </c>
      <c r="U10" s="3">
        <v>3</v>
      </c>
      <c r="V10" s="3">
        <v>3</v>
      </c>
      <c r="W10" s="3">
        <v>3</v>
      </c>
      <c r="X10" s="3">
        <v>3</v>
      </c>
      <c r="Y10" s="3">
        <v>3</v>
      </c>
      <c r="Z10" s="3">
        <v>1</v>
      </c>
      <c r="AA10" s="3">
        <v>3</v>
      </c>
      <c r="AB10" s="3">
        <v>3</v>
      </c>
      <c r="AC10" s="99">
        <v>3</v>
      </c>
      <c r="AD10" s="3">
        <v>2</v>
      </c>
      <c r="AE10" s="3">
        <v>1</v>
      </c>
      <c r="AF10" s="3">
        <v>3</v>
      </c>
      <c r="AG10" s="3">
        <v>3</v>
      </c>
      <c r="AH10" s="43">
        <f t="shared" si="0"/>
        <v>3</v>
      </c>
      <c r="AI10" s="43">
        <f t="shared" si="1"/>
        <v>1</v>
      </c>
      <c r="AJ10" s="43">
        <f t="shared" si="2"/>
        <v>5</v>
      </c>
      <c r="AK10" s="43">
        <f t="shared" si="3"/>
        <v>10.857142857142858</v>
      </c>
      <c r="AL10" s="43">
        <f t="shared" si="4"/>
        <v>12.666666666666666</v>
      </c>
      <c r="AM10" s="43">
        <f t="shared" si="5"/>
        <v>12.5</v>
      </c>
      <c r="AN10" s="43">
        <f t="shared" si="6"/>
        <v>9.3333333333333339</v>
      </c>
      <c r="AO10" s="44">
        <f t="shared" si="7"/>
        <v>9.5</v>
      </c>
      <c r="AP10">
        <f t="shared" si="8"/>
        <v>19</v>
      </c>
      <c r="AQ10">
        <v>44</v>
      </c>
      <c r="AR10">
        <f t="shared" si="9"/>
        <v>19</v>
      </c>
      <c r="AS10">
        <v>56</v>
      </c>
      <c r="AT10">
        <f t="shared" si="10"/>
        <v>25</v>
      </c>
      <c r="AU10">
        <v>56</v>
      </c>
      <c r="AV10">
        <f t="shared" si="11"/>
        <v>7</v>
      </c>
      <c r="AW10">
        <v>31</v>
      </c>
      <c r="AX10">
        <f t="shared" si="12"/>
        <v>19</v>
      </c>
      <c r="AY10">
        <v>38</v>
      </c>
    </row>
    <row r="11" spans="1:51" x14ac:dyDescent="0.2">
      <c r="A11" t="s">
        <v>301</v>
      </c>
      <c r="B11">
        <v>6</v>
      </c>
      <c r="C11">
        <v>13</v>
      </c>
      <c r="D11" t="s">
        <v>302</v>
      </c>
      <c r="E11" s="97" t="s">
        <v>303</v>
      </c>
      <c r="F11" s="3">
        <v>1</v>
      </c>
      <c r="G11" s="3">
        <v>3</v>
      </c>
      <c r="H11" s="3">
        <v>3</v>
      </c>
      <c r="I11" s="3">
        <v>5</v>
      </c>
      <c r="J11" s="3">
        <v>2</v>
      </c>
      <c r="K11" s="3">
        <v>3</v>
      </c>
      <c r="L11" s="3">
        <v>3</v>
      </c>
      <c r="M11" s="3">
        <v>4</v>
      </c>
      <c r="N11" s="3">
        <v>3</v>
      </c>
      <c r="O11" s="3">
        <v>3</v>
      </c>
      <c r="P11" s="99">
        <v>3</v>
      </c>
      <c r="Q11" s="3">
        <v>1</v>
      </c>
      <c r="R11" s="3">
        <v>2</v>
      </c>
      <c r="S11" s="3">
        <v>1</v>
      </c>
      <c r="T11" s="3">
        <v>3</v>
      </c>
      <c r="U11" s="3">
        <v>3</v>
      </c>
      <c r="V11" s="3">
        <v>3</v>
      </c>
      <c r="W11" s="3">
        <v>3</v>
      </c>
      <c r="X11" s="3">
        <v>3</v>
      </c>
      <c r="Y11" s="3">
        <v>3</v>
      </c>
      <c r="Z11" s="3">
        <v>1</v>
      </c>
      <c r="AA11" s="3">
        <v>3</v>
      </c>
      <c r="AB11" s="3">
        <v>3</v>
      </c>
      <c r="AC11" s="99">
        <v>3</v>
      </c>
      <c r="AD11" s="3">
        <v>2</v>
      </c>
      <c r="AE11" s="3">
        <v>1</v>
      </c>
      <c r="AF11" s="3">
        <v>3</v>
      </c>
      <c r="AG11" s="3">
        <v>3</v>
      </c>
      <c r="AH11" s="43">
        <f t="shared" si="0"/>
        <v>3</v>
      </c>
      <c r="AI11" s="43">
        <f t="shared" si="1"/>
        <v>1</v>
      </c>
      <c r="AJ11" s="43">
        <f t="shared" si="2"/>
        <v>5</v>
      </c>
      <c r="AK11" s="43">
        <f t="shared" si="3"/>
        <v>10.857142857142858</v>
      </c>
      <c r="AL11" s="43">
        <f t="shared" si="4"/>
        <v>12.666666666666666</v>
      </c>
      <c r="AM11" s="43">
        <f t="shared" si="5"/>
        <v>12.5</v>
      </c>
      <c r="AN11" s="43">
        <f t="shared" si="6"/>
        <v>9.3333333333333339</v>
      </c>
      <c r="AO11" s="44">
        <f t="shared" si="7"/>
        <v>9.5</v>
      </c>
      <c r="AP11">
        <f t="shared" si="8"/>
        <v>19</v>
      </c>
      <c r="AQ11">
        <v>44</v>
      </c>
      <c r="AR11">
        <f t="shared" si="9"/>
        <v>19</v>
      </c>
      <c r="AS11">
        <v>56</v>
      </c>
      <c r="AT11">
        <f t="shared" si="10"/>
        <v>25</v>
      </c>
      <c r="AU11">
        <v>56</v>
      </c>
      <c r="AV11">
        <f t="shared" si="11"/>
        <v>7</v>
      </c>
      <c r="AW11">
        <v>31</v>
      </c>
      <c r="AX11">
        <f t="shared" si="12"/>
        <v>19</v>
      </c>
      <c r="AY11">
        <v>38</v>
      </c>
    </row>
    <row r="12" spans="1:51" x14ac:dyDescent="0.2">
      <c r="B12">
        <v>7</v>
      </c>
      <c r="C12">
        <v>5</v>
      </c>
      <c r="D12" t="s">
        <v>298</v>
      </c>
      <c r="E12" s="97" t="s">
        <v>304</v>
      </c>
      <c r="F12" s="3">
        <v>4</v>
      </c>
      <c r="G12" s="3">
        <v>2</v>
      </c>
      <c r="H12" s="3">
        <v>2</v>
      </c>
      <c r="I12" s="3">
        <v>1</v>
      </c>
      <c r="J12" s="3">
        <v>3</v>
      </c>
      <c r="K12" s="3">
        <v>4</v>
      </c>
      <c r="L12" s="3">
        <v>4</v>
      </c>
      <c r="M12" s="3">
        <v>4</v>
      </c>
      <c r="N12" s="3">
        <v>4</v>
      </c>
      <c r="O12" s="3">
        <v>4</v>
      </c>
      <c r="P12" s="99">
        <v>4</v>
      </c>
      <c r="Q12" s="3">
        <v>4</v>
      </c>
      <c r="R12" s="3">
        <v>4</v>
      </c>
      <c r="S12" s="3">
        <v>3</v>
      </c>
      <c r="T12" s="3">
        <v>4</v>
      </c>
      <c r="U12" s="3">
        <v>4</v>
      </c>
      <c r="V12" s="3">
        <v>4</v>
      </c>
      <c r="W12" s="3">
        <v>4</v>
      </c>
      <c r="X12" s="3">
        <v>4</v>
      </c>
      <c r="Y12" s="3">
        <v>4</v>
      </c>
      <c r="Z12" s="3">
        <v>3</v>
      </c>
      <c r="AA12" s="3">
        <v>4</v>
      </c>
      <c r="AB12" s="3">
        <v>4</v>
      </c>
      <c r="AC12" s="99">
        <v>4</v>
      </c>
      <c r="AD12" s="3">
        <v>4</v>
      </c>
      <c r="AE12" s="3">
        <v>3</v>
      </c>
      <c r="AF12" s="3">
        <v>4</v>
      </c>
      <c r="AG12" s="3">
        <v>4</v>
      </c>
      <c r="AH12" s="43">
        <f t="shared" si="0"/>
        <v>4</v>
      </c>
      <c r="AI12" s="43">
        <f t="shared" si="1"/>
        <v>5</v>
      </c>
      <c r="AJ12" s="43">
        <f t="shared" si="2"/>
        <v>3</v>
      </c>
      <c r="AK12" s="43">
        <f t="shared" si="3"/>
        <v>16.571428571428573</v>
      </c>
      <c r="AL12" s="43">
        <f t="shared" si="4"/>
        <v>14.666666666666666</v>
      </c>
      <c r="AM12" s="43">
        <f t="shared" si="5"/>
        <v>15</v>
      </c>
      <c r="AN12" s="43">
        <f t="shared" si="6"/>
        <v>14.666666666666666</v>
      </c>
      <c r="AO12" s="44">
        <f t="shared" si="7"/>
        <v>15.5</v>
      </c>
      <c r="AP12">
        <f t="shared" si="8"/>
        <v>29</v>
      </c>
      <c r="AQ12">
        <v>81</v>
      </c>
      <c r="AR12">
        <f t="shared" si="9"/>
        <v>22</v>
      </c>
      <c r="AS12">
        <v>69</v>
      </c>
      <c r="AT12">
        <f t="shared" si="10"/>
        <v>30</v>
      </c>
      <c r="AU12">
        <v>69</v>
      </c>
      <c r="AV12">
        <f t="shared" si="11"/>
        <v>11</v>
      </c>
      <c r="AW12">
        <v>69</v>
      </c>
      <c r="AX12">
        <f t="shared" si="12"/>
        <v>31</v>
      </c>
      <c r="AY12">
        <v>75</v>
      </c>
    </row>
    <row r="13" spans="1:51" x14ac:dyDescent="0.2">
      <c r="B13">
        <v>8</v>
      </c>
      <c r="C13">
        <v>5</v>
      </c>
      <c r="D13" t="s">
        <v>307</v>
      </c>
      <c r="E13" s="97" t="s">
        <v>308</v>
      </c>
      <c r="F13" s="3">
        <v>3</v>
      </c>
      <c r="G13" s="3">
        <v>2</v>
      </c>
      <c r="H13" s="3">
        <v>3</v>
      </c>
      <c r="I13" s="3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99">
        <v>4</v>
      </c>
      <c r="Q13" s="3">
        <v>3</v>
      </c>
      <c r="R13" s="3">
        <v>3</v>
      </c>
      <c r="S13" s="3">
        <v>3</v>
      </c>
      <c r="T13" s="3">
        <v>4</v>
      </c>
      <c r="U13" s="3">
        <v>4</v>
      </c>
      <c r="V13" s="3">
        <v>4</v>
      </c>
      <c r="W13" s="3">
        <v>3</v>
      </c>
      <c r="X13" s="3">
        <v>3</v>
      </c>
      <c r="Y13" s="3">
        <v>4</v>
      </c>
      <c r="Z13" s="3">
        <v>3</v>
      </c>
      <c r="AA13" s="3">
        <v>3</v>
      </c>
      <c r="AB13" s="3">
        <v>3</v>
      </c>
      <c r="AC13" s="99">
        <v>3</v>
      </c>
      <c r="AD13" s="3">
        <v>3</v>
      </c>
      <c r="AE13" s="3">
        <v>3</v>
      </c>
      <c r="AF13" s="3">
        <v>3</v>
      </c>
      <c r="AG13" s="3">
        <v>4</v>
      </c>
      <c r="AH13" s="43">
        <f t="shared" si="0"/>
        <v>3</v>
      </c>
      <c r="AI13" s="43">
        <f t="shared" si="1"/>
        <v>3</v>
      </c>
      <c r="AJ13" s="43">
        <f t="shared" si="2"/>
        <v>3</v>
      </c>
      <c r="AK13" s="43">
        <f t="shared" si="3"/>
        <v>13.714285714285714</v>
      </c>
      <c r="AL13" s="43">
        <f t="shared" si="4"/>
        <v>12.666666666666666</v>
      </c>
      <c r="AM13" s="43">
        <f t="shared" si="5"/>
        <v>13</v>
      </c>
      <c r="AN13" s="43">
        <f t="shared" si="6"/>
        <v>13.333333333333334</v>
      </c>
      <c r="AO13" s="44">
        <f t="shared" si="7"/>
        <v>12</v>
      </c>
      <c r="AP13">
        <f t="shared" si="8"/>
        <v>24</v>
      </c>
      <c r="AQ13">
        <v>63</v>
      </c>
      <c r="AR13">
        <f t="shared" si="9"/>
        <v>19</v>
      </c>
      <c r="AS13">
        <v>56</v>
      </c>
      <c r="AT13">
        <f t="shared" si="10"/>
        <v>26</v>
      </c>
      <c r="AU13">
        <v>56</v>
      </c>
      <c r="AV13">
        <f t="shared" si="11"/>
        <v>10</v>
      </c>
      <c r="AW13">
        <v>56</v>
      </c>
      <c r="AX13">
        <f t="shared" si="12"/>
        <v>24</v>
      </c>
      <c r="AY13">
        <v>50</v>
      </c>
    </row>
    <row r="14" spans="1:51" x14ac:dyDescent="0.2">
      <c r="E14" s="97" t="s">
        <v>309</v>
      </c>
      <c r="F14" s="3">
        <v>3</v>
      </c>
      <c r="G14" s="3">
        <v>4</v>
      </c>
      <c r="H14" s="3">
        <v>4</v>
      </c>
      <c r="I14" s="3">
        <v>4</v>
      </c>
      <c r="J14" s="3">
        <v>4</v>
      </c>
      <c r="K14" s="3">
        <v>4</v>
      </c>
      <c r="L14" s="3">
        <v>3</v>
      </c>
      <c r="M14" s="3">
        <v>4</v>
      </c>
      <c r="N14" s="3">
        <v>3</v>
      </c>
      <c r="O14" s="3">
        <v>2</v>
      </c>
      <c r="P14" s="99">
        <v>3</v>
      </c>
      <c r="Q14" s="3">
        <v>4</v>
      </c>
      <c r="R14" s="3">
        <v>4</v>
      </c>
      <c r="S14" s="3">
        <v>4</v>
      </c>
      <c r="T14" s="3">
        <v>5</v>
      </c>
      <c r="U14" s="3">
        <v>2</v>
      </c>
      <c r="V14" s="3">
        <v>4</v>
      </c>
      <c r="W14" s="3">
        <v>4</v>
      </c>
      <c r="X14" s="3">
        <v>4</v>
      </c>
      <c r="Y14" s="3">
        <v>4</v>
      </c>
      <c r="Z14" s="3">
        <v>3</v>
      </c>
      <c r="AA14" s="3">
        <v>4</v>
      </c>
      <c r="AB14" s="3">
        <v>3</v>
      </c>
      <c r="AC14" s="99">
        <v>4</v>
      </c>
      <c r="AD14" s="3">
        <v>4</v>
      </c>
      <c r="AE14" s="3">
        <v>3</v>
      </c>
      <c r="AF14" s="3">
        <v>4</v>
      </c>
      <c r="AG14" s="3">
        <v>5</v>
      </c>
      <c r="AH14" s="43">
        <f t="shared" si="0"/>
        <v>2</v>
      </c>
      <c r="AI14" s="43">
        <f t="shared" si="1"/>
        <v>2</v>
      </c>
      <c r="AJ14" s="43">
        <f t="shared" si="2"/>
        <v>3</v>
      </c>
      <c r="AK14" s="43">
        <f t="shared" si="3"/>
        <v>12</v>
      </c>
      <c r="AL14" s="43">
        <f t="shared" si="4"/>
        <v>14</v>
      </c>
      <c r="AM14" s="43">
        <f t="shared" si="5"/>
        <v>15</v>
      </c>
      <c r="AN14" s="43">
        <f t="shared" si="6"/>
        <v>14.666666666666666</v>
      </c>
      <c r="AO14" s="44">
        <f t="shared" si="7"/>
        <v>15</v>
      </c>
      <c r="AP14">
        <f t="shared" si="8"/>
        <v>21</v>
      </c>
      <c r="AQ14">
        <v>50</v>
      </c>
      <c r="AR14">
        <f t="shared" si="9"/>
        <v>21</v>
      </c>
      <c r="AS14">
        <v>63</v>
      </c>
      <c r="AT14">
        <f t="shared" si="10"/>
        <v>30</v>
      </c>
      <c r="AU14">
        <v>69</v>
      </c>
      <c r="AV14">
        <f t="shared" si="11"/>
        <v>11</v>
      </c>
      <c r="AW14">
        <v>69</v>
      </c>
      <c r="AX14">
        <f t="shared" si="12"/>
        <v>30</v>
      </c>
      <c r="AY14">
        <v>69</v>
      </c>
    </row>
    <row r="15" spans="1:51" ht="16.5" customHeight="1" x14ac:dyDescent="0.2">
      <c r="B15">
        <v>9</v>
      </c>
      <c r="C15">
        <v>7</v>
      </c>
      <c r="D15" t="s">
        <v>322</v>
      </c>
      <c r="E15" s="97" t="s">
        <v>326</v>
      </c>
      <c r="F15" s="3">
        <v>4</v>
      </c>
      <c r="G15" s="3">
        <v>4</v>
      </c>
      <c r="H15" s="3">
        <v>4</v>
      </c>
      <c r="I15" s="3">
        <v>3</v>
      </c>
      <c r="J15" s="3">
        <v>3</v>
      </c>
      <c r="K15" s="3">
        <v>4</v>
      </c>
      <c r="L15" s="3">
        <v>4</v>
      </c>
      <c r="M15" s="3">
        <v>5</v>
      </c>
      <c r="N15" s="3">
        <v>5</v>
      </c>
      <c r="O15" s="3">
        <v>5</v>
      </c>
      <c r="P15" s="99">
        <v>5</v>
      </c>
      <c r="Q15" s="3">
        <v>3</v>
      </c>
      <c r="R15" s="3">
        <v>5</v>
      </c>
      <c r="S15" s="3">
        <v>3</v>
      </c>
      <c r="T15" s="3">
        <v>5</v>
      </c>
      <c r="U15" s="3">
        <v>4</v>
      </c>
      <c r="V15" s="3">
        <v>5</v>
      </c>
      <c r="W15" s="3">
        <v>5</v>
      </c>
      <c r="X15" s="3">
        <v>4</v>
      </c>
      <c r="Y15" s="3">
        <v>4</v>
      </c>
      <c r="Z15" s="3">
        <v>4</v>
      </c>
      <c r="AA15" s="3">
        <v>4</v>
      </c>
      <c r="AB15" s="3">
        <v>4</v>
      </c>
      <c r="AC15" s="99">
        <v>4</v>
      </c>
      <c r="AD15" s="3">
        <v>4</v>
      </c>
      <c r="AE15" s="3">
        <v>2</v>
      </c>
      <c r="AF15" s="3">
        <v>4</v>
      </c>
      <c r="AG15" s="3">
        <v>4</v>
      </c>
      <c r="AH15" s="43">
        <f t="shared" si="0"/>
        <v>2</v>
      </c>
      <c r="AI15" s="43">
        <f t="shared" si="1"/>
        <v>3</v>
      </c>
      <c r="AJ15" s="43">
        <f t="shared" si="2"/>
        <v>4</v>
      </c>
      <c r="AK15" s="43">
        <f t="shared" si="3"/>
        <v>16.571428571428573</v>
      </c>
      <c r="AL15" s="43">
        <f t="shared" si="4"/>
        <v>16</v>
      </c>
      <c r="AM15" s="43">
        <f t="shared" si="5"/>
        <v>16</v>
      </c>
      <c r="AN15" s="43">
        <f t="shared" si="6"/>
        <v>16</v>
      </c>
      <c r="AO15" s="44">
        <f t="shared" si="7"/>
        <v>16.5</v>
      </c>
      <c r="AP15">
        <f t="shared" si="8"/>
        <v>29</v>
      </c>
      <c r="AQ15">
        <v>81</v>
      </c>
      <c r="AR15">
        <f t="shared" si="9"/>
        <v>24</v>
      </c>
      <c r="AS15">
        <v>75</v>
      </c>
      <c r="AT15">
        <f t="shared" si="10"/>
        <v>32</v>
      </c>
      <c r="AU15">
        <v>75</v>
      </c>
      <c r="AV15">
        <f t="shared" si="11"/>
        <v>12</v>
      </c>
      <c r="AW15">
        <v>75</v>
      </c>
      <c r="AX15">
        <f t="shared" si="12"/>
        <v>33</v>
      </c>
      <c r="AY15">
        <v>81</v>
      </c>
    </row>
    <row r="16" spans="1:51" s="114" customFormat="1" x14ac:dyDescent="0.2">
      <c r="B16" s="114">
        <v>10</v>
      </c>
      <c r="C16" s="114" t="s">
        <v>373</v>
      </c>
      <c r="D16" s="114" t="s">
        <v>324</v>
      </c>
      <c r="E16" s="119" t="s">
        <v>325</v>
      </c>
      <c r="F16" s="115">
        <v>3</v>
      </c>
      <c r="G16" s="115">
        <v>3</v>
      </c>
      <c r="H16" s="115">
        <v>1</v>
      </c>
      <c r="I16" s="115">
        <v>1</v>
      </c>
      <c r="J16" s="115">
        <v>2</v>
      </c>
      <c r="K16" s="115">
        <v>3</v>
      </c>
      <c r="L16" s="115">
        <v>3</v>
      </c>
      <c r="M16" s="115">
        <v>3</v>
      </c>
      <c r="N16" s="115">
        <v>3</v>
      </c>
      <c r="O16" s="115">
        <v>3</v>
      </c>
      <c r="P16" s="116">
        <v>3</v>
      </c>
      <c r="Q16" s="115">
        <v>2</v>
      </c>
      <c r="R16" s="115">
        <v>3</v>
      </c>
      <c r="S16" s="115">
        <v>1</v>
      </c>
      <c r="T16" s="115">
        <v>3</v>
      </c>
      <c r="U16" s="115">
        <v>2</v>
      </c>
      <c r="V16" s="115">
        <v>3</v>
      </c>
      <c r="W16" s="115">
        <v>3</v>
      </c>
      <c r="X16" s="115">
        <v>3</v>
      </c>
      <c r="Y16" s="115">
        <v>3</v>
      </c>
      <c r="Z16" s="115">
        <v>3</v>
      </c>
      <c r="AA16" s="115">
        <v>3</v>
      </c>
      <c r="AB16" s="115">
        <v>3</v>
      </c>
      <c r="AC16" s="116">
        <v>3</v>
      </c>
      <c r="AD16" s="115">
        <v>3</v>
      </c>
      <c r="AE16" s="115">
        <v>3</v>
      </c>
      <c r="AF16" s="115">
        <v>3</v>
      </c>
      <c r="AG16" s="115">
        <v>2</v>
      </c>
      <c r="AH16" s="114">
        <f t="shared" si="0"/>
        <v>5</v>
      </c>
      <c r="AI16" s="114">
        <f t="shared" si="1"/>
        <v>5</v>
      </c>
      <c r="AJ16" s="114">
        <f t="shared" si="2"/>
        <v>3</v>
      </c>
      <c r="AK16" s="114">
        <f t="shared" si="3"/>
        <v>13.714285714285714</v>
      </c>
      <c r="AL16" s="114">
        <f t="shared" si="4"/>
        <v>11.333333333333334</v>
      </c>
      <c r="AM16" s="114">
        <f t="shared" si="5"/>
        <v>11</v>
      </c>
      <c r="AN16" s="114">
        <f t="shared" si="6"/>
        <v>12</v>
      </c>
      <c r="AO16" s="117">
        <f t="shared" si="7"/>
        <v>10.5</v>
      </c>
      <c r="AP16" s="114">
        <f t="shared" si="8"/>
        <v>24</v>
      </c>
      <c r="AQ16" s="114">
        <v>63</v>
      </c>
      <c r="AR16" s="114">
        <f t="shared" si="9"/>
        <v>17</v>
      </c>
      <c r="AS16" s="114">
        <v>44</v>
      </c>
      <c r="AT16" s="114">
        <f t="shared" si="10"/>
        <v>22</v>
      </c>
      <c r="AU16" s="114">
        <v>44</v>
      </c>
      <c r="AV16" s="114">
        <f t="shared" si="11"/>
        <v>9</v>
      </c>
      <c r="AW16" s="114">
        <v>50</v>
      </c>
      <c r="AX16" s="114">
        <f t="shared" si="12"/>
        <v>21</v>
      </c>
      <c r="AY16" s="114">
        <v>44</v>
      </c>
    </row>
    <row r="17" spans="2:51" x14ac:dyDescent="0.2">
      <c r="E17" s="97" t="s">
        <v>323</v>
      </c>
      <c r="F17" s="3">
        <v>3</v>
      </c>
      <c r="G17" s="3">
        <v>3</v>
      </c>
      <c r="H17" s="3">
        <v>1</v>
      </c>
      <c r="I17" s="3">
        <v>1</v>
      </c>
      <c r="J17" s="3">
        <v>3</v>
      </c>
      <c r="K17" s="3">
        <v>3</v>
      </c>
      <c r="L17" s="3">
        <v>3</v>
      </c>
      <c r="M17" s="3">
        <v>3</v>
      </c>
      <c r="N17" s="3">
        <v>3</v>
      </c>
      <c r="O17" s="3">
        <v>3</v>
      </c>
      <c r="P17" s="99">
        <v>3</v>
      </c>
      <c r="Q17" s="3">
        <v>3</v>
      </c>
      <c r="R17" s="3">
        <v>3</v>
      </c>
      <c r="S17" s="3">
        <v>2</v>
      </c>
      <c r="T17" s="3">
        <v>4</v>
      </c>
      <c r="U17" s="3">
        <v>3</v>
      </c>
      <c r="V17" s="3">
        <v>3</v>
      </c>
      <c r="W17" s="3">
        <v>3</v>
      </c>
      <c r="X17" s="3">
        <v>3</v>
      </c>
      <c r="Y17" s="3">
        <v>3</v>
      </c>
      <c r="Z17" s="3">
        <v>3</v>
      </c>
      <c r="AA17" s="3">
        <v>3</v>
      </c>
      <c r="AB17" s="3">
        <v>3</v>
      </c>
      <c r="AC17" s="99">
        <v>3</v>
      </c>
      <c r="AD17" s="3">
        <v>3</v>
      </c>
      <c r="AE17" s="3">
        <v>2</v>
      </c>
      <c r="AF17" s="3">
        <v>3</v>
      </c>
      <c r="AG17" s="3">
        <v>3</v>
      </c>
      <c r="AH17" s="43">
        <f t="shared" si="0"/>
        <v>5</v>
      </c>
      <c r="AI17" s="43">
        <f t="shared" si="1"/>
        <v>5</v>
      </c>
      <c r="AJ17" s="43">
        <f t="shared" si="2"/>
        <v>4</v>
      </c>
      <c r="AK17" s="43">
        <f t="shared" si="3"/>
        <v>14.857142857142858</v>
      </c>
      <c r="AL17" s="43">
        <f t="shared" si="4"/>
        <v>12.666666666666666</v>
      </c>
      <c r="AM17" s="43">
        <f t="shared" si="5"/>
        <v>12.5</v>
      </c>
      <c r="AN17" s="43">
        <f t="shared" si="6"/>
        <v>12</v>
      </c>
      <c r="AO17" s="44">
        <f t="shared" si="7"/>
        <v>11.5</v>
      </c>
      <c r="AP17">
        <f t="shared" si="8"/>
        <v>26</v>
      </c>
      <c r="AQ17">
        <v>69</v>
      </c>
      <c r="AR17">
        <f t="shared" si="9"/>
        <v>19</v>
      </c>
      <c r="AS17">
        <v>56</v>
      </c>
      <c r="AT17">
        <f t="shared" si="10"/>
        <v>25</v>
      </c>
      <c r="AU17">
        <v>56</v>
      </c>
      <c r="AV17">
        <f t="shared" si="11"/>
        <v>9</v>
      </c>
      <c r="AW17">
        <v>50</v>
      </c>
      <c r="AX17">
        <f t="shared" si="12"/>
        <v>23</v>
      </c>
      <c r="AY17">
        <v>50</v>
      </c>
    </row>
    <row r="18" spans="2:51" s="114" customFormat="1" x14ac:dyDescent="0.2">
      <c r="B18" s="114">
        <v>11</v>
      </c>
      <c r="C18" s="114" t="s">
        <v>374</v>
      </c>
      <c r="D18" s="114" t="s">
        <v>328</v>
      </c>
      <c r="E18" s="119" t="s">
        <v>329</v>
      </c>
      <c r="F18" s="115">
        <v>4</v>
      </c>
      <c r="G18" s="115">
        <v>4</v>
      </c>
      <c r="H18" s="115">
        <v>2</v>
      </c>
      <c r="I18" s="115">
        <v>1</v>
      </c>
      <c r="J18" s="115">
        <v>3</v>
      </c>
      <c r="K18" s="115">
        <v>4</v>
      </c>
      <c r="L18" s="115">
        <v>4</v>
      </c>
      <c r="M18" s="115">
        <v>3</v>
      </c>
      <c r="N18" s="115">
        <v>4</v>
      </c>
      <c r="O18" s="115">
        <v>4</v>
      </c>
      <c r="P18" s="116">
        <v>4</v>
      </c>
      <c r="Q18" s="115">
        <v>3</v>
      </c>
      <c r="R18" s="115">
        <v>4</v>
      </c>
      <c r="S18" s="115">
        <v>4</v>
      </c>
      <c r="T18" s="115">
        <v>4</v>
      </c>
      <c r="U18" s="115">
        <v>4</v>
      </c>
      <c r="V18" s="115">
        <v>4</v>
      </c>
      <c r="W18" s="115">
        <v>4</v>
      </c>
      <c r="X18" s="115">
        <v>4</v>
      </c>
      <c r="Y18" s="115">
        <v>4</v>
      </c>
      <c r="Z18" s="115">
        <v>4</v>
      </c>
      <c r="AA18" s="115">
        <v>4</v>
      </c>
      <c r="AB18" s="115">
        <v>4</v>
      </c>
      <c r="AC18" s="116">
        <v>5</v>
      </c>
      <c r="AD18" s="115">
        <v>4</v>
      </c>
      <c r="AE18" s="115">
        <v>2</v>
      </c>
      <c r="AF18" s="115">
        <v>4</v>
      </c>
      <c r="AG18" s="115">
        <v>3</v>
      </c>
      <c r="AH18" s="114">
        <f t="shared" si="0"/>
        <v>4</v>
      </c>
      <c r="AI18" s="114">
        <f t="shared" si="1"/>
        <v>5</v>
      </c>
      <c r="AJ18" s="114">
        <f t="shared" si="2"/>
        <v>4</v>
      </c>
      <c r="AK18" s="114">
        <f t="shared" si="3"/>
        <v>16.571428571428573</v>
      </c>
      <c r="AL18" s="114">
        <f t="shared" si="4"/>
        <v>15.333333333333334</v>
      </c>
      <c r="AM18" s="114">
        <f t="shared" si="5"/>
        <v>15</v>
      </c>
      <c r="AN18" s="114">
        <f t="shared" si="6"/>
        <v>16</v>
      </c>
      <c r="AO18" s="117">
        <f t="shared" si="7"/>
        <v>15.5</v>
      </c>
      <c r="AP18" s="114">
        <f t="shared" si="8"/>
        <v>29</v>
      </c>
      <c r="AQ18" s="114">
        <v>81</v>
      </c>
      <c r="AR18" s="114">
        <f t="shared" si="9"/>
        <v>23</v>
      </c>
      <c r="AS18" s="114">
        <v>69</v>
      </c>
      <c r="AT18" s="114">
        <f t="shared" si="10"/>
        <v>30</v>
      </c>
      <c r="AU18" s="114">
        <v>69</v>
      </c>
      <c r="AV18" s="114">
        <f t="shared" si="11"/>
        <v>12</v>
      </c>
      <c r="AW18" s="114">
        <v>75</v>
      </c>
      <c r="AX18" s="114">
        <f t="shared" si="12"/>
        <v>31</v>
      </c>
      <c r="AY18" s="114">
        <v>75</v>
      </c>
    </row>
    <row r="19" spans="2:51" x14ac:dyDescent="0.2">
      <c r="B19" t="s">
        <v>327</v>
      </c>
      <c r="C19">
        <v>18</v>
      </c>
      <c r="D19" t="s">
        <v>331</v>
      </c>
      <c r="E19" s="97" t="s">
        <v>329</v>
      </c>
      <c r="F19" s="3">
        <v>1</v>
      </c>
      <c r="G19" s="3">
        <v>3</v>
      </c>
      <c r="H19" s="3">
        <v>2</v>
      </c>
      <c r="I19" s="3">
        <v>1</v>
      </c>
      <c r="J19" s="3">
        <v>2</v>
      </c>
      <c r="K19" s="3">
        <v>2</v>
      </c>
      <c r="L19" s="3">
        <v>2</v>
      </c>
      <c r="M19" s="3">
        <v>3</v>
      </c>
      <c r="N19" s="3">
        <v>3</v>
      </c>
      <c r="O19" s="3">
        <v>2</v>
      </c>
      <c r="P19" s="99">
        <v>4</v>
      </c>
      <c r="Q19" s="3">
        <v>1</v>
      </c>
      <c r="R19" s="3">
        <v>2</v>
      </c>
      <c r="S19" s="3">
        <v>3</v>
      </c>
      <c r="T19" s="3">
        <v>3</v>
      </c>
      <c r="U19" s="3">
        <v>3</v>
      </c>
      <c r="V19" s="3">
        <v>3</v>
      </c>
      <c r="W19" s="3">
        <v>3</v>
      </c>
      <c r="X19" s="3">
        <v>3</v>
      </c>
      <c r="Y19" s="3">
        <v>4</v>
      </c>
      <c r="Z19" s="3">
        <v>4</v>
      </c>
      <c r="AA19" s="3">
        <v>3</v>
      </c>
      <c r="AB19" s="3">
        <v>2</v>
      </c>
      <c r="AC19" s="99">
        <v>4</v>
      </c>
      <c r="AD19" s="3">
        <v>4</v>
      </c>
      <c r="AE19" s="3">
        <v>3</v>
      </c>
      <c r="AF19" s="3">
        <v>3</v>
      </c>
      <c r="AG19" s="3">
        <v>4</v>
      </c>
      <c r="AH19" s="43">
        <f t="shared" si="0"/>
        <v>4</v>
      </c>
      <c r="AI19" s="43">
        <f t="shared" si="1"/>
        <v>5</v>
      </c>
      <c r="AJ19" s="43">
        <f t="shared" si="2"/>
        <v>3</v>
      </c>
      <c r="AK19" s="43">
        <f t="shared" si="3"/>
        <v>13.142857142857142</v>
      </c>
      <c r="AL19" s="43">
        <f t="shared" si="4"/>
        <v>10.666666666666666</v>
      </c>
      <c r="AM19" s="43">
        <f t="shared" si="5"/>
        <v>11.5</v>
      </c>
      <c r="AN19" s="43">
        <f t="shared" si="6"/>
        <v>14.666666666666666</v>
      </c>
      <c r="AO19" s="44">
        <f t="shared" si="7"/>
        <v>11</v>
      </c>
      <c r="AP19">
        <f t="shared" si="8"/>
        <v>23</v>
      </c>
      <c r="AQ19">
        <v>56</v>
      </c>
      <c r="AR19">
        <f t="shared" si="9"/>
        <v>16</v>
      </c>
      <c r="AS19">
        <v>44</v>
      </c>
      <c r="AT19">
        <f t="shared" si="10"/>
        <v>23</v>
      </c>
      <c r="AU19">
        <v>50</v>
      </c>
      <c r="AV19">
        <f t="shared" si="11"/>
        <v>11</v>
      </c>
      <c r="AW19">
        <v>69</v>
      </c>
      <c r="AX19">
        <f t="shared" si="12"/>
        <v>22</v>
      </c>
      <c r="AY19">
        <v>44</v>
      </c>
    </row>
    <row r="20" spans="2:51" s="114" customFormat="1" x14ac:dyDescent="0.2">
      <c r="B20" s="114" t="s">
        <v>356</v>
      </c>
      <c r="C20" s="114" t="s">
        <v>375</v>
      </c>
      <c r="D20" s="114" t="s">
        <v>359</v>
      </c>
      <c r="E20" s="119" t="s">
        <v>358</v>
      </c>
      <c r="F20" s="115">
        <v>4</v>
      </c>
      <c r="G20" s="115">
        <v>4</v>
      </c>
      <c r="H20" s="115">
        <v>1</v>
      </c>
      <c r="I20" s="115">
        <v>1</v>
      </c>
      <c r="J20" s="115">
        <v>3</v>
      </c>
      <c r="K20" s="115">
        <v>5</v>
      </c>
      <c r="L20" s="115">
        <v>4</v>
      </c>
      <c r="M20" s="115">
        <v>5</v>
      </c>
      <c r="N20" s="115">
        <v>4</v>
      </c>
      <c r="O20" s="115">
        <v>3</v>
      </c>
      <c r="P20" s="116">
        <v>4</v>
      </c>
      <c r="Q20" s="115">
        <v>3</v>
      </c>
      <c r="R20" s="115">
        <v>5</v>
      </c>
      <c r="S20" s="115">
        <v>4</v>
      </c>
      <c r="T20" s="115">
        <v>4</v>
      </c>
      <c r="U20" s="115">
        <v>4</v>
      </c>
      <c r="V20" s="115">
        <v>4</v>
      </c>
      <c r="W20" s="115">
        <v>4</v>
      </c>
      <c r="X20" s="115">
        <v>4</v>
      </c>
      <c r="Y20" s="115">
        <v>4</v>
      </c>
      <c r="Z20" s="115">
        <v>4</v>
      </c>
      <c r="AA20" s="115">
        <v>4</v>
      </c>
      <c r="AB20" s="115">
        <v>4</v>
      </c>
      <c r="AC20" s="116">
        <v>4</v>
      </c>
      <c r="AD20" s="115">
        <v>4</v>
      </c>
      <c r="AE20" s="115">
        <v>2</v>
      </c>
      <c r="AF20" s="115">
        <v>4</v>
      </c>
      <c r="AG20" s="115">
        <v>3</v>
      </c>
      <c r="AH20" s="114">
        <f t="shared" si="0"/>
        <v>5</v>
      </c>
      <c r="AI20" s="114">
        <f t="shared" si="1"/>
        <v>5</v>
      </c>
      <c r="AJ20" s="114">
        <f t="shared" si="2"/>
        <v>4</v>
      </c>
      <c r="AK20" s="114">
        <f t="shared" si="3"/>
        <v>16.571428571428573</v>
      </c>
      <c r="AL20" s="114">
        <f t="shared" si="4"/>
        <v>16</v>
      </c>
      <c r="AM20" s="114">
        <f t="shared" si="5"/>
        <v>15.5</v>
      </c>
      <c r="AN20" s="114">
        <f t="shared" si="6"/>
        <v>16</v>
      </c>
      <c r="AO20" s="117">
        <f t="shared" si="7"/>
        <v>16.5</v>
      </c>
      <c r="AP20" s="114">
        <f t="shared" si="8"/>
        <v>29</v>
      </c>
      <c r="AQ20" s="114">
        <v>81</v>
      </c>
      <c r="AR20" s="114">
        <f t="shared" si="9"/>
        <v>24</v>
      </c>
      <c r="AS20" s="114">
        <v>75</v>
      </c>
      <c r="AT20" s="114">
        <f t="shared" si="10"/>
        <v>31</v>
      </c>
      <c r="AU20" s="114">
        <v>75</v>
      </c>
      <c r="AV20" s="114">
        <f t="shared" si="11"/>
        <v>12</v>
      </c>
      <c r="AW20" s="114">
        <v>75</v>
      </c>
      <c r="AX20" s="114">
        <f t="shared" si="12"/>
        <v>33</v>
      </c>
      <c r="AY20" s="114">
        <v>81</v>
      </c>
    </row>
    <row r="21" spans="2:51" s="114" customFormat="1" x14ac:dyDescent="0.2">
      <c r="B21" s="114">
        <v>12</v>
      </c>
      <c r="C21" s="114" t="s">
        <v>376</v>
      </c>
      <c r="D21" s="114" t="s">
        <v>362</v>
      </c>
      <c r="E21" s="119" t="s">
        <v>363</v>
      </c>
      <c r="F21" s="115">
        <v>3</v>
      </c>
      <c r="G21" s="115">
        <v>3</v>
      </c>
      <c r="H21" s="115">
        <v>3</v>
      </c>
      <c r="I21" s="115">
        <v>2</v>
      </c>
      <c r="J21" s="115">
        <v>3</v>
      </c>
      <c r="K21" s="115">
        <v>3</v>
      </c>
      <c r="L21" s="115">
        <v>3</v>
      </c>
      <c r="M21" s="115">
        <v>3</v>
      </c>
      <c r="N21" s="115">
        <v>3</v>
      </c>
      <c r="O21" s="115">
        <v>3</v>
      </c>
      <c r="P21" s="116">
        <v>3</v>
      </c>
      <c r="Q21" s="115">
        <v>3</v>
      </c>
      <c r="R21" s="115">
        <v>3</v>
      </c>
      <c r="S21" s="115">
        <v>4</v>
      </c>
      <c r="T21" s="115">
        <v>4</v>
      </c>
      <c r="U21" s="115">
        <v>3</v>
      </c>
      <c r="V21" s="115">
        <v>3</v>
      </c>
      <c r="W21" s="115">
        <v>3</v>
      </c>
      <c r="X21" s="115">
        <v>3</v>
      </c>
      <c r="Y21" s="115">
        <v>3</v>
      </c>
      <c r="Z21" s="115">
        <v>3</v>
      </c>
      <c r="AA21" s="115">
        <v>3</v>
      </c>
      <c r="AB21" s="115">
        <v>2</v>
      </c>
      <c r="AC21" s="116">
        <v>3</v>
      </c>
      <c r="AD21" s="115">
        <v>4</v>
      </c>
      <c r="AE21" s="115">
        <v>3</v>
      </c>
      <c r="AF21" s="115">
        <v>3</v>
      </c>
      <c r="AG21" s="115">
        <v>4</v>
      </c>
      <c r="AH21" s="114">
        <f t="shared" si="0"/>
        <v>3</v>
      </c>
      <c r="AI21" s="114">
        <f t="shared" si="1"/>
        <v>4</v>
      </c>
      <c r="AJ21" s="114">
        <f t="shared" si="2"/>
        <v>3</v>
      </c>
      <c r="AK21" s="114">
        <f t="shared" si="3"/>
        <v>13.142857142857142</v>
      </c>
      <c r="AL21" s="114">
        <f t="shared" si="4"/>
        <v>12</v>
      </c>
      <c r="AM21" s="114">
        <f t="shared" si="5"/>
        <v>12.5</v>
      </c>
      <c r="AN21" s="114">
        <f t="shared" si="6"/>
        <v>12</v>
      </c>
      <c r="AO21" s="117">
        <f t="shared" si="7"/>
        <v>12.5</v>
      </c>
      <c r="AP21" s="114">
        <f t="shared" si="8"/>
        <v>23</v>
      </c>
      <c r="AQ21" s="114">
        <v>56</v>
      </c>
      <c r="AR21" s="114">
        <f>AS21</f>
        <v>50</v>
      </c>
      <c r="AS21" s="114">
        <v>50</v>
      </c>
      <c r="AT21" s="114">
        <f t="shared" si="10"/>
        <v>25</v>
      </c>
      <c r="AU21" s="114">
        <v>56</v>
      </c>
      <c r="AV21" s="114">
        <f t="shared" si="11"/>
        <v>9</v>
      </c>
      <c r="AW21" s="114">
        <v>50</v>
      </c>
      <c r="AX21" s="114">
        <f t="shared" si="12"/>
        <v>25</v>
      </c>
      <c r="AY21" s="114">
        <v>56</v>
      </c>
    </row>
    <row r="22" spans="2:51" x14ac:dyDescent="0.2">
      <c r="E22" s="97" t="s">
        <v>370</v>
      </c>
      <c r="F22" s="3">
        <v>3</v>
      </c>
      <c r="G22" s="3">
        <v>3</v>
      </c>
      <c r="H22" s="3">
        <v>2</v>
      </c>
      <c r="I22" s="3">
        <v>1</v>
      </c>
      <c r="J22" s="3">
        <v>3</v>
      </c>
      <c r="K22" s="3">
        <v>3</v>
      </c>
      <c r="L22" s="3">
        <v>3</v>
      </c>
      <c r="M22" s="3">
        <v>4</v>
      </c>
      <c r="N22" s="3">
        <v>5</v>
      </c>
      <c r="O22" s="3">
        <v>5</v>
      </c>
      <c r="P22" s="99">
        <v>4</v>
      </c>
      <c r="Q22" s="3">
        <v>3</v>
      </c>
      <c r="R22" s="3">
        <v>3</v>
      </c>
      <c r="S22" s="3">
        <v>2</v>
      </c>
      <c r="T22" s="3">
        <v>5</v>
      </c>
      <c r="U22" s="3">
        <v>3</v>
      </c>
      <c r="V22" s="3">
        <v>3</v>
      </c>
      <c r="W22" s="3">
        <v>3</v>
      </c>
      <c r="X22" s="3">
        <v>3</v>
      </c>
      <c r="Y22" s="3">
        <v>3</v>
      </c>
      <c r="Z22" s="3">
        <v>3</v>
      </c>
      <c r="AA22" s="3">
        <v>3</v>
      </c>
      <c r="AB22" s="3">
        <v>3</v>
      </c>
      <c r="AC22" s="99">
        <v>4</v>
      </c>
      <c r="AD22" s="3" t="s">
        <v>371</v>
      </c>
      <c r="AH22" s="43">
        <f t="shared" si="0"/>
        <v>4</v>
      </c>
      <c r="AI22" s="43">
        <f t="shared" si="1"/>
        <v>5</v>
      </c>
      <c r="AJ22" s="43"/>
      <c r="AK22" s="43">
        <f t="shared" si="3"/>
        <v>16</v>
      </c>
      <c r="AL22" s="43"/>
      <c r="AM22" s="43"/>
      <c r="AN22" s="43">
        <f t="shared" si="6"/>
        <v>12</v>
      </c>
      <c r="AO22" s="44"/>
      <c r="AP22">
        <f t="shared" si="8"/>
        <v>28</v>
      </c>
      <c r="AV22">
        <f t="shared" si="11"/>
        <v>9</v>
      </c>
    </row>
    <row r="23" spans="2:51" x14ac:dyDescent="0.2">
      <c r="B23">
        <v>13</v>
      </c>
      <c r="C23">
        <v>14</v>
      </c>
      <c r="D23" t="s">
        <v>368</v>
      </c>
      <c r="E23" s="97" t="s">
        <v>369</v>
      </c>
      <c r="F23" s="3">
        <v>3</v>
      </c>
      <c r="G23" s="3">
        <v>3</v>
      </c>
      <c r="H23" s="3">
        <v>3</v>
      </c>
      <c r="I23" s="3">
        <v>3</v>
      </c>
      <c r="J23" s="3">
        <v>2</v>
      </c>
      <c r="K23" s="3">
        <v>2</v>
      </c>
      <c r="L23" s="3">
        <v>3</v>
      </c>
      <c r="M23" s="3">
        <v>2</v>
      </c>
      <c r="N23" s="3">
        <v>2</v>
      </c>
      <c r="O23" s="3">
        <v>3</v>
      </c>
      <c r="P23" s="99">
        <v>3</v>
      </c>
      <c r="Q23" s="3">
        <v>3</v>
      </c>
      <c r="R23" s="3">
        <v>3</v>
      </c>
      <c r="S23" s="3">
        <v>2</v>
      </c>
      <c r="T23" s="3">
        <v>2</v>
      </c>
      <c r="U23" s="3">
        <v>2</v>
      </c>
      <c r="V23" s="3">
        <v>3</v>
      </c>
      <c r="W23" s="3">
        <v>3</v>
      </c>
      <c r="X23" s="3">
        <v>3</v>
      </c>
      <c r="Y23" s="3">
        <v>4</v>
      </c>
      <c r="Z23" s="3">
        <v>3</v>
      </c>
      <c r="AA23" s="3">
        <v>4</v>
      </c>
      <c r="AB23" s="3">
        <v>2</v>
      </c>
      <c r="AC23" s="99">
        <v>3</v>
      </c>
      <c r="AD23" s="3">
        <v>3</v>
      </c>
      <c r="AE23" s="3">
        <v>3</v>
      </c>
      <c r="AF23" s="3">
        <v>3</v>
      </c>
      <c r="AG23" s="3">
        <v>3</v>
      </c>
      <c r="AH23" s="43">
        <f t="shared" si="0"/>
        <v>3</v>
      </c>
      <c r="AI23" s="43">
        <f t="shared" si="1"/>
        <v>3</v>
      </c>
      <c r="AJ23" s="43">
        <f t="shared" si="2"/>
        <v>3</v>
      </c>
      <c r="AK23" s="43">
        <f>((AH23+AI23+O23+T23+U23+V23+W23)/7)*4</f>
        <v>10.857142857142858</v>
      </c>
      <c r="AL23" s="43">
        <f t="shared" si="4"/>
        <v>10.666666666666666</v>
      </c>
      <c r="AM23" s="43">
        <f t="shared" si="5"/>
        <v>11</v>
      </c>
      <c r="AN23" s="43">
        <f t="shared" si="6"/>
        <v>14.666666666666666</v>
      </c>
      <c r="AO23" s="44">
        <f t="shared" si="7"/>
        <v>10</v>
      </c>
      <c r="AP23">
        <f t="shared" si="8"/>
        <v>19</v>
      </c>
      <c r="AQ23">
        <v>44</v>
      </c>
      <c r="AR23">
        <f t="shared" si="9"/>
        <v>16</v>
      </c>
      <c r="AS23">
        <v>44</v>
      </c>
      <c r="AT23">
        <f t="shared" si="10"/>
        <v>22</v>
      </c>
      <c r="AU23">
        <v>44</v>
      </c>
      <c r="AV23">
        <f t="shared" si="11"/>
        <v>11</v>
      </c>
      <c r="AW23">
        <v>69</v>
      </c>
      <c r="AX23">
        <f t="shared" si="12"/>
        <v>20</v>
      </c>
      <c r="AY23">
        <v>38</v>
      </c>
    </row>
  </sheetData>
  <mergeCells count="1">
    <mergeCell ref="B2:E2"/>
  </mergeCells>
  <phoneticPr fontId="4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zoomScale="110" zoomScaleNormal="110" zoomScalePageLayoutView="110" workbookViewId="0">
      <pane ySplit="1" topLeftCell="A17" activePane="bottomLeft" state="frozen"/>
      <selection pane="bottomLeft" activeCell="E24" sqref="E24:E27"/>
    </sheetView>
  </sheetViews>
  <sheetFormatPr baseColWidth="10" defaultColWidth="8.83203125" defaultRowHeight="15" x14ac:dyDescent="0.2"/>
  <cols>
    <col min="1" max="1" width="15.6640625" customWidth="1"/>
    <col min="2" max="2" width="8" customWidth="1"/>
    <col min="3" max="3" width="5.5" customWidth="1"/>
    <col min="4" max="4" width="8.5" customWidth="1"/>
    <col min="5" max="5" width="8.83203125" style="97"/>
    <col min="6" max="26" width="10.33203125" customWidth="1"/>
    <col min="27" max="27" width="9.6640625" style="78" customWidth="1"/>
    <col min="28" max="28" width="12.33203125" style="78" customWidth="1"/>
    <col min="29" max="29" width="9.6640625" style="79" customWidth="1"/>
    <col min="30" max="30" width="12.33203125" style="79" customWidth="1"/>
    <col min="31" max="31" width="10.6640625" style="80" customWidth="1"/>
    <col min="32" max="32" width="12.33203125" style="80" customWidth="1"/>
  </cols>
  <sheetData>
    <row r="1" spans="1:33" s="35" customFormat="1" ht="31.5" customHeight="1" thickBot="1" x14ac:dyDescent="0.25">
      <c r="A1" s="1" t="s">
        <v>0</v>
      </c>
      <c r="B1" s="1" t="s">
        <v>1</v>
      </c>
      <c r="C1" s="1" t="s">
        <v>2</v>
      </c>
      <c r="D1" s="34" t="s">
        <v>4</v>
      </c>
      <c r="E1" s="96" t="s">
        <v>5</v>
      </c>
      <c r="F1" s="35" t="s">
        <v>226</v>
      </c>
      <c r="G1" s="35" t="s">
        <v>227</v>
      </c>
      <c r="H1" s="35" t="s">
        <v>228</v>
      </c>
      <c r="I1" s="35" t="s">
        <v>229</v>
      </c>
      <c r="J1" s="35" t="s">
        <v>230</v>
      </c>
      <c r="K1" s="35" t="s">
        <v>231</v>
      </c>
      <c r="L1" s="35" t="s">
        <v>232</v>
      </c>
      <c r="M1" s="35" t="s">
        <v>233</v>
      </c>
      <c r="N1" s="35" t="s">
        <v>234</v>
      </c>
      <c r="O1" s="35" t="s">
        <v>235</v>
      </c>
      <c r="P1" s="35" t="s">
        <v>236</v>
      </c>
      <c r="Q1" s="35" t="s">
        <v>237</v>
      </c>
      <c r="R1" s="35" t="s">
        <v>238</v>
      </c>
      <c r="S1" s="35" t="s">
        <v>239</v>
      </c>
      <c r="T1" s="35" t="s">
        <v>240</v>
      </c>
      <c r="U1" s="35" t="s">
        <v>241</v>
      </c>
      <c r="V1" s="35" t="s">
        <v>242</v>
      </c>
      <c r="W1" s="35" t="s">
        <v>243</v>
      </c>
      <c r="X1" s="35" t="s">
        <v>244</v>
      </c>
      <c r="Y1" s="35" t="s">
        <v>245</v>
      </c>
      <c r="Z1" s="35" t="s">
        <v>246</v>
      </c>
      <c r="AA1" s="134" t="s">
        <v>264</v>
      </c>
      <c r="AB1" s="134"/>
      <c r="AC1" s="135" t="s">
        <v>265</v>
      </c>
      <c r="AD1" s="135"/>
      <c r="AE1" s="136" t="s">
        <v>266</v>
      </c>
      <c r="AF1" s="136"/>
      <c r="AG1" s="35" t="s">
        <v>284</v>
      </c>
    </row>
    <row r="2" spans="1:33" s="50" customFormat="1" ht="80.25" customHeight="1" x14ac:dyDescent="0.2">
      <c r="A2" s="47" t="s">
        <v>3</v>
      </c>
      <c r="B2" s="77" t="s">
        <v>263</v>
      </c>
      <c r="C2" s="132"/>
      <c r="D2" s="132"/>
      <c r="E2" s="133"/>
      <c r="F2" s="81" t="s">
        <v>221</v>
      </c>
      <c r="G2" s="81" t="s">
        <v>222</v>
      </c>
      <c r="H2" s="81" t="s">
        <v>223</v>
      </c>
      <c r="I2" s="81" t="s">
        <v>224</v>
      </c>
      <c r="J2" s="81" t="s">
        <v>225</v>
      </c>
      <c r="K2" s="81" t="s">
        <v>247</v>
      </c>
      <c r="L2" s="81" t="s">
        <v>248</v>
      </c>
      <c r="M2" s="81" t="s">
        <v>249</v>
      </c>
      <c r="N2" s="81" t="s">
        <v>250</v>
      </c>
      <c r="O2" s="81" t="s">
        <v>251</v>
      </c>
      <c r="P2" s="81" t="s">
        <v>252</v>
      </c>
      <c r="Q2" s="81" t="s">
        <v>253</v>
      </c>
      <c r="R2" s="81" t="s">
        <v>254</v>
      </c>
      <c r="S2" s="81" t="s">
        <v>255</v>
      </c>
      <c r="T2" s="81" t="s">
        <v>256</v>
      </c>
      <c r="U2" s="81" t="s">
        <v>257</v>
      </c>
      <c r="V2" s="81" t="s">
        <v>258</v>
      </c>
      <c r="W2" s="81" t="s">
        <v>259</v>
      </c>
      <c r="X2" s="81" t="s">
        <v>260</v>
      </c>
      <c r="Y2" s="81" t="s">
        <v>261</v>
      </c>
      <c r="Z2" s="81" t="s">
        <v>262</v>
      </c>
      <c r="AA2" s="82" t="s">
        <v>267</v>
      </c>
      <c r="AB2" s="82" t="s">
        <v>270</v>
      </c>
      <c r="AC2" s="83" t="s">
        <v>268</v>
      </c>
      <c r="AD2" s="83" t="s">
        <v>271</v>
      </c>
      <c r="AE2" s="84" t="s">
        <v>269</v>
      </c>
      <c r="AF2" s="84" t="s">
        <v>272</v>
      </c>
      <c r="AG2" s="50" t="s">
        <v>353</v>
      </c>
    </row>
    <row r="3" spans="1:33" x14ac:dyDescent="0.2">
      <c r="B3">
        <v>1</v>
      </c>
      <c r="C3">
        <v>8</v>
      </c>
      <c r="F3">
        <v>0</v>
      </c>
      <c r="G3">
        <v>1</v>
      </c>
      <c r="H3">
        <v>1</v>
      </c>
      <c r="I3">
        <v>0</v>
      </c>
      <c r="J3">
        <v>1</v>
      </c>
      <c r="K3">
        <v>0</v>
      </c>
      <c r="L3">
        <v>0</v>
      </c>
      <c r="M3">
        <v>2</v>
      </c>
      <c r="N3">
        <v>0</v>
      </c>
      <c r="O3">
        <v>2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 s="78">
        <f>SUM(H3,J3,O3,R3,U3,V3,Z3)</f>
        <v>5</v>
      </c>
      <c r="AB3" s="108" t="s">
        <v>342</v>
      </c>
      <c r="AC3" s="79">
        <f>SUM(G3,I3,L3,N3,T3,X3,Y3)</f>
        <v>1</v>
      </c>
      <c r="AD3" s="109" t="s">
        <v>343</v>
      </c>
      <c r="AE3" s="80">
        <f>SUM(F3,K3,M3,P3,Q3,S3,W3)</f>
        <v>5</v>
      </c>
      <c r="AF3" s="110" t="s">
        <v>343</v>
      </c>
      <c r="AG3">
        <f>SUM(F3:Z3)</f>
        <v>11</v>
      </c>
    </row>
    <row r="4" spans="1:33" x14ac:dyDescent="0.2">
      <c r="AA4" s="78">
        <f t="shared" ref="AA4:AA29" si="0">SUM(H4,J4,O4,R4,U4,V4,Z4)</f>
        <v>0</v>
      </c>
      <c r="AB4" s="108"/>
      <c r="AC4" s="79">
        <f t="shared" ref="AC4:AC29" si="1">SUM(G4,I4,L4,N4,T4,X4,Y4)</f>
        <v>0</v>
      </c>
      <c r="AD4" s="109"/>
      <c r="AE4" s="80">
        <f t="shared" ref="AE4:AE29" si="2">SUM(F4,K4,M4,P4,Q4,S4,W4)</f>
        <v>0</v>
      </c>
      <c r="AF4" s="110"/>
      <c r="AG4">
        <f t="shared" ref="AG4:AG29" si="3">SUM(F4:Z4)</f>
        <v>0</v>
      </c>
    </row>
    <row r="5" spans="1:33" x14ac:dyDescent="0.2">
      <c r="B5">
        <v>2</v>
      </c>
      <c r="C5">
        <v>8</v>
      </c>
      <c r="E5" s="97" t="s">
        <v>278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1</v>
      </c>
      <c r="Y5">
        <v>1</v>
      </c>
      <c r="Z5">
        <v>0</v>
      </c>
      <c r="AA5" s="78">
        <f t="shared" si="0"/>
        <v>4</v>
      </c>
      <c r="AB5" s="108" t="s">
        <v>343</v>
      </c>
      <c r="AC5" s="79">
        <f t="shared" si="1"/>
        <v>7</v>
      </c>
      <c r="AD5" s="109" t="s">
        <v>350</v>
      </c>
      <c r="AE5" s="80">
        <f t="shared" si="2"/>
        <v>7</v>
      </c>
      <c r="AF5" s="110" t="s">
        <v>343</v>
      </c>
      <c r="AG5">
        <f t="shared" si="3"/>
        <v>18</v>
      </c>
    </row>
    <row r="6" spans="1:33" x14ac:dyDescent="0.2">
      <c r="E6" s="97" t="s">
        <v>286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2</v>
      </c>
      <c r="N6">
        <v>1</v>
      </c>
      <c r="O6">
        <v>0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78">
        <f t="shared" si="0"/>
        <v>1</v>
      </c>
      <c r="AB6" s="108" t="s">
        <v>344</v>
      </c>
      <c r="AC6" s="79">
        <f t="shared" si="1"/>
        <v>4</v>
      </c>
      <c r="AD6" s="109" t="s">
        <v>347</v>
      </c>
      <c r="AE6" s="80">
        <f t="shared" si="2"/>
        <v>4</v>
      </c>
      <c r="AF6" s="110" t="s">
        <v>344</v>
      </c>
      <c r="AG6">
        <f t="shared" si="3"/>
        <v>9</v>
      </c>
    </row>
    <row r="7" spans="1:33" x14ac:dyDescent="0.2">
      <c r="A7" t="s">
        <v>289</v>
      </c>
      <c r="B7">
        <v>3</v>
      </c>
      <c r="C7">
        <v>8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2</v>
      </c>
      <c r="N7">
        <v>0</v>
      </c>
      <c r="O7">
        <v>2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 s="78">
        <f t="shared" si="0"/>
        <v>5</v>
      </c>
      <c r="AB7" s="108" t="s">
        <v>345</v>
      </c>
      <c r="AC7" s="79">
        <f t="shared" si="1"/>
        <v>1</v>
      </c>
      <c r="AD7" s="109" t="s">
        <v>344</v>
      </c>
      <c r="AE7" s="80">
        <f t="shared" si="2"/>
        <v>5</v>
      </c>
      <c r="AF7" s="110" t="s">
        <v>344</v>
      </c>
      <c r="AG7">
        <f t="shared" si="3"/>
        <v>11</v>
      </c>
    </row>
    <row r="8" spans="1:33" x14ac:dyDescent="0.2">
      <c r="AA8" s="78">
        <f t="shared" si="0"/>
        <v>0</v>
      </c>
      <c r="AB8" s="108"/>
      <c r="AC8" s="79">
        <f t="shared" si="1"/>
        <v>0</v>
      </c>
      <c r="AD8" s="109"/>
      <c r="AE8" s="80">
        <f t="shared" si="2"/>
        <v>0</v>
      </c>
      <c r="AF8" s="110"/>
      <c r="AG8">
        <f t="shared" si="3"/>
        <v>0</v>
      </c>
    </row>
    <row r="9" spans="1:33" x14ac:dyDescent="0.2">
      <c r="B9">
        <v>4</v>
      </c>
      <c r="C9">
        <v>9</v>
      </c>
      <c r="E9" s="97" t="s">
        <v>290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78">
        <f t="shared" si="0"/>
        <v>0</v>
      </c>
      <c r="AB9" s="108" t="s">
        <v>344</v>
      </c>
      <c r="AC9" s="79">
        <f t="shared" si="1"/>
        <v>0</v>
      </c>
      <c r="AD9" s="109" t="s">
        <v>346</v>
      </c>
      <c r="AE9" s="80">
        <f t="shared" si="2"/>
        <v>0</v>
      </c>
      <c r="AF9" s="110" t="s">
        <v>346</v>
      </c>
      <c r="AG9">
        <f t="shared" si="3"/>
        <v>0</v>
      </c>
    </row>
    <row r="10" spans="1:33" x14ac:dyDescent="0.2">
      <c r="E10" s="97" t="s">
        <v>292</v>
      </c>
      <c r="F10">
        <v>2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1</v>
      </c>
      <c r="X10">
        <v>1</v>
      </c>
      <c r="Y10">
        <v>0</v>
      </c>
      <c r="Z10">
        <v>0</v>
      </c>
      <c r="AA10" s="78">
        <f t="shared" si="0"/>
        <v>3</v>
      </c>
      <c r="AB10" s="108" t="s">
        <v>344</v>
      </c>
      <c r="AC10" s="79">
        <f t="shared" si="1"/>
        <v>3</v>
      </c>
      <c r="AD10" s="109" t="s">
        <v>344</v>
      </c>
      <c r="AE10" s="80">
        <f t="shared" si="2"/>
        <v>6</v>
      </c>
      <c r="AF10" s="110" t="s">
        <v>344</v>
      </c>
      <c r="AG10">
        <f t="shared" si="3"/>
        <v>12</v>
      </c>
    </row>
    <row r="11" spans="1:33" x14ac:dyDescent="0.2">
      <c r="B11">
        <v>5</v>
      </c>
      <c r="C11">
        <v>7</v>
      </c>
      <c r="D11" t="s">
        <v>299</v>
      </c>
      <c r="E11" s="97" t="s">
        <v>300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s="78">
        <f t="shared" si="0"/>
        <v>0</v>
      </c>
      <c r="AB11" s="108" t="s">
        <v>344</v>
      </c>
      <c r="AC11" s="79">
        <f t="shared" si="1"/>
        <v>0</v>
      </c>
      <c r="AD11" s="109" t="s">
        <v>344</v>
      </c>
      <c r="AE11" s="80">
        <f t="shared" si="2"/>
        <v>0</v>
      </c>
      <c r="AF11" s="110" t="s">
        <v>344</v>
      </c>
      <c r="AG11">
        <f t="shared" si="3"/>
        <v>0</v>
      </c>
    </row>
    <row r="12" spans="1:33" x14ac:dyDescent="0.2">
      <c r="A12" t="s">
        <v>301</v>
      </c>
      <c r="B12">
        <v>6</v>
      </c>
      <c r="C12">
        <v>13</v>
      </c>
      <c r="D12" t="s">
        <v>302</v>
      </c>
      <c r="E12" s="97" t="s">
        <v>303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78">
        <f t="shared" si="0"/>
        <v>0</v>
      </c>
      <c r="AB12" s="108" t="s">
        <v>344</v>
      </c>
      <c r="AC12" s="79">
        <f t="shared" si="1"/>
        <v>0</v>
      </c>
      <c r="AD12" s="109" t="s">
        <v>344</v>
      </c>
      <c r="AE12" s="80">
        <f t="shared" si="2"/>
        <v>0</v>
      </c>
      <c r="AF12" s="110" t="s">
        <v>344</v>
      </c>
      <c r="AG12">
        <f t="shared" si="3"/>
        <v>0</v>
      </c>
    </row>
    <row r="13" spans="1:33" x14ac:dyDescent="0.2">
      <c r="AA13" s="78">
        <f t="shared" si="0"/>
        <v>0</v>
      </c>
      <c r="AB13" s="108"/>
      <c r="AC13" s="79">
        <f t="shared" si="1"/>
        <v>0</v>
      </c>
      <c r="AD13" s="109"/>
      <c r="AE13" s="80">
        <f t="shared" si="2"/>
        <v>0</v>
      </c>
      <c r="AF13" s="110"/>
      <c r="AG13">
        <f t="shared" si="3"/>
        <v>0</v>
      </c>
    </row>
    <row r="14" spans="1:33" x14ac:dyDescent="0.2">
      <c r="B14">
        <v>7</v>
      </c>
      <c r="C14">
        <v>5</v>
      </c>
      <c r="D14" t="s">
        <v>298</v>
      </c>
      <c r="E14" s="97" t="s">
        <v>304</v>
      </c>
      <c r="F14">
        <v>0</v>
      </c>
      <c r="G14">
        <v>1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1</v>
      </c>
      <c r="S14">
        <v>0</v>
      </c>
      <c r="T14">
        <v>1</v>
      </c>
      <c r="U14">
        <v>1</v>
      </c>
      <c r="V14">
        <v>0</v>
      </c>
      <c r="W14">
        <v>1</v>
      </c>
      <c r="X14">
        <v>1</v>
      </c>
      <c r="Y14">
        <v>1</v>
      </c>
      <c r="Z14">
        <v>0</v>
      </c>
      <c r="AA14" s="78">
        <f t="shared" si="0"/>
        <v>5</v>
      </c>
      <c r="AB14" s="108" t="s">
        <v>347</v>
      </c>
      <c r="AC14" s="79">
        <f t="shared" si="1"/>
        <v>5</v>
      </c>
      <c r="AD14" s="109" t="s">
        <v>345</v>
      </c>
      <c r="AE14" s="80">
        <f t="shared" si="2"/>
        <v>2</v>
      </c>
      <c r="AF14" s="110" t="s">
        <v>344</v>
      </c>
      <c r="AG14">
        <f t="shared" si="3"/>
        <v>12</v>
      </c>
    </row>
    <row r="15" spans="1:33" x14ac:dyDescent="0.2">
      <c r="AA15" s="78">
        <f t="shared" si="0"/>
        <v>0</v>
      </c>
      <c r="AB15" s="108"/>
      <c r="AC15" s="79">
        <f t="shared" si="1"/>
        <v>0</v>
      </c>
      <c r="AD15" s="109"/>
      <c r="AE15" s="80">
        <f t="shared" si="2"/>
        <v>0</v>
      </c>
      <c r="AF15" s="110"/>
      <c r="AG15">
        <f t="shared" si="3"/>
        <v>0</v>
      </c>
    </row>
    <row r="16" spans="1:33" x14ac:dyDescent="0.2">
      <c r="B16">
        <v>8</v>
      </c>
      <c r="C16">
        <v>5</v>
      </c>
      <c r="D16" t="s">
        <v>307</v>
      </c>
      <c r="E16" s="97" t="s">
        <v>305</v>
      </c>
      <c r="F16">
        <v>1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s="78">
        <f t="shared" si="0"/>
        <v>2</v>
      </c>
      <c r="AB16" s="108" t="s">
        <v>344</v>
      </c>
      <c r="AC16" s="79">
        <f t="shared" si="1"/>
        <v>2</v>
      </c>
      <c r="AD16" s="109" t="s">
        <v>344</v>
      </c>
      <c r="AE16" s="80">
        <f t="shared" si="2"/>
        <v>3</v>
      </c>
      <c r="AF16" s="110" t="s">
        <v>344</v>
      </c>
      <c r="AG16">
        <f t="shared" si="3"/>
        <v>7</v>
      </c>
    </row>
    <row r="17" spans="2:33" x14ac:dyDescent="0.2">
      <c r="E17" s="97" t="s">
        <v>310</v>
      </c>
      <c r="F17">
        <v>1</v>
      </c>
      <c r="G17">
        <v>0</v>
      </c>
      <c r="H17">
        <v>2</v>
      </c>
      <c r="I17">
        <v>0</v>
      </c>
      <c r="J17">
        <v>0</v>
      </c>
      <c r="K17">
        <v>0</v>
      </c>
      <c r="L17">
        <v>0</v>
      </c>
      <c r="M17">
        <v>2</v>
      </c>
      <c r="N17">
        <v>2</v>
      </c>
      <c r="O17">
        <v>2</v>
      </c>
      <c r="P17">
        <v>1</v>
      </c>
      <c r="Q17">
        <v>2</v>
      </c>
      <c r="R17">
        <v>2</v>
      </c>
      <c r="S17">
        <v>3</v>
      </c>
      <c r="T17">
        <v>1</v>
      </c>
      <c r="U17">
        <v>2</v>
      </c>
      <c r="V17">
        <v>0</v>
      </c>
      <c r="W17">
        <v>1</v>
      </c>
      <c r="X17">
        <v>0</v>
      </c>
      <c r="Y17">
        <v>0</v>
      </c>
      <c r="Z17">
        <v>0</v>
      </c>
      <c r="AA17" s="78">
        <v>8</v>
      </c>
      <c r="AB17" s="108" t="s">
        <v>348</v>
      </c>
      <c r="AC17" s="79">
        <f>SUM(G17,I17,L17,N17,T17,X17,Y17)</f>
        <v>3</v>
      </c>
      <c r="AD17" s="109" t="s">
        <v>344</v>
      </c>
      <c r="AE17" s="80">
        <f>SUM(F17,K17,M17,P17,Q17,S17,W17)</f>
        <v>10</v>
      </c>
      <c r="AF17" s="110" t="s">
        <v>352</v>
      </c>
      <c r="AG17">
        <f>SUM(F17:Z17)</f>
        <v>21</v>
      </c>
    </row>
    <row r="18" spans="2:33" x14ac:dyDescent="0.2">
      <c r="B18">
        <v>9</v>
      </c>
      <c r="C18">
        <v>7</v>
      </c>
      <c r="D18" t="s">
        <v>322</v>
      </c>
      <c r="E18" s="97" t="s">
        <v>326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78">
        <f t="shared" si="0"/>
        <v>0</v>
      </c>
      <c r="AB18" s="108"/>
      <c r="AC18" s="79">
        <f t="shared" si="1"/>
        <v>0</v>
      </c>
      <c r="AD18" s="109"/>
      <c r="AE18" s="80">
        <f t="shared" si="2"/>
        <v>1</v>
      </c>
      <c r="AF18" s="110"/>
      <c r="AG18">
        <f t="shared" si="3"/>
        <v>1</v>
      </c>
    </row>
    <row r="19" spans="2:33" s="114" customFormat="1" x14ac:dyDescent="0.2">
      <c r="B19" s="114">
        <v>10</v>
      </c>
      <c r="C19" s="114" t="s">
        <v>373</v>
      </c>
      <c r="D19" s="114" t="s">
        <v>324</v>
      </c>
      <c r="E19" s="119" t="s">
        <v>325</v>
      </c>
      <c r="F19" s="114">
        <v>1</v>
      </c>
      <c r="G19" s="114">
        <v>0</v>
      </c>
      <c r="H19" s="114">
        <v>2</v>
      </c>
      <c r="I19" s="114">
        <v>0</v>
      </c>
      <c r="J19" s="114">
        <v>1</v>
      </c>
      <c r="K19" s="114">
        <v>2</v>
      </c>
      <c r="L19" s="114">
        <v>0</v>
      </c>
      <c r="M19" s="114">
        <v>1</v>
      </c>
      <c r="N19" s="114">
        <v>0</v>
      </c>
      <c r="O19" s="114">
        <v>2</v>
      </c>
      <c r="P19" s="114">
        <v>2</v>
      </c>
      <c r="Q19" s="114">
        <v>1</v>
      </c>
      <c r="R19" s="114">
        <v>0</v>
      </c>
      <c r="S19" s="114">
        <v>0</v>
      </c>
      <c r="T19" s="114">
        <v>0</v>
      </c>
      <c r="U19" s="114">
        <v>1</v>
      </c>
      <c r="V19" s="114">
        <v>0</v>
      </c>
      <c r="W19" s="114">
        <v>1</v>
      </c>
      <c r="X19" s="114">
        <v>0</v>
      </c>
      <c r="Y19" s="114">
        <v>0</v>
      </c>
      <c r="Z19" s="114">
        <v>0</v>
      </c>
      <c r="AA19" s="114">
        <f t="shared" si="0"/>
        <v>6</v>
      </c>
      <c r="AB19" s="118" t="s">
        <v>349</v>
      </c>
      <c r="AC19" s="114">
        <f t="shared" si="1"/>
        <v>0</v>
      </c>
      <c r="AD19" s="118" t="s">
        <v>351</v>
      </c>
      <c r="AE19" s="114">
        <f t="shared" si="2"/>
        <v>8</v>
      </c>
      <c r="AF19" s="118" t="s">
        <v>347</v>
      </c>
      <c r="AG19" s="114">
        <f t="shared" si="3"/>
        <v>14</v>
      </c>
    </row>
    <row r="20" spans="2:33" x14ac:dyDescent="0.2">
      <c r="E20" s="97" t="s">
        <v>323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78">
        <f t="shared" si="0"/>
        <v>0</v>
      </c>
      <c r="AB20" s="108" t="s">
        <v>344</v>
      </c>
      <c r="AC20" s="79">
        <f t="shared" si="1"/>
        <v>0</v>
      </c>
      <c r="AD20" s="109" t="s">
        <v>344</v>
      </c>
      <c r="AE20" s="80">
        <f t="shared" si="2"/>
        <v>0</v>
      </c>
      <c r="AF20" s="110" t="s">
        <v>344</v>
      </c>
      <c r="AG20">
        <f t="shared" si="3"/>
        <v>0</v>
      </c>
    </row>
    <row r="21" spans="2:33" s="114" customFormat="1" x14ac:dyDescent="0.2">
      <c r="B21" s="114">
        <v>11</v>
      </c>
      <c r="C21" s="114" t="s">
        <v>374</v>
      </c>
      <c r="D21" s="114" t="s">
        <v>332</v>
      </c>
      <c r="E21" s="119" t="s">
        <v>333</v>
      </c>
      <c r="F21" s="114">
        <v>0</v>
      </c>
      <c r="G21" s="114">
        <v>0</v>
      </c>
      <c r="H21" s="114">
        <v>0</v>
      </c>
      <c r="I21" s="114">
        <v>0</v>
      </c>
      <c r="J21" s="114">
        <v>0</v>
      </c>
      <c r="K21" s="114">
        <v>0</v>
      </c>
      <c r="L21" s="114">
        <v>0</v>
      </c>
      <c r="M21" s="114">
        <v>0</v>
      </c>
      <c r="N21" s="114">
        <v>0</v>
      </c>
      <c r="O21" s="114">
        <v>0</v>
      </c>
      <c r="P21" s="114">
        <v>0</v>
      </c>
      <c r="Q21" s="114">
        <v>0</v>
      </c>
      <c r="R21" s="114">
        <v>0</v>
      </c>
      <c r="S21" s="114">
        <v>0</v>
      </c>
      <c r="T21" s="114">
        <v>0</v>
      </c>
      <c r="U21" s="114">
        <v>0</v>
      </c>
      <c r="V21" s="114">
        <v>0</v>
      </c>
      <c r="W21" s="114">
        <v>0</v>
      </c>
      <c r="X21" s="114">
        <v>0</v>
      </c>
      <c r="Y21" s="114">
        <v>0</v>
      </c>
      <c r="Z21" s="114">
        <v>0</v>
      </c>
      <c r="AA21" s="114">
        <f t="shared" si="0"/>
        <v>0</v>
      </c>
      <c r="AB21" s="118"/>
      <c r="AC21" s="114">
        <f t="shared" si="1"/>
        <v>0</v>
      </c>
      <c r="AD21" s="118"/>
      <c r="AE21" s="114">
        <f t="shared" si="2"/>
        <v>0</v>
      </c>
      <c r="AF21" s="118"/>
      <c r="AG21" s="114">
        <f t="shared" si="3"/>
        <v>0</v>
      </c>
    </row>
    <row r="22" spans="2:33" x14ac:dyDescent="0.2">
      <c r="AA22" s="78">
        <f t="shared" si="0"/>
        <v>0</v>
      </c>
      <c r="AB22" s="108"/>
      <c r="AC22" s="79">
        <f t="shared" si="1"/>
        <v>0</v>
      </c>
      <c r="AD22" s="109"/>
      <c r="AE22" s="80">
        <f t="shared" si="2"/>
        <v>0</v>
      </c>
      <c r="AF22" s="110"/>
      <c r="AG22">
        <f t="shared" si="3"/>
        <v>0</v>
      </c>
    </row>
    <row r="23" spans="2:33" x14ac:dyDescent="0.2">
      <c r="B23" t="s">
        <v>327</v>
      </c>
      <c r="C23">
        <v>18</v>
      </c>
      <c r="D23" t="s">
        <v>330</v>
      </c>
      <c r="E23" s="97" t="s">
        <v>333</v>
      </c>
      <c r="F23">
        <v>1</v>
      </c>
      <c r="G23">
        <v>1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2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 s="78">
        <f t="shared" si="0"/>
        <v>5</v>
      </c>
      <c r="AB23" s="108" t="s">
        <v>345</v>
      </c>
      <c r="AC23" s="79">
        <f t="shared" si="1"/>
        <v>1</v>
      </c>
      <c r="AD23" s="109" t="s">
        <v>344</v>
      </c>
      <c r="AE23" s="80">
        <f t="shared" si="2"/>
        <v>4</v>
      </c>
      <c r="AF23" s="110" t="s">
        <v>344</v>
      </c>
      <c r="AG23">
        <f t="shared" si="3"/>
        <v>10</v>
      </c>
    </row>
    <row r="24" spans="2:33" s="114" customFormat="1" x14ac:dyDescent="0.2">
      <c r="B24" s="114" t="s">
        <v>356</v>
      </c>
      <c r="C24" s="114" t="s">
        <v>375</v>
      </c>
      <c r="D24" s="114" t="s">
        <v>359</v>
      </c>
      <c r="E24" s="119" t="s">
        <v>358</v>
      </c>
      <c r="F24" s="114">
        <v>1</v>
      </c>
      <c r="G24" s="114">
        <v>1</v>
      </c>
      <c r="H24" s="114">
        <v>0</v>
      </c>
      <c r="I24" s="114">
        <v>0</v>
      </c>
      <c r="J24" s="114">
        <v>0</v>
      </c>
      <c r="K24" s="114">
        <v>1</v>
      </c>
      <c r="L24" s="114">
        <v>0</v>
      </c>
      <c r="M24" s="114">
        <v>1</v>
      </c>
      <c r="N24" s="114">
        <v>1</v>
      </c>
      <c r="O24" s="114">
        <v>0</v>
      </c>
      <c r="P24" s="114">
        <v>0</v>
      </c>
      <c r="Q24" s="114">
        <v>0</v>
      </c>
      <c r="R24" s="114">
        <v>0</v>
      </c>
      <c r="S24" s="114">
        <v>1</v>
      </c>
      <c r="T24" s="114">
        <v>0</v>
      </c>
      <c r="U24" s="114">
        <v>1</v>
      </c>
      <c r="V24" s="114">
        <v>0</v>
      </c>
      <c r="W24" s="114">
        <v>3</v>
      </c>
      <c r="X24" s="114">
        <v>0</v>
      </c>
      <c r="Y24" s="114">
        <v>0</v>
      </c>
      <c r="Z24" s="114">
        <v>0</v>
      </c>
      <c r="AA24" s="114">
        <f t="shared" si="0"/>
        <v>1</v>
      </c>
      <c r="AB24" s="118"/>
      <c r="AC24" s="114">
        <f t="shared" si="1"/>
        <v>2</v>
      </c>
      <c r="AD24" s="118"/>
      <c r="AE24" s="114">
        <f t="shared" si="2"/>
        <v>7</v>
      </c>
      <c r="AF24" s="118"/>
      <c r="AG24" s="114">
        <f t="shared" si="3"/>
        <v>10</v>
      </c>
    </row>
    <row r="25" spans="2:33" s="114" customFormat="1" x14ac:dyDescent="0.2">
      <c r="B25" s="114">
        <v>12</v>
      </c>
      <c r="C25" s="114" t="s">
        <v>376</v>
      </c>
      <c r="D25" s="114" t="s">
        <v>362</v>
      </c>
      <c r="E25" s="119" t="s">
        <v>363</v>
      </c>
      <c r="F25" s="114">
        <v>1</v>
      </c>
      <c r="G25" s="114">
        <v>1</v>
      </c>
      <c r="H25" s="114">
        <v>2</v>
      </c>
      <c r="I25" s="114">
        <v>0</v>
      </c>
      <c r="J25" s="114">
        <v>1</v>
      </c>
      <c r="K25" s="114">
        <v>0</v>
      </c>
      <c r="L25" s="114">
        <v>1</v>
      </c>
      <c r="M25" s="114">
        <v>1</v>
      </c>
      <c r="N25" s="114">
        <v>1</v>
      </c>
      <c r="O25" s="114">
        <v>1</v>
      </c>
      <c r="P25" s="114">
        <v>1</v>
      </c>
      <c r="Q25" s="114">
        <v>2</v>
      </c>
      <c r="R25" s="114">
        <v>2</v>
      </c>
      <c r="S25" s="114">
        <v>2</v>
      </c>
      <c r="T25" s="114">
        <v>1</v>
      </c>
      <c r="U25" s="114">
        <v>1</v>
      </c>
      <c r="V25" s="114">
        <v>1</v>
      </c>
      <c r="W25" s="114">
        <v>0</v>
      </c>
      <c r="X25" s="114">
        <v>0</v>
      </c>
      <c r="Y25" s="114">
        <v>0</v>
      </c>
      <c r="Z25" s="114">
        <v>0</v>
      </c>
      <c r="AA25" s="114">
        <f t="shared" si="0"/>
        <v>8</v>
      </c>
      <c r="AB25" s="118"/>
      <c r="AC25" s="114">
        <f t="shared" si="1"/>
        <v>4</v>
      </c>
      <c r="AD25" s="118"/>
      <c r="AE25" s="114">
        <f t="shared" si="2"/>
        <v>7</v>
      </c>
      <c r="AF25" s="118"/>
      <c r="AG25" s="114">
        <f t="shared" si="3"/>
        <v>19</v>
      </c>
    </row>
    <row r="26" spans="2:33" x14ac:dyDescent="0.2">
      <c r="E26" s="97" t="s">
        <v>372</v>
      </c>
      <c r="F26">
        <v>2</v>
      </c>
      <c r="G26">
        <v>0</v>
      </c>
      <c r="H26">
        <v>1</v>
      </c>
      <c r="I26">
        <v>0</v>
      </c>
      <c r="J26">
        <v>1</v>
      </c>
      <c r="K26">
        <v>2</v>
      </c>
      <c r="L26">
        <v>0</v>
      </c>
      <c r="M26">
        <v>1</v>
      </c>
      <c r="N26">
        <v>0</v>
      </c>
      <c r="O26">
        <v>2</v>
      </c>
      <c r="P26">
        <v>3</v>
      </c>
      <c r="Q26">
        <v>2</v>
      </c>
      <c r="R26">
        <v>1</v>
      </c>
      <c r="S26">
        <v>1</v>
      </c>
      <c r="T26">
        <v>3</v>
      </c>
      <c r="U26">
        <v>1</v>
      </c>
      <c r="V26">
        <v>1</v>
      </c>
      <c r="W26">
        <v>1</v>
      </c>
      <c r="X26">
        <v>1</v>
      </c>
      <c r="Y26">
        <v>0</v>
      </c>
      <c r="Z26">
        <v>0</v>
      </c>
      <c r="AA26" s="78">
        <f t="shared" si="0"/>
        <v>7</v>
      </c>
      <c r="AB26" s="108"/>
      <c r="AC26" s="79">
        <f t="shared" si="1"/>
        <v>4</v>
      </c>
      <c r="AD26" s="109"/>
      <c r="AE26" s="80">
        <f t="shared" si="2"/>
        <v>12</v>
      </c>
      <c r="AF26" s="110"/>
      <c r="AG26">
        <f t="shared" si="3"/>
        <v>23</v>
      </c>
    </row>
    <row r="27" spans="2:33" x14ac:dyDescent="0.2">
      <c r="B27">
        <v>13</v>
      </c>
      <c r="C27">
        <v>14</v>
      </c>
      <c r="D27" t="s">
        <v>368</v>
      </c>
      <c r="E27" s="97" t="s">
        <v>369</v>
      </c>
      <c r="F27">
        <v>1</v>
      </c>
      <c r="G27">
        <v>2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2</v>
      </c>
      <c r="R27">
        <v>1</v>
      </c>
      <c r="S27">
        <v>1</v>
      </c>
      <c r="T27">
        <v>1</v>
      </c>
      <c r="U27">
        <v>1</v>
      </c>
      <c r="V27">
        <v>0</v>
      </c>
      <c r="W27">
        <v>2</v>
      </c>
      <c r="X27">
        <v>1</v>
      </c>
      <c r="Y27">
        <v>1</v>
      </c>
      <c r="Z27">
        <v>1</v>
      </c>
      <c r="AA27" s="78">
        <f t="shared" si="0"/>
        <v>6</v>
      </c>
      <c r="AB27" s="108"/>
      <c r="AC27" s="79">
        <f t="shared" si="1"/>
        <v>8</v>
      </c>
      <c r="AD27" s="109"/>
      <c r="AE27" s="80">
        <f t="shared" si="2"/>
        <v>9</v>
      </c>
      <c r="AF27" s="110"/>
      <c r="AG27">
        <f t="shared" si="3"/>
        <v>23</v>
      </c>
    </row>
    <row r="28" spans="2:33" x14ac:dyDescent="0.2">
      <c r="AA28" s="78">
        <f t="shared" si="0"/>
        <v>0</v>
      </c>
      <c r="AB28" s="108"/>
      <c r="AC28" s="79">
        <f t="shared" si="1"/>
        <v>0</v>
      </c>
      <c r="AD28" s="109"/>
      <c r="AE28" s="80">
        <f t="shared" si="2"/>
        <v>0</v>
      </c>
      <c r="AF28" s="110"/>
      <c r="AG28">
        <f t="shared" si="3"/>
        <v>0</v>
      </c>
    </row>
    <row r="29" spans="2:33" x14ac:dyDescent="0.2">
      <c r="AA29" s="78">
        <f t="shared" si="0"/>
        <v>0</v>
      </c>
      <c r="AB29" s="108"/>
      <c r="AC29" s="79">
        <f t="shared" si="1"/>
        <v>0</v>
      </c>
      <c r="AD29" s="109"/>
      <c r="AE29" s="80">
        <f t="shared" si="2"/>
        <v>0</v>
      </c>
      <c r="AF29" s="110"/>
      <c r="AG29">
        <f t="shared" si="3"/>
        <v>0</v>
      </c>
    </row>
  </sheetData>
  <mergeCells count="4">
    <mergeCell ref="C2:E2"/>
    <mergeCell ref="AA1:AB1"/>
    <mergeCell ref="AC1:AD1"/>
    <mergeCell ref="AE1:AF1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tabSelected="1" workbookViewId="0">
      <pane ySplit="1" topLeftCell="A5" activePane="bottomLeft" state="frozen"/>
      <selection pane="bottomLeft" activeCell="B25" sqref="B25:B26"/>
    </sheetView>
  </sheetViews>
  <sheetFormatPr baseColWidth="10" defaultColWidth="8.83203125" defaultRowHeight="15" x14ac:dyDescent="0.2"/>
  <cols>
    <col min="1" max="1" width="15.6640625" customWidth="1"/>
    <col min="2" max="2" width="8" customWidth="1"/>
    <col min="3" max="3" width="5.5" customWidth="1"/>
    <col min="4" max="4" width="8.5" customWidth="1"/>
    <col min="5" max="5" width="8.83203125" style="97"/>
    <col min="6" max="6" width="8.83203125" style="71"/>
    <col min="25" max="25" width="11.33203125" customWidth="1"/>
    <col min="26" max="36" width="8.83203125" style="71"/>
    <col min="37" max="39" width="8.83203125" style="74"/>
    <col min="40" max="44" width="8.83203125" style="71"/>
    <col min="45" max="45" width="8.83203125" style="45"/>
  </cols>
  <sheetData>
    <row r="1" spans="1:46" ht="43.5" customHeight="1" thickBot="1" x14ac:dyDescent="0.25">
      <c r="A1" s="1" t="s">
        <v>0</v>
      </c>
      <c r="B1" s="1" t="s">
        <v>1</v>
      </c>
      <c r="C1" s="1" t="s">
        <v>2</v>
      </c>
      <c r="D1" s="34" t="s">
        <v>4</v>
      </c>
      <c r="E1" s="96" t="s">
        <v>5</v>
      </c>
      <c r="F1" s="55" t="s">
        <v>180</v>
      </c>
      <c r="G1" s="55" t="s">
        <v>181</v>
      </c>
      <c r="H1" s="55" t="s">
        <v>182</v>
      </c>
      <c r="I1" s="55" t="s">
        <v>183</v>
      </c>
      <c r="J1" s="55" t="s">
        <v>184</v>
      </c>
      <c r="K1" s="55" t="s">
        <v>185</v>
      </c>
      <c r="L1" s="55" t="s">
        <v>186</v>
      </c>
      <c r="M1" s="55" t="s">
        <v>187</v>
      </c>
      <c r="N1" s="55" t="s">
        <v>188</v>
      </c>
      <c r="O1" s="55" t="s">
        <v>189</v>
      </c>
      <c r="P1" s="55" t="s">
        <v>190</v>
      </c>
      <c r="Q1" s="55" t="s">
        <v>191</v>
      </c>
      <c r="R1" s="55" t="s">
        <v>192</v>
      </c>
      <c r="S1" s="55" t="s">
        <v>193</v>
      </c>
      <c r="T1" s="55" t="s">
        <v>194</v>
      </c>
      <c r="U1" s="55" t="s">
        <v>195</v>
      </c>
      <c r="V1" s="55" t="s">
        <v>196</v>
      </c>
      <c r="W1" s="55" t="s">
        <v>197</v>
      </c>
      <c r="X1" s="55" t="s">
        <v>198</v>
      </c>
      <c r="Y1" s="55" t="s">
        <v>199</v>
      </c>
      <c r="Z1" s="56" t="s">
        <v>200</v>
      </c>
      <c r="AA1" s="75" t="s">
        <v>201</v>
      </c>
      <c r="AB1" s="75" t="s">
        <v>202</v>
      </c>
      <c r="AC1" s="56" t="s">
        <v>203</v>
      </c>
      <c r="AD1" s="75" t="s">
        <v>204</v>
      </c>
      <c r="AE1" s="56" t="s">
        <v>205</v>
      </c>
      <c r="AF1" s="75" t="s">
        <v>206</v>
      </c>
      <c r="AG1" s="75" t="s">
        <v>207</v>
      </c>
      <c r="AH1" s="75" t="s">
        <v>208</v>
      </c>
      <c r="AI1" s="111" t="s">
        <v>209</v>
      </c>
      <c r="AJ1" s="56" t="s">
        <v>354</v>
      </c>
      <c r="AK1" s="76" t="s">
        <v>210</v>
      </c>
      <c r="AL1" s="56" t="s">
        <v>211</v>
      </c>
      <c r="AM1" s="56" t="s">
        <v>212</v>
      </c>
      <c r="AN1" s="76" t="s">
        <v>197</v>
      </c>
      <c r="AO1" s="76" t="s">
        <v>213</v>
      </c>
      <c r="AP1" s="76" t="s">
        <v>214</v>
      </c>
      <c r="AQ1" s="56" t="s">
        <v>215</v>
      </c>
      <c r="AR1" s="57" t="s">
        <v>216</v>
      </c>
      <c r="AS1" s="58" t="s">
        <v>217</v>
      </c>
    </row>
    <row r="2" spans="1:46" ht="53" thickBot="1" x14ac:dyDescent="0.25">
      <c r="B2" s="137"/>
      <c r="C2" s="132"/>
      <c r="D2" s="132"/>
      <c r="E2" s="132"/>
      <c r="F2" s="59" t="s">
        <v>163</v>
      </c>
      <c r="G2" s="59" t="s">
        <v>164</v>
      </c>
      <c r="H2" s="60" t="s">
        <v>165</v>
      </c>
      <c r="I2" s="59" t="s">
        <v>163</v>
      </c>
      <c r="J2" s="59" t="s">
        <v>164</v>
      </c>
      <c r="K2" s="60" t="s">
        <v>165</v>
      </c>
      <c r="L2" s="61" t="s">
        <v>166</v>
      </c>
      <c r="M2" s="61"/>
      <c r="N2" s="61"/>
      <c r="O2" s="61"/>
      <c r="P2" s="61"/>
      <c r="Q2" s="61"/>
      <c r="R2" s="61"/>
      <c r="S2" s="61"/>
      <c r="T2" s="61"/>
      <c r="U2" s="61"/>
      <c r="V2" s="62"/>
      <c r="W2" s="61"/>
      <c r="X2" s="61" t="s">
        <v>167</v>
      </c>
      <c r="Y2" s="61" t="s">
        <v>168</v>
      </c>
      <c r="Z2" s="63" t="s">
        <v>169</v>
      </c>
      <c r="AA2" s="64"/>
      <c r="AB2" s="65"/>
      <c r="AC2" s="63" t="s">
        <v>170</v>
      </c>
      <c r="AD2" s="64" t="s">
        <v>171</v>
      </c>
      <c r="AE2" s="63" t="s">
        <v>172</v>
      </c>
      <c r="AF2" s="64" t="s">
        <v>171</v>
      </c>
      <c r="AG2" s="64" t="s">
        <v>171</v>
      </c>
      <c r="AH2" s="65"/>
      <c r="AI2" s="66"/>
      <c r="AJ2" s="63" t="s">
        <v>173</v>
      </c>
      <c r="AK2" s="66" t="s">
        <v>174</v>
      </c>
      <c r="AL2" s="67" t="s">
        <v>175</v>
      </c>
      <c r="AM2" s="63" t="s">
        <v>176</v>
      </c>
      <c r="AN2" s="68"/>
      <c r="AO2" s="68"/>
      <c r="AP2" s="68"/>
      <c r="AQ2" s="63" t="s">
        <v>177</v>
      </c>
      <c r="AR2" s="69" t="s">
        <v>178</v>
      </c>
      <c r="AS2" s="70" t="s">
        <v>179</v>
      </c>
    </row>
    <row r="3" spans="1:46" ht="16.5" customHeight="1" x14ac:dyDescent="0.2">
      <c r="A3" s="140" t="s">
        <v>3</v>
      </c>
      <c r="B3" s="138" t="s">
        <v>218</v>
      </c>
      <c r="C3" s="139"/>
      <c r="F3" s="71">
        <v>23</v>
      </c>
      <c r="G3">
        <v>30</v>
      </c>
      <c r="H3">
        <v>61</v>
      </c>
      <c r="I3">
        <v>7</v>
      </c>
      <c r="J3">
        <v>30</v>
      </c>
      <c r="K3">
        <v>360</v>
      </c>
      <c r="V3">
        <v>0</v>
      </c>
      <c r="X3">
        <v>2</v>
      </c>
      <c r="Y3">
        <v>1</v>
      </c>
      <c r="Z3" s="72">
        <f>Y3-1</f>
        <v>0</v>
      </c>
      <c r="AA3" s="72" t="str">
        <f>IF(H3&lt;=15,"0",IF(AND(H3&gt;=16,H3&lt;=30),"1",IF(AND(H3&gt;=31,H3&lt;=60),"2",IF(AND(H3&gt;60),"3"))))</f>
        <v>3</v>
      </c>
      <c r="AB3" s="72">
        <f>AA3+L3</f>
        <v>3</v>
      </c>
      <c r="AC3" s="72" t="str">
        <f>IF(AB3=0,"0",IF(OR(AB3=1,AB3=2),"1",IF(OR(AB3=3,AB3=4),"2",IF(OR(AB3=5,AB3=6),"3"))))</f>
        <v>2</v>
      </c>
      <c r="AD3" s="72">
        <f>K3/60</f>
        <v>6</v>
      </c>
      <c r="AE3" s="72" t="str">
        <f>IF(AD3&gt;7,"0",IF(AND(AD3&lt;=7,AD3&gt;=6),"1",IF(AND(AD3&lt;=6,AD3&gt;=5),"2",IF(AND(AD3&lt;5),"3"))))</f>
        <v>1</v>
      </c>
      <c r="AF3" s="72">
        <f>IF(AND(F3=12,G3&gt;0),12-(F3-12+(G3/60)),IF(AND(F3&gt;=13,G3&gt;=0),12-(F3-12+(G3/60)),F3+G3/60))</f>
        <v>0.5</v>
      </c>
      <c r="AG3" s="72">
        <f>IF(AND(I3=12,J3&gt;0),12-(I3-12+(J3/60)),IF(AND(I3&gt;=13,J3&gt;=0),12-(I3-12+(J3/60)),I3+(J3/60)))</f>
        <v>7.5</v>
      </c>
      <c r="AH3" s="72">
        <f>AF3+AG3</f>
        <v>8</v>
      </c>
      <c r="AI3" s="72">
        <f>(AD3/AH3)*100</f>
        <v>75</v>
      </c>
      <c r="AJ3" s="72" t="str">
        <f>IF(AI3&gt;85,"0",IF(AND(AI3&gt;=75,AI3&lt;=85),"1",IF(AND(AI3&gt;=65,AI3&lt;=74),"2",IF(AND(AI3&lt;65),"3"))))</f>
        <v>1</v>
      </c>
      <c r="AK3" s="72">
        <f>SUM(L3:U3)</f>
        <v>0</v>
      </c>
      <c r="AL3" s="72" t="str">
        <f>IF(AK3=0,"0",IF(AND(AK3&gt;=1,AK3&lt;=9),"1",IF(AND(AK3&gt;=10,AK3&lt;=18),"2",IF(AND(AK3&gt;=19,AK3&lt;=27),"3"))))</f>
        <v>0</v>
      </c>
      <c r="AM3" s="72">
        <f>V3</f>
        <v>0</v>
      </c>
      <c r="AN3" s="72">
        <f>W3</f>
        <v>0</v>
      </c>
      <c r="AO3" s="72">
        <f>X3-1</f>
        <v>1</v>
      </c>
      <c r="AP3" s="72">
        <f>AN3+AO3</f>
        <v>1</v>
      </c>
      <c r="AQ3" s="72" t="str">
        <f>IF(AP3=0,"0",IF(OR(AP3=1,AP3=2),"1",IF(OR(AP3=3,AP3=4),"2",IF(OR(AP3=5,AP3=6),"3"))))</f>
        <v>1</v>
      </c>
      <c r="AR3" s="72">
        <f>SUM(Z3,AC3,AE3,AJ3,AL3,AM3,AQ3)</f>
        <v>0</v>
      </c>
      <c r="AS3" s="73" t="str">
        <f>IF(AR3&gt;5,"Poor","Normal")</f>
        <v>Normal</v>
      </c>
    </row>
    <row r="4" spans="1:46" x14ac:dyDescent="0.2">
      <c r="A4" s="141"/>
      <c r="Z4" s="72">
        <f t="shared" ref="Z4:Z41" si="0">Y4-1</f>
        <v>-1</v>
      </c>
      <c r="AA4" s="72" t="str">
        <f t="shared" ref="AA4:AA41" si="1">IF(H4&lt;=15,"0",IF(AND(H4&gt;=16,H4&lt;=30),"1",IF(AND(H4&gt;=31,H4&lt;=60),"2",IF(AND(H4&gt;60),"3"))))</f>
        <v>0</v>
      </c>
      <c r="AB4" s="72">
        <f t="shared" ref="AB4:AB41" si="2">AA4+L4</f>
        <v>0</v>
      </c>
      <c r="AC4" s="72" t="str">
        <f t="shared" ref="AC4:AC41" si="3">IF(AB4=0,"0",IF(OR(AB4=1,AB4=2),"1",IF(OR(AB4=3,AB4=4),"2",IF(OR(AB4=5,AB4=6),"3"))))</f>
        <v>0</v>
      </c>
      <c r="AD4" s="72">
        <f t="shared" ref="AD4:AD44" si="4">K4/60</f>
        <v>0</v>
      </c>
      <c r="AE4" s="72" t="str">
        <f t="shared" ref="AE4:AE41" si="5">IF(AD4&gt;7,"0",IF(AND(AD4&lt;=7,AD4&gt;=6),"1",IF(AND(AD4&lt;=6,AD4&gt;=5),"2",IF(AND(AD4&lt;5),"3"))))</f>
        <v>3</v>
      </c>
      <c r="AF4" s="72">
        <f t="shared" ref="AF4:AF41" si="6">IF(AND(F4=12,G4&gt;0),12-(F4-12+(G4/60)),IF(AND(F4&gt;=13,G4&gt;=0),12-(F4-12+(G4/60)),F4+G4/60))</f>
        <v>0</v>
      </c>
      <c r="AG4" s="72">
        <f t="shared" ref="AG4:AG41" si="7">IF(AND(I4=12,J4&gt;0),12-(I4-12+(J4/60)),IF(AND(I4&gt;=13,J4&gt;=0),12-(I4-12+(J4/60)),I4+(J4/60)))</f>
        <v>0</v>
      </c>
      <c r="AH4" s="72">
        <f t="shared" ref="AH4:AH41" si="8">AF4+AG4</f>
        <v>0</v>
      </c>
      <c r="AI4" s="72" t="e">
        <f t="shared" ref="AI4:AI41" si="9">(AD4/AH4)*100</f>
        <v>#DIV/0!</v>
      </c>
      <c r="AJ4" s="72" t="e">
        <f t="shared" ref="AJ4:AJ41" si="10">IF(AI4&gt;85,"0",IF(AND(AI4&gt;=75,AI4&lt;=85),"1",IF(AND(AI4&gt;=65,AI4&lt;=74),"2",IF(AND(AI4&lt;65),"3"))))</f>
        <v>#DIV/0!</v>
      </c>
      <c r="AK4" s="72">
        <f t="shared" ref="AK4:AK41" si="11">SUM(L4:U4)</f>
        <v>0</v>
      </c>
      <c r="AL4" s="72" t="str">
        <f t="shared" ref="AL4:AL41" si="12">IF(AK4=0,"0",IF(AND(AK4&gt;=1,AK4&lt;=9),"1",IF(AND(AK4&gt;=10,AK4&lt;=18),"2",IF(AND(AK4&gt;=19,AK4&lt;=27),"3"))))</f>
        <v>0</v>
      </c>
      <c r="AM4" s="72">
        <f t="shared" ref="AM4:AM41" si="13">V4</f>
        <v>0</v>
      </c>
      <c r="AN4" s="72">
        <f t="shared" ref="AN4:AN41" si="14">W4</f>
        <v>0</v>
      </c>
      <c r="AO4" s="72">
        <f t="shared" ref="AO4:AO41" si="15">X4-1</f>
        <v>-1</v>
      </c>
      <c r="AP4" s="72">
        <f t="shared" ref="AP4:AP41" si="16">AN4+AO4</f>
        <v>-1</v>
      </c>
      <c r="AQ4" s="72" t="b">
        <f t="shared" ref="AQ4:AQ41" si="17">IF(AP4=0,"0",IF(OR(AP4=1,AP4=2),"1",IF(OR(AP4=3,AP4=4),"2",IF(OR(AP4=5,AP4=6),"3"))))</f>
        <v>0</v>
      </c>
      <c r="AR4" s="72" t="e">
        <f t="shared" ref="AR4:AR41" si="18">SUM(Z4,AC4,AE4,AJ4,AL4,AM4,AQ4)</f>
        <v>#DIV/0!</v>
      </c>
      <c r="AS4" s="73" t="e">
        <f t="shared" ref="AS4:AS41" si="19">IF(AR4&gt;5,"Poor","Normal")</f>
        <v>#DIV/0!</v>
      </c>
    </row>
    <row r="5" spans="1:46" x14ac:dyDescent="0.2">
      <c r="B5">
        <v>1</v>
      </c>
      <c r="C5">
        <v>8</v>
      </c>
      <c r="D5" t="s">
        <v>274</v>
      </c>
      <c r="E5" s="97" t="s">
        <v>277</v>
      </c>
      <c r="F5" s="71">
        <v>23</v>
      </c>
      <c r="G5" s="74">
        <v>0</v>
      </c>
      <c r="H5" s="74">
        <v>30</v>
      </c>
      <c r="I5" s="74">
        <v>7</v>
      </c>
      <c r="J5" s="74">
        <v>30</v>
      </c>
      <c r="K5" s="74">
        <v>480</v>
      </c>
      <c r="L5" s="74">
        <v>1</v>
      </c>
      <c r="M5" s="74">
        <v>1</v>
      </c>
      <c r="N5" s="74">
        <v>0</v>
      </c>
      <c r="O5" s="74">
        <v>0</v>
      </c>
      <c r="P5" s="74">
        <v>2</v>
      </c>
      <c r="Q5" s="74">
        <v>0</v>
      </c>
      <c r="R5" s="74">
        <v>1</v>
      </c>
      <c r="S5" s="74">
        <v>0</v>
      </c>
      <c r="T5" s="74">
        <v>2</v>
      </c>
      <c r="U5" s="74">
        <v>0</v>
      </c>
      <c r="V5" s="74">
        <v>0</v>
      </c>
      <c r="W5" s="74">
        <v>0</v>
      </c>
      <c r="X5" s="74">
        <v>2</v>
      </c>
      <c r="Y5" s="74">
        <v>2</v>
      </c>
      <c r="Z5" s="72">
        <f t="shared" si="0"/>
        <v>1</v>
      </c>
      <c r="AA5" s="72" t="str">
        <f t="shared" si="1"/>
        <v>1</v>
      </c>
      <c r="AB5" s="72">
        <f t="shared" si="2"/>
        <v>2</v>
      </c>
      <c r="AC5" s="72" t="str">
        <f t="shared" si="3"/>
        <v>1</v>
      </c>
      <c r="AD5" s="72">
        <f t="shared" si="4"/>
        <v>8</v>
      </c>
      <c r="AE5" s="72" t="str">
        <f t="shared" si="5"/>
        <v>0</v>
      </c>
      <c r="AF5" s="72">
        <f t="shared" si="6"/>
        <v>1</v>
      </c>
      <c r="AG5" s="72">
        <f t="shared" si="7"/>
        <v>7.5</v>
      </c>
      <c r="AH5" s="72">
        <f t="shared" si="8"/>
        <v>8.5</v>
      </c>
      <c r="AI5" s="72">
        <f t="shared" si="9"/>
        <v>94.117647058823522</v>
      </c>
      <c r="AJ5" s="72" t="str">
        <f t="shared" si="10"/>
        <v>0</v>
      </c>
      <c r="AK5" s="72">
        <f t="shared" si="11"/>
        <v>7</v>
      </c>
      <c r="AL5" s="72" t="str">
        <f t="shared" si="12"/>
        <v>1</v>
      </c>
      <c r="AM5" s="72">
        <f t="shared" si="13"/>
        <v>0</v>
      </c>
      <c r="AN5" s="72">
        <f t="shared" si="14"/>
        <v>0</v>
      </c>
      <c r="AO5" s="72">
        <f t="shared" si="15"/>
        <v>1</v>
      </c>
      <c r="AP5" s="72">
        <f t="shared" si="16"/>
        <v>1</v>
      </c>
      <c r="AQ5" s="72" t="str">
        <f t="shared" si="17"/>
        <v>1</v>
      </c>
      <c r="AR5" s="72">
        <f t="shared" si="18"/>
        <v>1</v>
      </c>
      <c r="AS5" s="73" t="str">
        <f t="shared" si="19"/>
        <v>Normal</v>
      </c>
      <c r="AT5">
        <v>4</v>
      </c>
    </row>
    <row r="6" spans="1:46" x14ac:dyDescent="0.2">
      <c r="Z6" s="72">
        <f t="shared" si="0"/>
        <v>-1</v>
      </c>
      <c r="AA6" s="72" t="str">
        <f t="shared" si="1"/>
        <v>0</v>
      </c>
      <c r="AB6" s="72">
        <f t="shared" si="2"/>
        <v>0</v>
      </c>
      <c r="AC6" s="72" t="str">
        <f t="shared" si="3"/>
        <v>0</v>
      </c>
      <c r="AD6" s="72">
        <f t="shared" si="4"/>
        <v>0</v>
      </c>
      <c r="AE6" s="72" t="str">
        <f t="shared" si="5"/>
        <v>3</v>
      </c>
      <c r="AF6" s="72">
        <f t="shared" si="6"/>
        <v>0</v>
      </c>
      <c r="AG6" s="72">
        <f t="shared" si="7"/>
        <v>0</v>
      </c>
      <c r="AH6" s="72">
        <f t="shared" si="8"/>
        <v>0</v>
      </c>
      <c r="AI6" s="72" t="e">
        <f t="shared" si="9"/>
        <v>#DIV/0!</v>
      </c>
      <c r="AJ6" s="72" t="e">
        <f t="shared" si="10"/>
        <v>#DIV/0!</v>
      </c>
      <c r="AK6" s="72">
        <f t="shared" si="11"/>
        <v>0</v>
      </c>
      <c r="AL6" s="72" t="str">
        <f t="shared" si="12"/>
        <v>0</v>
      </c>
      <c r="AM6" s="72">
        <f t="shared" si="13"/>
        <v>0</v>
      </c>
      <c r="AN6" s="72">
        <f t="shared" si="14"/>
        <v>0</v>
      </c>
      <c r="AO6" s="72">
        <f t="shared" si="15"/>
        <v>-1</v>
      </c>
      <c r="AP6" s="72">
        <f t="shared" si="16"/>
        <v>-1</v>
      </c>
      <c r="AQ6" s="72" t="b">
        <f t="shared" si="17"/>
        <v>0</v>
      </c>
      <c r="AR6" s="72" t="e">
        <f t="shared" si="18"/>
        <v>#DIV/0!</v>
      </c>
      <c r="AS6" s="73" t="e">
        <f t="shared" si="19"/>
        <v>#DIV/0!</v>
      </c>
    </row>
    <row r="7" spans="1:46" x14ac:dyDescent="0.2">
      <c r="B7">
        <v>2</v>
      </c>
      <c r="C7">
        <v>8</v>
      </c>
      <c r="D7" t="s">
        <v>275</v>
      </c>
      <c r="E7" s="97" t="s">
        <v>285</v>
      </c>
      <c r="F7" s="71">
        <v>22</v>
      </c>
      <c r="G7" s="74">
        <v>0</v>
      </c>
      <c r="H7" s="74">
        <v>30</v>
      </c>
      <c r="I7" s="74">
        <v>5</v>
      </c>
      <c r="J7" s="74">
        <v>0</v>
      </c>
      <c r="K7" s="74">
        <v>300</v>
      </c>
      <c r="L7" s="74">
        <v>3</v>
      </c>
      <c r="M7" s="74">
        <v>3</v>
      </c>
      <c r="N7" s="74">
        <v>2</v>
      </c>
      <c r="O7" s="74">
        <v>0</v>
      </c>
      <c r="P7" s="74">
        <v>1</v>
      </c>
      <c r="Q7" s="74">
        <v>0</v>
      </c>
      <c r="R7" s="74">
        <v>0</v>
      </c>
      <c r="S7" s="74">
        <v>2</v>
      </c>
      <c r="T7" s="74">
        <v>1</v>
      </c>
      <c r="U7" s="74">
        <v>3</v>
      </c>
      <c r="V7" s="74">
        <v>0</v>
      </c>
      <c r="W7" s="74">
        <v>1</v>
      </c>
      <c r="X7" s="74">
        <v>2</v>
      </c>
      <c r="Y7" s="74">
        <v>3</v>
      </c>
      <c r="Z7" s="72">
        <f t="shared" si="0"/>
        <v>2</v>
      </c>
      <c r="AA7" s="72" t="str">
        <f t="shared" si="1"/>
        <v>1</v>
      </c>
      <c r="AB7" s="72">
        <f t="shared" si="2"/>
        <v>4</v>
      </c>
      <c r="AC7" s="72" t="str">
        <f t="shared" si="3"/>
        <v>2</v>
      </c>
      <c r="AD7" s="72">
        <f t="shared" si="4"/>
        <v>5</v>
      </c>
      <c r="AE7" s="72" t="str">
        <f t="shared" si="5"/>
        <v>2</v>
      </c>
      <c r="AF7" s="72">
        <f t="shared" si="6"/>
        <v>2</v>
      </c>
      <c r="AG7" s="72">
        <f t="shared" si="7"/>
        <v>5</v>
      </c>
      <c r="AH7" s="72">
        <f t="shared" si="8"/>
        <v>7</v>
      </c>
      <c r="AI7" s="72">
        <f t="shared" si="9"/>
        <v>71.428571428571431</v>
      </c>
      <c r="AJ7" s="72" t="str">
        <f t="shared" si="10"/>
        <v>2</v>
      </c>
      <c r="AK7" s="72">
        <f t="shared" si="11"/>
        <v>15</v>
      </c>
      <c r="AL7" s="72" t="str">
        <f t="shared" si="12"/>
        <v>2</v>
      </c>
      <c r="AM7" s="72">
        <f t="shared" si="13"/>
        <v>0</v>
      </c>
      <c r="AN7" s="72">
        <f t="shared" si="14"/>
        <v>1</v>
      </c>
      <c r="AO7" s="72">
        <f t="shared" si="15"/>
        <v>1</v>
      </c>
      <c r="AP7" s="72">
        <f t="shared" si="16"/>
        <v>2</v>
      </c>
      <c r="AQ7" s="72" t="str">
        <f t="shared" si="17"/>
        <v>1</v>
      </c>
      <c r="AR7" s="72">
        <f t="shared" si="18"/>
        <v>2</v>
      </c>
      <c r="AS7" s="73" t="str">
        <f t="shared" si="19"/>
        <v>Normal</v>
      </c>
      <c r="AT7">
        <v>11</v>
      </c>
    </row>
    <row r="8" spans="1:46" x14ac:dyDescent="0.2">
      <c r="E8" s="97" t="s">
        <v>286</v>
      </c>
      <c r="F8" s="74">
        <v>23</v>
      </c>
      <c r="G8" s="74">
        <v>30</v>
      </c>
      <c r="H8" s="74">
        <v>15</v>
      </c>
      <c r="I8" s="74">
        <v>8</v>
      </c>
      <c r="J8" s="74">
        <v>30</v>
      </c>
      <c r="K8" s="74">
        <v>525</v>
      </c>
      <c r="L8" s="74">
        <v>0</v>
      </c>
      <c r="M8" s="74">
        <v>2</v>
      </c>
      <c r="N8" s="74">
        <v>1</v>
      </c>
      <c r="O8" s="74">
        <v>2</v>
      </c>
      <c r="P8" s="74">
        <v>2</v>
      </c>
      <c r="Q8" s="74">
        <v>2</v>
      </c>
      <c r="R8" s="74">
        <v>2</v>
      </c>
      <c r="S8" s="74">
        <v>1</v>
      </c>
      <c r="T8" s="74">
        <v>2</v>
      </c>
      <c r="U8" s="74">
        <v>0</v>
      </c>
      <c r="V8" s="74">
        <v>0</v>
      </c>
      <c r="W8" s="74">
        <v>0</v>
      </c>
      <c r="X8" s="74">
        <v>1</v>
      </c>
      <c r="Y8" s="74">
        <v>2</v>
      </c>
      <c r="Z8" s="72">
        <f t="shared" si="0"/>
        <v>1</v>
      </c>
      <c r="AA8" s="72" t="str">
        <f t="shared" si="1"/>
        <v>0</v>
      </c>
      <c r="AB8" s="72">
        <f t="shared" si="2"/>
        <v>0</v>
      </c>
      <c r="AC8" s="72" t="str">
        <f t="shared" si="3"/>
        <v>0</v>
      </c>
      <c r="AD8" s="72">
        <f t="shared" si="4"/>
        <v>8.75</v>
      </c>
      <c r="AE8" s="72" t="str">
        <f t="shared" si="5"/>
        <v>0</v>
      </c>
      <c r="AF8" s="72">
        <f t="shared" si="6"/>
        <v>0.5</v>
      </c>
      <c r="AG8" s="72">
        <f t="shared" si="7"/>
        <v>8.5</v>
      </c>
      <c r="AH8" s="72">
        <f t="shared" si="8"/>
        <v>9</v>
      </c>
      <c r="AI8" s="72">
        <f t="shared" si="9"/>
        <v>97.222222222222214</v>
      </c>
      <c r="AJ8" s="72" t="str">
        <f t="shared" si="10"/>
        <v>0</v>
      </c>
      <c r="AK8" s="72">
        <f t="shared" si="11"/>
        <v>14</v>
      </c>
      <c r="AL8" s="72" t="str">
        <f t="shared" si="12"/>
        <v>2</v>
      </c>
      <c r="AM8" s="72">
        <f t="shared" si="13"/>
        <v>0</v>
      </c>
      <c r="AN8" s="72">
        <f t="shared" si="14"/>
        <v>0</v>
      </c>
      <c r="AO8" s="72">
        <f t="shared" si="15"/>
        <v>0</v>
      </c>
      <c r="AP8" s="72">
        <f t="shared" si="16"/>
        <v>0</v>
      </c>
      <c r="AQ8" s="72" t="str">
        <f t="shared" si="17"/>
        <v>0</v>
      </c>
      <c r="AR8" s="72">
        <f t="shared" si="18"/>
        <v>1</v>
      </c>
      <c r="AS8" s="73" t="str">
        <f t="shared" si="19"/>
        <v>Normal</v>
      </c>
    </row>
    <row r="9" spans="1:46" x14ac:dyDescent="0.2">
      <c r="A9" t="s">
        <v>289</v>
      </c>
      <c r="B9">
        <v>3</v>
      </c>
      <c r="C9">
        <v>8</v>
      </c>
      <c r="D9" t="s">
        <v>275</v>
      </c>
      <c r="E9" s="97" t="s">
        <v>280</v>
      </c>
      <c r="F9" s="71">
        <v>23</v>
      </c>
      <c r="G9" s="74">
        <v>0</v>
      </c>
      <c r="H9" s="74">
        <v>30</v>
      </c>
      <c r="I9" s="74">
        <v>7</v>
      </c>
      <c r="J9" s="74">
        <v>30</v>
      </c>
      <c r="K9" s="74">
        <v>480</v>
      </c>
      <c r="L9" s="74">
        <v>1</v>
      </c>
      <c r="M9" s="74">
        <v>1</v>
      </c>
      <c r="N9" s="74">
        <v>0</v>
      </c>
      <c r="O9" s="74">
        <v>0</v>
      </c>
      <c r="P9" s="74">
        <v>2</v>
      </c>
      <c r="Q9" s="74">
        <v>0</v>
      </c>
      <c r="R9" s="74">
        <v>1</v>
      </c>
      <c r="S9" s="74">
        <v>0</v>
      </c>
      <c r="T9" s="74">
        <v>2</v>
      </c>
      <c r="U9" s="74">
        <v>0</v>
      </c>
      <c r="V9" s="74">
        <v>0</v>
      </c>
      <c r="W9" s="74">
        <v>0</v>
      </c>
      <c r="X9" s="74">
        <v>2</v>
      </c>
      <c r="Y9" s="74">
        <v>2</v>
      </c>
      <c r="Z9" s="72">
        <f t="shared" si="0"/>
        <v>1</v>
      </c>
      <c r="AA9" s="72" t="str">
        <f t="shared" si="1"/>
        <v>1</v>
      </c>
      <c r="AB9" s="72">
        <f t="shared" si="2"/>
        <v>2</v>
      </c>
      <c r="AC9" s="72" t="str">
        <f t="shared" si="3"/>
        <v>1</v>
      </c>
      <c r="AD9" s="72">
        <f t="shared" si="4"/>
        <v>8</v>
      </c>
      <c r="AE9" s="72" t="str">
        <f t="shared" si="5"/>
        <v>0</v>
      </c>
      <c r="AF9" s="72">
        <f t="shared" si="6"/>
        <v>1</v>
      </c>
      <c r="AG9" s="72">
        <f t="shared" si="7"/>
        <v>7.5</v>
      </c>
      <c r="AH9" s="72">
        <f t="shared" si="8"/>
        <v>8.5</v>
      </c>
      <c r="AI9" s="72">
        <f t="shared" si="9"/>
        <v>94.117647058823522</v>
      </c>
      <c r="AJ9" s="72" t="str">
        <f t="shared" si="10"/>
        <v>0</v>
      </c>
      <c r="AK9" s="72">
        <f t="shared" si="11"/>
        <v>7</v>
      </c>
      <c r="AL9" s="72" t="str">
        <f t="shared" si="12"/>
        <v>1</v>
      </c>
      <c r="AM9" s="72">
        <f t="shared" si="13"/>
        <v>0</v>
      </c>
      <c r="AN9" s="72">
        <f t="shared" si="14"/>
        <v>0</v>
      </c>
      <c r="AO9" s="72">
        <f t="shared" si="15"/>
        <v>1</v>
      </c>
      <c r="AP9" s="72">
        <f t="shared" si="16"/>
        <v>1</v>
      </c>
      <c r="AQ9" s="72" t="str">
        <f t="shared" si="17"/>
        <v>1</v>
      </c>
      <c r="AR9" s="72">
        <f t="shared" si="18"/>
        <v>1</v>
      </c>
      <c r="AS9" s="73" t="str">
        <f t="shared" si="19"/>
        <v>Normal</v>
      </c>
      <c r="AT9">
        <v>4</v>
      </c>
    </row>
    <row r="10" spans="1:46" x14ac:dyDescent="0.2">
      <c r="Z10" s="72">
        <f t="shared" si="0"/>
        <v>-1</v>
      </c>
      <c r="AA10" s="72" t="str">
        <f t="shared" si="1"/>
        <v>0</v>
      </c>
      <c r="AB10" s="72">
        <f t="shared" si="2"/>
        <v>0</v>
      </c>
      <c r="AC10" s="72" t="str">
        <f t="shared" si="3"/>
        <v>0</v>
      </c>
      <c r="AD10" s="72">
        <f t="shared" si="4"/>
        <v>0</v>
      </c>
      <c r="AE10" s="72" t="str">
        <f t="shared" si="5"/>
        <v>3</v>
      </c>
      <c r="AF10" s="72">
        <f t="shared" si="6"/>
        <v>0</v>
      </c>
      <c r="AG10" s="72">
        <f t="shared" si="7"/>
        <v>0</v>
      </c>
      <c r="AH10" s="72">
        <f t="shared" si="8"/>
        <v>0</v>
      </c>
      <c r="AI10" s="72" t="e">
        <f t="shared" si="9"/>
        <v>#DIV/0!</v>
      </c>
      <c r="AJ10" s="72" t="e">
        <f t="shared" si="10"/>
        <v>#DIV/0!</v>
      </c>
      <c r="AK10" s="72">
        <f t="shared" si="11"/>
        <v>0</v>
      </c>
      <c r="AL10" s="72" t="str">
        <f t="shared" si="12"/>
        <v>0</v>
      </c>
      <c r="AM10" s="72">
        <f t="shared" si="13"/>
        <v>0</v>
      </c>
      <c r="AN10" s="72">
        <f t="shared" si="14"/>
        <v>0</v>
      </c>
      <c r="AO10" s="72">
        <f t="shared" si="15"/>
        <v>-1</v>
      </c>
      <c r="AP10" s="72">
        <f t="shared" si="16"/>
        <v>-1</v>
      </c>
      <c r="AQ10" s="72" t="b">
        <f t="shared" si="17"/>
        <v>0</v>
      </c>
      <c r="AR10" s="72" t="e">
        <f t="shared" si="18"/>
        <v>#DIV/0!</v>
      </c>
      <c r="AS10" s="73" t="e">
        <f t="shared" si="19"/>
        <v>#DIV/0!</v>
      </c>
    </row>
    <row r="11" spans="1:46" x14ac:dyDescent="0.2">
      <c r="B11">
        <v>4</v>
      </c>
      <c r="C11">
        <v>9</v>
      </c>
      <c r="D11" t="s">
        <v>275</v>
      </c>
      <c r="E11" s="97" t="s">
        <v>293</v>
      </c>
      <c r="F11" s="74">
        <v>22</v>
      </c>
      <c r="G11" s="74">
        <v>30</v>
      </c>
      <c r="H11" s="74">
        <v>30</v>
      </c>
      <c r="I11" s="74">
        <v>7</v>
      </c>
      <c r="J11" s="74">
        <v>0</v>
      </c>
      <c r="K11" s="74">
        <v>420</v>
      </c>
      <c r="L11" s="74">
        <v>2</v>
      </c>
      <c r="M11" s="74">
        <v>1</v>
      </c>
      <c r="N11" s="74">
        <v>1</v>
      </c>
      <c r="O11" s="74">
        <v>0</v>
      </c>
      <c r="P11" s="74">
        <v>0</v>
      </c>
      <c r="Q11" s="74">
        <v>2</v>
      </c>
      <c r="R11" s="74">
        <v>0</v>
      </c>
      <c r="S11" s="74">
        <v>0</v>
      </c>
      <c r="T11" s="74">
        <v>1</v>
      </c>
      <c r="U11" s="74"/>
      <c r="V11">
        <v>0</v>
      </c>
      <c r="W11">
        <v>1</v>
      </c>
      <c r="X11">
        <v>3</v>
      </c>
      <c r="Y11">
        <v>3</v>
      </c>
      <c r="Z11" s="72">
        <f t="shared" si="0"/>
        <v>2</v>
      </c>
      <c r="AA11" s="72" t="str">
        <f t="shared" si="1"/>
        <v>1</v>
      </c>
      <c r="AB11" s="72">
        <f t="shared" si="2"/>
        <v>3</v>
      </c>
      <c r="AC11" s="72" t="str">
        <f t="shared" si="3"/>
        <v>2</v>
      </c>
      <c r="AD11" s="72">
        <f t="shared" si="4"/>
        <v>7</v>
      </c>
      <c r="AE11" s="72" t="str">
        <f t="shared" si="5"/>
        <v>1</v>
      </c>
      <c r="AF11" s="72">
        <f t="shared" si="6"/>
        <v>1.5</v>
      </c>
      <c r="AG11" s="72">
        <f t="shared" si="7"/>
        <v>7</v>
      </c>
      <c r="AH11" s="72">
        <f t="shared" si="8"/>
        <v>8.5</v>
      </c>
      <c r="AI11" s="72">
        <f t="shared" si="9"/>
        <v>82.35294117647058</v>
      </c>
      <c r="AJ11" s="72" t="str">
        <f t="shared" si="10"/>
        <v>1</v>
      </c>
      <c r="AK11" s="72">
        <f t="shared" si="11"/>
        <v>7</v>
      </c>
      <c r="AL11" s="72" t="str">
        <f t="shared" si="12"/>
        <v>1</v>
      </c>
      <c r="AM11" s="72">
        <f t="shared" si="13"/>
        <v>0</v>
      </c>
      <c r="AN11" s="72">
        <f t="shared" si="14"/>
        <v>1</v>
      </c>
      <c r="AO11" s="72">
        <f t="shared" si="15"/>
        <v>2</v>
      </c>
      <c r="AP11" s="72">
        <f t="shared" si="16"/>
        <v>3</v>
      </c>
      <c r="AQ11" s="72" t="str">
        <f t="shared" si="17"/>
        <v>2</v>
      </c>
      <c r="AR11" s="72">
        <f t="shared" si="18"/>
        <v>2</v>
      </c>
      <c r="AS11" s="73" t="str">
        <f t="shared" si="19"/>
        <v>Normal</v>
      </c>
      <c r="AT11">
        <v>9</v>
      </c>
    </row>
    <row r="12" spans="1:46" x14ac:dyDescent="0.2">
      <c r="E12" s="97" t="s">
        <v>292</v>
      </c>
      <c r="F12" s="74">
        <v>23</v>
      </c>
      <c r="G12" s="74">
        <v>30</v>
      </c>
      <c r="H12" s="74">
        <v>30</v>
      </c>
      <c r="I12" s="74">
        <v>6</v>
      </c>
      <c r="J12" s="74">
        <v>0</v>
      </c>
      <c r="K12" s="74">
        <v>360</v>
      </c>
      <c r="L12" s="74">
        <v>2</v>
      </c>
      <c r="M12" s="74">
        <v>3</v>
      </c>
      <c r="N12" s="74">
        <v>2</v>
      </c>
      <c r="O12" s="74">
        <v>0</v>
      </c>
      <c r="P12" s="74">
        <v>1</v>
      </c>
      <c r="Q12" s="74">
        <v>0</v>
      </c>
      <c r="R12" s="74">
        <v>2</v>
      </c>
      <c r="S12" s="74">
        <v>0</v>
      </c>
      <c r="T12" s="74">
        <v>0</v>
      </c>
      <c r="U12" s="74">
        <v>0</v>
      </c>
      <c r="V12" s="74">
        <v>0</v>
      </c>
      <c r="W12" s="74">
        <v>1</v>
      </c>
      <c r="X12" s="74">
        <v>2</v>
      </c>
      <c r="Y12" s="74">
        <v>3</v>
      </c>
      <c r="Z12" s="72">
        <f t="shared" si="0"/>
        <v>2</v>
      </c>
      <c r="AA12" s="72" t="str">
        <f t="shared" si="1"/>
        <v>1</v>
      </c>
      <c r="AB12" s="72">
        <f t="shared" si="2"/>
        <v>3</v>
      </c>
      <c r="AC12" s="72" t="str">
        <f t="shared" si="3"/>
        <v>2</v>
      </c>
      <c r="AD12" s="72">
        <f t="shared" si="4"/>
        <v>6</v>
      </c>
      <c r="AE12" s="72" t="str">
        <f t="shared" si="5"/>
        <v>1</v>
      </c>
      <c r="AF12" s="72">
        <f t="shared" si="6"/>
        <v>0.5</v>
      </c>
      <c r="AG12" s="72">
        <f t="shared" si="7"/>
        <v>6</v>
      </c>
      <c r="AH12" s="72">
        <f t="shared" si="8"/>
        <v>6.5</v>
      </c>
      <c r="AI12" s="72">
        <f t="shared" si="9"/>
        <v>92.307692307692307</v>
      </c>
      <c r="AJ12" s="72" t="str">
        <f t="shared" si="10"/>
        <v>0</v>
      </c>
      <c r="AK12" s="72">
        <f t="shared" si="11"/>
        <v>10</v>
      </c>
      <c r="AL12" s="72" t="str">
        <f t="shared" si="12"/>
        <v>2</v>
      </c>
      <c r="AM12" s="72">
        <f t="shared" si="13"/>
        <v>0</v>
      </c>
      <c r="AN12" s="72">
        <f t="shared" si="14"/>
        <v>1</v>
      </c>
      <c r="AO12" s="72">
        <f t="shared" si="15"/>
        <v>1</v>
      </c>
      <c r="AP12" s="72">
        <f t="shared" si="16"/>
        <v>2</v>
      </c>
      <c r="AQ12" s="72" t="str">
        <f t="shared" si="17"/>
        <v>1</v>
      </c>
      <c r="AR12" s="72">
        <f t="shared" si="18"/>
        <v>2</v>
      </c>
      <c r="AS12" s="73" t="str">
        <f t="shared" si="19"/>
        <v>Normal</v>
      </c>
    </row>
    <row r="13" spans="1:46" x14ac:dyDescent="0.2">
      <c r="B13">
        <v>5</v>
      </c>
      <c r="C13">
        <v>7</v>
      </c>
      <c r="D13" t="s">
        <v>299</v>
      </c>
      <c r="E13" s="97" t="s">
        <v>300</v>
      </c>
      <c r="F13" s="74">
        <v>1</v>
      </c>
      <c r="G13" s="74">
        <v>30</v>
      </c>
      <c r="H13" s="74">
        <v>6</v>
      </c>
      <c r="I13" s="74">
        <v>6</v>
      </c>
      <c r="J13" s="74">
        <v>30</v>
      </c>
      <c r="K13" s="74">
        <v>360</v>
      </c>
      <c r="L13" s="74">
        <v>2</v>
      </c>
      <c r="M13" s="74">
        <v>1</v>
      </c>
      <c r="N13" s="74">
        <v>0</v>
      </c>
      <c r="O13" s="74">
        <v>0</v>
      </c>
      <c r="P13" s="74">
        <v>0</v>
      </c>
      <c r="Q13" s="74">
        <v>0</v>
      </c>
      <c r="R13" s="74">
        <v>0</v>
      </c>
      <c r="S13" s="74">
        <v>0</v>
      </c>
      <c r="T13" s="74">
        <v>0</v>
      </c>
      <c r="U13" s="74">
        <v>0</v>
      </c>
      <c r="V13" s="74">
        <v>0</v>
      </c>
      <c r="W13" s="74">
        <v>0</v>
      </c>
      <c r="X13" s="74">
        <v>1</v>
      </c>
      <c r="Y13" s="74">
        <v>2</v>
      </c>
      <c r="Z13" s="72">
        <f t="shared" si="0"/>
        <v>1</v>
      </c>
      <c r="AA13" s="72" t="str">
        <f t="shared" si="1"/>
        <v>0</v>
      </c>
      <c r="AB13" s="72">
        <f t="shared" si="2"/>
        <v>2</v>
      </c>
      <c r="AC13" s="72" t="str">
        <f t="shared" si="3"/>
        <v>1</v>
      </c>
      <c r="AD13" s="72">
        <f t="shared" si="4"/>
        <v>6</v>
      </c>
      <c r="AE13" s="72" t="str">
        <f t="shared" si="5"/>
        <v>1</v>
      </c>
      <c r="AF13" s="72">
        <f t="shared" si="6"/>
        <v>1.5</v>
      </c>
      <c r="AG13" s="72">
        <f t="shared" si="7"/>
        <v>6.5</v>
      </c>
      <c r="AH13" s="72">
        <f t="shared" si="8"/>
        <v>8</v>
      </c>
      <c r="AI13" s="72">
        <f t="shared" si="9"/>
        <v>75</v>
      </c>
      <c r="AJ13" s="72" t="str">
        <f t="shared" si="10"/>
        <v>1</v>
      </c>
      <c r="AK13" s="72">
        <f t="shared" si="11"/>
        <v>3</v>
      </c>
      <c r="AL13" s="72" t="str">
        <f t="shared" si="12"/>
        <v>1</v>
      </c>
      <c r="AM13" s="72">
        <f t="shared" si="13"/>
        <v>0</v>
      </c>
      <c r="AN13" s="72">
        <f t="shared" si="14"/>
        <v>0</v>
      </c>
      <c r="AO13" s="72">
        <f t="shared" si="15"/>
        <v>0</v>
      </c>
      <c r="AP13" s="72">
        <f t="shared" si="16"/>
        <v>0</v>
      </c>
      <c r="AQ13" s="72" t="str">
        <f t="shared" si="17"/>
        <v>0</v>
      </c>
      <c r="AR13" s="72">
        <f t="shared" si="18"/>
        <v>1</v>
      </c>
      <c r="AS13" s="73" t="str">
        <f t="shared" si="19"/>
        <v>Normal</v>
      </c>
      <c r="AT13">
        <v>5</v>
      </c>
    </row>
    <row r="14" spans="1:46" x14ac:dyDescent="0.2">
      <c r="A14" t="s">
        <v>301</v>
      </c>
      <c r="B14">
        <v>6</v>
      </c>
      <c r="C14">
        <v>13</v>
      </c>
      <c r="D14" t="s">
        <v>302</v>
      </c>
      <c r="E14" s="97" t="s">
        <v>303</v>
      </c>
      <c r="F14" s="74">
        <v>1</v>
      </c>
      <c r="G14" s="74">
        <v>30</v>
      </c>
      <c r="H14" s="74">
        <v>6</v>
      </c>
      <c r="I14" s="74">
        <v>6</v>
      </c>
      <c r="J14" s="74">
        <v>30</v>
      </c>
      <c r="K14" s="74">
        <v>360</v>
      </c>
      <c r="L14" s="74">
        <v>2</v>
      </c>
      <c r="M14" s="74">
        <v>1</v>
      </c>
      <c r="N14" s="74">
        <v>0</v>
      </c>
      <c r="O14" s="74">
        <v>0</v>
      </c>
      <c r="P14" s="74">
        <v>0</v>
      </c>
      <c r="Q14" s="74">
        <v>0</v>
      </c>
      <c r="R14" s="74">
        <v>0</v>
      </c>
      <c r="S14" s="74">
        <v>0</v>
      </c>
      <c r="T14" s="74">
        <v>0</v>
      </c>
      <c r="U14" s="74">
        <v>0</v>
      </c>
      <c r="V14" s="74">
        <v>0</v>
      </c>
      <c r="W14" s="74">
        <v>0</v>
      </c>
      <c r="X14" s="74">
        <v>1</v>
      </c>
      <c r="Y14" s="74">
        <v>2</v>
      </c>
      <c r="Z14" s="72">
        <f t="shared" si="0"/>
        <v>1</v>
      </c>
      <c r="AA14" s="72" t="str">
        <f t="shared" si="1"/>
        <v>0</v>
      </c>
      <c r="AB14" s="72">
        <f t="shared" si="2"/>
        <v>2</v>
      </c>
      <c r="AC14" s="72" t="str">
        <f t="shared" si="3"/>
        <v>1</v>
      </c>
      <c r="AD14" s="72">
        <f t="shared" si="4"/>
        <v>6</v>
      </c>
      <c r="AE14" s="72" t="str">
        <f t="shared" si="5"/>
        <v>1</v>
      </c>
      <c r="AF14" s="72">
        <f t="shared" si="6"/>
        <v>1.5</v>
      </c>
      <c r="AG14" s="72">
        <f t="shared" si="7"/>
        <v>6.5</v>
      </c>
      <c r="AH14" s="72">
        <f t="shared" si="8"/>
        <v>8</v>
      </c>
      <c r="AI14" s="72">
        <f t="shared" si="9"/>
        <v>75</v>
      </c>
      <c r="AJ14" s="72" t="str">
        <f t="shared" si="10"/>
        <v>1</v>
      </c>
      <c r="AK14" s="72">
        <f t="shared" si="11"/>
        <v>3</v>
      </c>
      <c r="AL14" s="72" t="str">
        <f t="shared" si="12"/>
        <v>1</v>
      </c>
      <c r="AM14" s="72">
        <f t="shared" si="13"/>
        <v>0</v>
      </c>
      <c r="AN14" s="72">
        <f t="shared" si="14"/>
        <v>0</v>
      </c>
      <c r="AO14" s="72">
        <f t="shared" si="15"/>
        <v>0</v>
      </c>
      <c r="AP14" s="72">
        <f t="shared" si="16"/>
        <v>0</v>
      </c>
      <c r="AQ14" s="72" t="str">
        <f t="shared" si="17"/>
        <v>0</v>
      </c>
      <c r="AR14" s="72">
        <f t="shared" si="18"/>
        <v>1</v>
      </c>
      <c r="AS14" s="73" t="str">
        <f t="shared" si="19"/>
        <v>Normal</v>
      </c>
      <c r="AT14">
        <v>5</v>
      </c>
    </row>
    <row r="15" spans="1:46" x14ac:dyDescent="0.2">
      <c r="Z15" s="72">
        <f t="shared" si="0"/>
        <v>-1</v>
      </c>
      <c r="AA15" s="72" t="str">
        <f t="shared" si="1"/>
        <v>0</v>
      </c>
      <c r="AB15" s="72">
        <f t="shared" si="2"/>
        <v>0</v>
      </c>
      <c r="AC15" s="72" t="str">
        <f t="shared" si="3"/>
        <v>0</v>
      </c>
      <c r="AD15" s="72">
        <f t="shared" si="4"/>
        <v>0</v>
      </c>
      <c r="AE15" s="72" t="str">
        <f t="shared" si="5"/>
        <v>3</v>
      </c>
      <c r="AF15" s="72">
        <f t="shared" si="6"/>
        <v>0</v>
      </c>
      <c r="AG15" s="72">
        <f t="shared" si="7"/>
        <v>0</v>
      </c>
      <c r="AH15" s="72">
        <f t="shared" si="8"/>
        <v>0</v>
      </c>
      <c r="AI15" s="72" t="e">
        <f t="shared" si="9"/>
        <v>#DIV/0!</v>
      </c>
      <c r="AJ15" s="72" t="e">
        <f t="shared" si="10"/>
        <v>#DIV/0!</v>
      </c>
      <c r="AK15" s="72">
        <f t="shared" si="11"/>
        <v>0</v>
      </c>
      <c r="AL15" s="72" t="str">
        <f t="shared" si="12"/>
        <v>0</v>
      </c>
      <c r="AM15" s="72">
        <f t="shared" si="13"/>
        <v>0</v>
      </c>
      <c r="AN15" s="72">
        <f t="shared" si="14"/>
        <v>0</v>
      </c>
      <c r="AO15" s="72">
        <f t="shared" si="15"/>
        <v>-1</v>
      </c>
      <c r="AP15" s="72">
        <f t="shared" si="16"/>
        <v>-1</v>
      </c>
      <c r="AQ15" s="72" t="b">
        <f t="shared" si="17"/>
        <v>0</v>
      </c>
      <c r="AR15" s="72" t="e">
        <f t="shared" si="18"/>
        <v>#DIV/0!</v>
      </c>
      <c r="AS15" s="73" t="e">
        <f t="shared" si="19"/>
        <v>#DIV/0!</v>
      </c>
    </row>
    <row r="16" spans="1:46" x14ac:dyDescent="0.2">
      <c r="B16">
        <v>7</v>
      </c>
      <c r="C16">
        <v>5</v>
      </c>
      <c r="D16" t="s">
        <v>298</v>
      </c>
      <c r="E16" s="97" t="s">
        <v>304</v>
      </c>
      <c r="F16" s="74">
        <v>0</v>
      </c>
      <c r="G16">
        <v>30</v>
      </c>
      <c r="H16">
        <v>5</v>
      </c>
      <c r="I16">
        <v>7</v>
      </c>
      <c r="J16">
        <v>0</v>
      </c>
      <c r="K16">
        <v>380</v>
      </c>
      <c r="L16">
        <v>0</v>
      </c>
      <c r="M16">
        <v>1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1</v>
      </c>
      <c r="X16">
        <v>2</v>
      </c>
      <c r="Y16">
        <v>2</v>
      </c>
      <c r="Z16" s="72">
        <f t="shared" si="0"/>
        <v>1</v>
      </c>
      <c r="AA16" s="72" t="str">
        <f t="shared" si="1"/>
        <v>0</v>
      </c>
      <c r="AB16" s="72">
        <f t="shared" si="2"/>
        <v>0</v>
      </c>
      <c r="AC16" s="72" t="str">
        <f t="shared" si="3"/>
        <v>0</v>
      </c>
      <c r="AD16" s="72">
        <f t="shared" si="4"/>
        <v>6.333333333333333</v>
      </c>
      <c r="AE16" s="72" t="str">
        <f t="shared" si="5"/>
        <v>1</v>
      </c>
      <c r="AF16" s="72">
        <f t="shared" si="6"/>
        <v>0.5</v>
      </c>
      <c r="AG16" s="72">
        <f t="shared" si="7"/>
        <v>7</v>
      </c>
      <c r="AH16" s="72">
        <f t="shared" si="8"/>
        <v>7.5</v>
      </c>
      <c r="AI16" s="72">
        <f t="shared" si="9"/>
        <v>84.444444444444443</v>
      </c>
      <c r="AJ16" s="72" t="str">
        <f t="shared" si="10"/>
        <v>1</v>
      </c>
      <c r="AK16" s="72">
        <f t="shared" si="11"/>
        <v>5</v>
      </c>
      <c r="AL16" s="72" t="str">
        <f t="shared" si="12"/>
        <v>1</v>
      </c>
      <c r="AM16" s="72">
        <f t="shared" si="13"/>
        <v>0</v>
      </c>
      <c r="AN16" s="72">
        <f t="shared" si="14"/>
        <v>1</v>
      </c>
      <c r="AO16" s="72">
        <f t="shared" si="15"/>
        <v>1</v>
      </c>
      <c r="AP16" s="72">
        <f t="shared" si="16"/>
        <v>2</v>
      </c>
      <c r="AQ16" s="72" t="str">
        <f t="shared" si="17"/>
        <v>1</v>
      </c>
      <c r="AR16" s="72">
        <f t="shared" si="18"/>
        <v>1</v>
      </c>
      <c r="AS16" s="73" t="str">
        <f t="shared" si="19"/>
        <v>Normal</v>
      </c>
      <c r="AT16">
        <v>5</v>
      </c>
    </row>
    <row r="17" spans="1:46" x14ac:dyDescent="0.2">
      <c r="Z17" s="72">
        <f t="shared" si="0"/>
        <v>-1</v>
      </c>
      <c r="AA17" s="72" t="str">
        <f t="shared" si="1"/>
        <v>0</v>
      </c>
      <c r="AB17" s="72">
        <f t="shared" si="2"/>
        <v>0</v>
      </c>
      <c r="AC17" s="72" t="str">
        <f t="shared" si="3"/>
        <v>0</v>
      </c>
      <c r="AD17" s="72">
        <f t="shared" si="4"/>
        <v>0</v>
      </c>
      <c r="AE17" s="72" t="str">
        <f t="shared" si="5"/>
        <v>3</v>
      </c>
      <c r="AF17" s="72">
        <f t="shared" si="6"/>
        <v>0</v>
      </c>
      <c r="AG17" s="72">
        <f t="shared" si="7"/>
        <v>0</v>
      </c>
      <c r="AH17" s="72">
        <f t="shared" si="8"/>
        <v>0</v>
      </c>
      <c r="AI17" s="72" t="e">
        <f t="shared" si="9"/>
        <v>#DIV/0!</v>
      </c>
      <c r="AJ17" s="72" t="e">
        <f t="shared" si="10"/>
        <v>#DIV/0!</v>
      </c>
      <c r="AK17" s="72">
        <f t="shared" si="11"/>
        <v>0</v>
      </c>
      <c r="AL17" s="72" t="str">
        <f t="shared" si="12"/>
        <v>0</v>
      </c>
      <c r="AM17" s="72">
        <f t="shared" si="13"/>
        <v>0</v>
      </c>
      <c r="AN17" s="72">
        <f t="shared" si="14"/>
        <v>0</v>
      </c>
      <c r="AO17" s="72">
        <f t="shared" si="15"/>
        <v>-1</v>
      </c>
      <c r="AP17" s="72">
        <f t="shared" si="16"/>
        <v>-1</v>
      </c>
      <c r="AQ17" s="72" t="b">
        <f t="shared" si="17"/>
        <v>0</v>
      </c>
      <c r="AR17" s="72" t="e">
        <f t="shared" si="18"/>
        <v>#DIV/0!</v>
      </c>
      <c r="AS17" s="73" t="e">
        <f t="shared" si="19"/>
        <v>#DIV/0!</v>
      </c>
    </row>
    <row r="18" spans="1:46" x14ac:dyDescent="0.2">
      <c r="B18">
        <v>8</v>
      </c>
      <c r="C18">
        <v>5</v>
      </c>
      <c r="D18" t="s">
        <v>311</v>
      </c>
      <c r="E18" s="97" t="s">
        <v>312</v>
      </c>
      <c r="F18" s="74">
        <v>23</v>
      </c>
      <c r="G18" s="74">
        <v>0</v>
      </c>
      <c r="H18" s="74">
        <v>20</v>
      </c>
      <c r="I18" s="74">
        <v>7</v>
      </c>
      <c r="J18" s="74">
        <v>30</v>
      </c>
      <c r="K18" s="74">
        <v>480</v>
      </c>
      <c r="L18" s="74">
        <v>0</v>
      </c>
      <c r="M18" s="74">
        <v>1</v>
      </c>
      <c r="N18" s="74">
        <v>3</v>
      </c>
      <c r="O18" s="74">
        <v>0</v>
      </c>
      <c r="P18" s="74">
        <v>0</v>
      </c>
      <c r="Q18" s="74">
        <v>0</v>
      </c>
      <c r="R18" s="74">
        <v>0</v>
      </c>
      <c r="S18" s="74">
        <v>2</v>
      </c>
      <c r="T18" s="74">
        <v>0</v>
      </c>
      <c r="U18" s="74">
        <v>0</v>
      </c>
      <c r="V18" s="74">
        <v>0</v>
      </c>
      <c r="W18" s="74">
        <v>0</v>
      </c>
      <c r="X18" s="74">
        <v>1</v>
      </c>
      <c r="Y18" s="74">
        <v>2</v>
      </c>
      <c r="Z18" s="72">
        <f t="shared" si="0"/>
        <v>1</v>
      </c>
      <c r="AA18" s="72" t="str">
        <f t="shared" si="1"/>
        <v>1</v>
      </c>
      <c r="AB18" s="72">
        <f t="shared" si="2"/>
        <v>1</v>
      </c>
      <c r="AC18" s="72" t="str">
        <f t="shared" si="3"/>
        <v>1</v>
      </c>
      <c r="AD18" s="72">
        <f t="shared" si="4"/>
        <v>8</v>
      </c>
      <c r="AE18" s="72" t="str">
        <f t="shared" si="5"/>
        <v>0</v>
      </c>
      <c r="AF18" s="72">
        <f t="shared" si="6"/>
        <v>1</v>
      </c>
      <c r="AG18" s="72">
        <f t="shared" si="7"/>
        <v>7.5</v>
      </c>
      <c r="AH18" s="72">
        <f t="shared" si="8"/>
        <v>8.5</v>
      </c>
      <c r="AI18" s="72">
        <f t="shared" si="9"/>
        <v>94.117647058823522</v>
      </c>
      <c r="AJ18" s="72" t="str">
        <f t="shared" si="10"/>
        <v>0</v>
      </c>
      <c r="AK18" s="72">
        <f t="shared" si="11"/>
        <v>6</v>
      </c>
      <c r="AL18" s="72" t="str">
        <f t="shared" si="12"/>
        <v>1</v>
      </c>
      <c r="AM18" s="72">
        <f t="shared" si="13"/>
        <v>0</v>
      </c>
      <c r="AN18" s="72">
        <f t="shared" si="14"/>
        <v>0</v>
      </c>
      <c r="AO18" s="72">
        <f t="shared" si="15"/>
        <v>0</v>
      </c>
      <c r="AP18" s="72">
        <f t="shared" si="16"/>
        <v>0</v>
      </c>
      <c r="AQ18" s="72" t="str">
        <f t="shared" si="17"/>
        <v>0</v>
      </c>
      <c r="AR18" s="72">
        <f t="shared" si="18"/>
        <v>1</v>
      </c>
      <c r="AS18" s="73" t="str">
        <f t="shared" si="19"/>
        <v>Normal</v>
      </c>
      <c r="AT18">
        <v>3</v>
      </c>
    </row>
    <row r="19" spans="1:46" x14ac:dyDescent="0.2">
      <c r="E19" s="97" t="s">
        <v>313</v>
      </c>
      <c r="F19" s="74">
        <v>23</v>
      </c>
      <c r="G19" s="74">
        <v>30</v>
      </c>
      <c r="H19" s="74">
        <v>20</v>
      </c>
      <c r="I19" s="74">
        <v>8</v>
      </c>
      <c r="J19" s="74">
        <v>0</v>
      </c>
      <c r="K19" s="74">
        <v>420</v>
      </c>
      <c r="L19" s="74">
        <v>3</v>
      </c>
      <c r="M19" s="74">
        <v>3</v>
      </c>
      <c r="N19" s="74">
        <v>2</v>
      </c>
      <c r="O19" s="74">
        <v>0</v>
      </c>
      <c r="P19" s="74">
        <v>0</v>
      </c>
      <c r="Q19" s="74">
        <v>0</v>
      </c>
      <c r="R19" s="74">
        <v>0</v>
      </c>
      <c r="S19" s="74">
        <v>0</v>
      </c>
      <c r="T19" s="74">
        <v>0</v>
      </c>
      <c r="U19" s="74">
        <v>0</v>
      </c>
      <c r="V19" s="74">
        <v>0</v>
      </c>
      <c r="W19" s="74">
        <v>2</v>
      </c>
      <c r="X19" s="74">
        <v>3</v>
      </c>
      <c r="Y19" s="74">
        <v>3</v>
      </c>
      <c r="Z19" s="72">
        <f t="shared" si="0"/>
        <v>2</v>
      </c>
      <c r="AA19" s="72" t="str">
        <f t="shared" si="1"/>
        <v>1</v>
      </c>
      <c r="AB19" s="72">
        <f t="shared" si="2"/>
        <v>4</v>
      </c>
      <c r="AC19" s="72" t="str">
        <f t="shared" si="3"/>
        <v>2</v>
      </c>
      <c r="AD19" s="72">
        <f t="shared" si="4"/>
        <v>7</v>
      </c>
      <c r="AE19" s="72" t="str">
        <f t="shared" si="5"/>
        <v>1</v>
      </c>
      <c r="AF19" s="72">
        <f t="shared" si="6"/>
        <v>0.5</v>
      </c>
      <c r="AG19" s="72">
        <f t="shared" si="7"/>
        <v>8</v>
      </c>
      <c r="AH19" s="72">
        <f t="shared" si="8"/>
        <v>8.5</v>
      </c>
      <c r="AI19" s="72">
        <f t="shared" si="9"/>
        <v>82.35294117647058</v>
      </c>
      <c r="AJ19" s="72" t="str">
        <f t="shared" si="10"/>
        <v>1</v>
      </c>
      <c r="AK19" s="72">
        <f t="shared" si="11"/>
        <v>8</v>
      </c>
      <c r="AL19" s="72" t="str">
        <f t="shared" si="12"/>
        <v>1</v>
      </c>
      <c r="AM19" s="72">
        <f t="shared" si="13"/>
        <v>0</v>
      </c>
      <c r="AN19" s="72">
        <f t="shared" si="14"/>
        <v>2</v>
      </c>
      <c r="AO19" s="72">
        <f t="shared" si="15"/>
        <v>2</v>
      </c>
      <c r="AP19" s="72">
        <f t="shared" si="16"/>
        <v>4</v>
      </c>
      <c r="AQ19" s="72" t="str">
        <f t="shared" si="17"/>
        <v>2</v>
      </c>
      <c r="AR19" s="72">
        <f t="shared" si="18"/>
        <v>2</v>
      </c>
      <c r="AS19" s="73" t="str">
        <f t="shared" si="19"/>
        <v>Normal</v>
      </c>
    </row>
    <row r="20" spans="1:46" x14ac:dyDescent="0.2">
      <c r="B20">
        <v>9</v>
      </c>
      <c r="C20">
        <v>7</v>
      </c>
      <c r="D20" t="s">
        <v>322</v>
      </c>
      <c r="E20" s="97" t="s">
        <v>326</v>
      </c>
      <c r="F20" s="74">
        <v>3</v>
      </c>
      <c r="G20" s="74">
        <v>0</v>
      </c>
      <c r="H20" s="74">
        <v>5</v>
      </c>
      <c r="I20" s="74">
        <v>9</v>
      </c>
      <c r="J20" s="74">
        <v>0</v>
      </c>
      <c r="K20" s="74">
        <v>360</v>
      </c>
      <c r="L20" s="74">
        <v>1</v>
      </c>
      <c r="M20" s="74">
        <v>1</v>
      </c>
      <c r="N20" s="74">
        <v>3</v>
      </c>
      <c r="O20" s="74">
        <v>0</v>
      </c>
      <c r="P20" s="74">
        <v>1</v>
      </c>
      <c r="Q20" s="74">
        <v>0</v>
      </c>
      <c r="R20" s="74">
        <v>0</v>
      </c>
      <c r="S20" s="74">
        <v>0</v>
      </c>
      <c r="T20" s="74">
        <v>0</v>
      </c>
      <c r="U20" s="74">
        <v>1</v>
      </c>
      <c r="V20" s="74">
        <v>0</v>
      </c>
      <c r="W20" s="74">
        <v>0</v>
      </c>
      <c r="X20" s="74">
        <v>2</v>
      </c>
      <c r="Y20" s="74">
        <v>2</v>
      </c>
      <c r="Z20" s="72">
        <f t="shared" si="0"/>
        <v>1</v>
      </c>
      <c r="AA20" s="72" t="str">
        <f t="shared" si="1"/>
        <v>0</v>
      </c>
      <c r="AB20" s="72">
        <f t="shared" si="2"/>
        <v>1</v>
      </c>
      <c r="AC20" s="72" t="str">
        <f t="shared" si="3"/>
        <v>1</v>
      </c>
      <c r="AD20" s="72">
        <f t="shared" si="4"/>
        <v>6</v>
      </c>
      <c r="AE20" s="72" t="str">
        <f t="shared" si="5"/>
        <v>1</v>
      </c>
      <c r="AF20" s="72">
        <f t="shared" si="6"/>
        <v>3</v>
      </c>
      <c r="AG20" s="72">
        <f t="shared" si="7"/>
        <v>9</v>
      </c>
      <c r="AH20" s="72">
        <f t="shared" si="8"/>
        <v>12</v>
      </c>
      <c r="AI20" s="72">
        <f t="shared" si="9"/>
        <v>50</v>
      </c>
      <c r="AJ20" s="72" t="str">
        <f t="shared" si="10"/>
        <v>3</v>
      </c>
      <c r="AK20" s="72">
        <f t="shared" si="11"/>
        <v>7</v>
      </c>
      <c r="AL20" s="72" t="str">
        <f t="shared" si="12"/>
        <v>1</v>
      </c>
      <c r="AM20" s="72">
        <f t="shared" si="13"/>
        <v>0</v>
      </c>
      <c r="AN20" s="72">
        <f t="shared" si="14"/>
        <v>0</v>
      </c>
      <c r="AO20" s="72">
        <f t="shared" si="15"/>
        <v>1</v>
      </c>
      <c r="AP20" s="72">
        <f t="shared" si="16"/>
        <v>1</v>
      </c>
      <c r="AQ20" s="72" t="str">
        <f t="shared" si="17"/>
        <v>1</v>
      </c>
      <c r="AR20" s="72">
        <f t="shared" si="18"/>
        <v>1</v>
      </c>
      <c r="AS20" s="73" t="str">
        <f t="shared" si="19"/>
        <v>Normal</v>
      </c>
      <c r="AT20">
        <v>8</v>
      </c>
    </row>
    <row r="21" spans="1:46" s="114" customFormat="1" x14ac:dyDescent="0.2">
      <c r="B21" s="114">
        <v>10</v>
      </c>
      <c r="C21" s="114" t="s">
        <v>373</v>
      </c>
      <c r="D21" s="114" t="s">
        <v>324</v>
      </c>
      <c r="E21" s="119" t="s">
        <v>325</v>
      </c>
      <c r="F21" s="126">
        <v>1</v>
      </c>
      <c r="G21" s="126">
        <v>0</v>
      </c>
      <c r="H21" s="126">
        <v>30</v>
      </c>
      <c r="I21" s="126">
        <v>6</v>
      </c>
      <c r="J21" s="126">
        <v>0</v>
      </c>
      <c r="K21" s="126">
        <v>300</v>
      </c>
      <c r="L21" s="126">
        <v>1</v>
      </c>
      <c r="M21" s="126">
        <v>1</v>
      </c>
      <c r="N21" s="126">
        <v>2</v>
      </c>
      <c r="O21" s="126">
        <v>0</v>
      </c>
      <c r="P21" s="126">
        <v>0</v>
      </c>
      <c r="Q21" s="126">
        <v>0</v>
      </c>
      <c r="R21" s="126">
        <v>0</v>
      </c>
      <c r="S21" s="126">
        <v>0</v>
      </c>
      <c r="T21" s="126">
        <v>0</v>
      </c>
      <c r="U21" s="126">
        <v>0</v>
      </c>
      <c r="V21" s="126">
        <v>0</v>
      </c>
      <c r="W21" s="126">
        <v>0</v>
      </c>
      <c r="X21" s="126">
        <v>2</v>
      </c>
      <c r="Y21" s="126">
        <v>3</v>
      </c>
      <c r="Z21" s="126">
        <f t="shared" si="0"/>
        <v>2</v>
      </c>
      <c r="AA21" s="126" t="str">
        <f t="shared" si="1"/>
        <v>1</v>
      </c>
      <c r="AB21" s="126">
        <f t="shared" si="2"/>
        <v>2</v>
      </c>
      <c r="AC21" s="126" t="str">
        <f t="shared" si="3"/>
        <v>1</v>
      </c>
      <c r="AD21" s="126">
        <f t="shared" si="4"/>
        <v>5</v>
      </c>
      <c r="AE21" s="126" t="str">
        <f t="shared" si="5"/>
        <v>2</v>
      </c>
      <c r="AF21" s="126">
        <f t="shared" si="6"/>
        <v>1</v>
      </c>
      <c r="AG21" s="126">
        <f t="shared" si="7"/>
        <v>6</v>
      </c>
      <c r="AH21" s="126">
        <f t="shared" si="8"/>
        <v>7</v>
      </c>
      <c r="AI21" s="126">
        <f t="shared" si="9"/>
        <v>71.428571428571431</v>
      </c>
      <c r="AJ21" s="126" t="str">
        <f t="shared" si="10"/>
        <v>2</v>
      </c>
      <c r="AK21" s="126">
        <f t="shared" si="11"/>
        <v>4</v>
      </c>
      <c r="AL21" s="126" t="str">
        <f t="shared" si="12"/>
        <v>1</v>
      </c>
      <c r="AM21" s="126">
        <f t="shared" si="13"/>
        <v>0</v>
      </c>
      <c r="AN21" s="126">
        <f t="shared" si="14"/>
        <v>0</v>
      </c>
      <c r="AO21" s="126">
        <f t="shared" si="15"/>
        <v>1</v>
      </c>
      <c r="AP21" s="126">
        <f t="shared" si="16"/>
        <v>1</v>
      </c>
      <c r="AQ21" s="126" t="str">
        <f t="shared" si="17"/>
        <v>1</v>
      </c>
      <c r="AR21" s="126">
        <f t="shared" si="18"/>
        <v>2</v>
      </c>
      <c r="AS21" s="127" t="str">
        <f t="shared" si="19"/>
        <v>Normal</v>
      </c>
    </row>
    <row r="22" spans="1:46" x14ac:dyDescent="0.2">
      <c r="E22" s="97" t="s">
        <v>323</v>
      </c>
      <c r="F22" s="74">
        <v>0</v>
      </c>
      <c r="G22" s="74">
        <v>0</v>
      </c>
      <c r="H22" s="74">
        <v>15</v>
      </c>
      <c r="I22" s="74">
        <v>6</v>
      </c>
      <c r="J22" s="74">
        <v>0</v>
      </c>
      <c r="K22" s="74">
        <v>360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V22" s="74">
        <v>0</v>
      </c>
      <c r="W22" s="74">
        <v>0</v>
      </c>
      <c r="X22" s="74">
        <v>1</v>
      </c>
      <c r="Y22" s="74">
        <v>2</v>
      </c>
      <c r="Z22" s="72">
        <f t="shared" si="0"/>
        <v>1</v>
      </c>
      <c r="AA22" s="72" t="str">
        <f t="shared" si="1"/>
        <v>0</v>
      </c>
      <c r="AB22" s="72">
        <f t="shared" si="2"/>
        <v>0</v>
      </c>
      <c r="AC22" s="72" t="str">
        <f t="shared" si="3"/>
        <v>0</v>
      </c>
      <c r="AD22" s="72">
        <f t="shared" si="4"/>
        <v>6</v>
      </c>
      <c r="AE22" s="72" t="str">
        <f t="shared" si="5"/>
        <v>1</v>
      </c>
      <c r="AF22" s="72">
        <f t="shared" si="6"/>
        <v>0</v>
      </c>
      <c r="AG22" s="72">
        <f t="shared" si="7"/>
        <v>6</v>
      </c>
      <c r="AH22" s="72">
        <f t="shared" si="8"/>
        <v>6</v>
      </c>
      <c r="AI22" s="72">
        <f t="shared" si="9"/>
        <v>100</v>
      </c>
      <c r="AJ22" s="72" t="str">
        <f t="shared" si="10"/>
        <v>0</v>
      </c>
      <c r="AK22" s="72">
        <f t="shared" si="11"/>
        <v>0</v>
      </c>
      <c r="AL22" s="72" t="str">
        <f t="shared" si="12"/>
        <v>0</v>
      </c>
      <c r="AM22" s="72">
        <f t="shared" si="13"/>
        <v>0</v>
      </c>
      <c r="AN22" s="72">
        <f t="shared" si="14"/>
        <v>0</v>
      </c>
      <c r="AO22" s="72">
        <f t="shared" si="15"/>
        <v>0</v>
      </c>
      <c r="AP22" s="72">
        <f t="shared" si="16"/>
        <v>0</v>
      </c>
      <c r="AQ22" s="72" t="str">
        <f t="shared" si="17"/>
        <v>0</v>
      </c>
      <c r="AR22" s="72">
        <f t="shared" si="18"/>
        <v>1</v>
      </c>
      <c r="AS22" s="73" t="str">
        <f t="shared" si="19"/>
        <v>Normal</v>
      </c>
    </row>
    <row r="23" spans="1:46" s="114" customFormat="1" x14ac:dyDescent="0.2">
      <c r="B23" s="114">
        <v>11</v>
      </c>
      <c r="C23" s="114" t="s">
        <v>374</v>
      </c>
      <c r="D23" s="114" t="s">
        <v>332</v>
      </c>
      <c r="E23" s="119" t="s">
        <v>333</v>
      </c>
      <c r="F23" s="126">
        <v>23</v>
      </c>
      <c r="G23" s="126">
        <v>0</v>
      </c>
      <c r="H23" s="126">
        <v>60</v>
      </c>
      <c r="I23" s="126">
        <v>8</v>
      </c>
      <c r="J23" s="126">
        <v>0</v>
      </c>
      <c r="K23" s="126">
        <v>480</v>
      </c>
      <c r="L23" s="126">
        <v>2</v>
      </c>
      <c r="M23" s="126">
        <v>2</v>
      </c>
      <c r="N23" s="126">
        <v>1</v>
      </c>
      <c r="O23" s="126">
        <v>0</v>
      </c>
      <c r="P23" s="126">
        <v>0</v>
      </c>
      <c r="Q23" s="126">
        <v>1</v>
      </c>
      <c r="R23" s="126">
        <v>0</v>
      </c>
      <c r="S23" s="126">
        <v>0</v>
      </c>
      <c r="T23" s="126">
        <v>0</v>
      </c>
      <c r="U23" s="126">
        <v>0</v>
      </c>
      <c r="V23" s="126">
        <v>0</v>
      </c>
      <c r="W23" s="126">
        <v>0</v>
      </c>
      <c r="X23" s="126">
        <v>1</v>
      </c>
      <c r="Y23" s="126">
        <v>1</v>
      </c>
      <c r="Z23" s="126">
        <f t="shared" si="0"/>
        <v>0</v>
      </c>
      <c r="AA23" s="126" t="str">
        <f t="shared" si="1"/>
        <v>2</v>
      </c>
      <c r="AB23" s="126">
        <f t="shared" si="2"/>
        <v>4</v>
      </c>
      <c r="AC23" s="126" t="str">
        <f t="shared" si="3"/>
        <v>2</v>
      </c>
      <c r="AD23" s="126">
        <f t="shared" si="4"/>
        <v>8</v>
      </c>
      <c r="AE23" s="126" t="str">
        <f t="shared" si="5"/>
        <v>0</v>
      </c>
      <c r="AF23" s="126">
        <f t="shared" si="6"/>
        <v>1</v>
      </c>
      <c r="AG23" s="126">
        <f t="shared" si="7"/>
        <v>8</v>
      </c>
      <c r="AH23" s="126">
        <f t="shared" si="8"/>
        <v>9</v>
      </c>
      <c r="AI23" s="126">
        <f t="shared" si="9"/>
        <v>88.888888888888886</v>
      </c>
      <c r="AJ23" s="126" t="str">
        <f t="shared" si="10"/>
        <v>0</v>
      </c>
      <c r="AK23" s="126">
        <f t="shared" si="11"/>
        <v>6</v>
      </c>
      <c r="AL23" s="126" t="str">
        <f t="shared" si="12"/>
        <v>1</v>
      </c>
      <c r="AM23" s="126">
        <f t="shared" si="13"/>
        <v>0</v>
      </c>
      <c r="AN23" s="126">
        <f t="shared" si="14"/>
        <v>0</v>
      </c>
      <c r="AO23" s="126">
        <f t="shared" si="15"/>
        <v>0</v>
      </c>
      <c r="AP23" s="126">
        <f t="shared" si="16"/>
        <v>0</v>
      </c>
      <c r="AQ23" s="126" t="str">
        <f t="shared" si="17"/>
        <v>0</v>
      </c>
      <c r="AR23" s="126">
        <f t="shared" si="18"/>
        <v>0</v>
      </c>
      <c r="AS23" s="127" t="str">
        <f t="shared" si="19"/>
        <v>Normal</v>
      </c>
    </row>
    <row r="24" spans="1:46" x14ac:dyDescent="0.2">
      <c r="Z24" s="72">
        <f t="shared" si="0"/>
        <v>-1</v>
      </c>
      <c r="AA24" s="72" t="str">
        <f t="shared" si="1"/>
        <v>0</v>
      </c>
      <c r="AB24" s="72">
        <f t="shared" si="2"/>
        <v>0</v>
      </c>
      <c r="AC24" s="72" t="str">
        <f t="shared" si="3"/>
        <v>0</v>
      </c>
      <c r="AD24" s="72">
        <f t="shared" si="4"/>
        <v>0</v>
      </c>
      <c r="AE24" s="72" t="str">
        <f t="shared" si="5"/>
        <v>3</v>
      </c>
      <c r="AF24" s="72">
        <f t="shared" si="6"/>
        <v>0</v>
      </c>
      <c r="AG24" s="72">
        <f t="shared" si="7"/>
        <v>0</v>
      </c>
      <c r="AH24" s="72">
        <f t="shared" si="8"/>
        <v>0</v>
      </c>
      <c r="AI24" s="72" t="e">
        <f t="shared" si="9"/>
        <v>#DIV/0!</v>
      </c>
      <c r="AJ24" s="72" t="e">
        <f t="shared" si="10"/>
        <v>#DIV/0!</v>
      </c>
      <c r="AK24" s="72">
        <f t="shared" si="11"/>
        <v>0</v>
      </c>
      <c r="AL24" s="72" t="str">
        <f t="shared" si="12"/>
        <v>0</v>
      </c>
      <c r="AM24" s="72">
        <f t="shared" si="13"/>
        <v>0</v>
      </c>
      <c r="AN24" s="72">
        <f t="shared" si="14"/>
        <v>0</v>
      </c>
      <c r="AO24" s="72">
        <f t="shared" si="15"/>
        <v>-1</v>
      </c>
      <c r="AP24" s="72">
        <f t="shared" si="16"/>
        <v>-1</v>
      </c>
      <c r="AQ24" s="72" t="b">
        <f t="shared" si="17"/>
        <v>0</v>
      </c>
      <c r="AR24" s="72" t="e">
        <f t="shared" si="18"/>
        <v>#DIV/0!</v>
      </c>
      <c r="AS24" s="73" t="e">
        <f t="shared" si="19"/>
        <v>#DIV/0!</v>
      </c>
    </row>
    <row r="25" spans="1:46" x14ac:dyDescent="0.2">
      <c r="B25" s="143" t="s">
        <v>327</v>
      </c>
      <c r="C25">
        <v>18</v>
      </c>
      <c r="D25" t="s">
        <v>330</v>
      </c>
      <c r="E25" s="97" t="s">
        <v>333</v>
      </c>
      <c r="F25" s="71">
        <v>23</v>
      </c>
      <c r="G25">
        <v>30</v>
      </c>
      <c r="H25">
        <v>10</v>
      </c>
      <c r="I25">
        <v>6</v>
      </c>
      <c r="J25">
        <v>30</v>
      </c>
      <c r="K25">
        <v>360</v>
      </c>
      <c r="L25">
        <v>1</v>
      </c>
      <c r="M25">
        <v>2</v>
      </c>
      <c r="N25">
        <v>0</v>
      </c>
      <c r="O25">
        <v>0</v>
      </c>
      <c r="P25">
        <v>2</v>
      </c>
      <c r="Q25">
        <v>1</v>
      </c>
      <c r="R25">
        <v>0</v>
      </c>
      <c r="S25">
        <v>1</v>
      </c>
      <c r="T25">
        <v>1</v>
      </c>
      <c r="U25">
        <v>0</v>
      </c>
      <c r="V25">
        <v>0</v>
      </c>
      <c r="W25">
        <v>0</v>
      </c>
      <c r="X25">
        <v>3</v>
      </c>
      <c r="Y25">
        <v>2</v>
      </c>
      <c r="Z25" s="72">
        <f t="shared" si="0"/>
        <v>1</v>
      </c>
      <c r="AA25" s="72" t="str">
        <f t="shared" si="1"/>
        <v>0</v>
      </c>
      <c r="AB25" s="72">
        <f t="shared" si="2"/>
        <v>1</v>
      </c>
      <c r="AC25" s="72" t="str">
        <f t="shared" si="3"/>
        <v>1</v>
      </c>
      <c r="AD25" s="72">
        <f t="shared" si="4"/>
        <v>6</v>
      </c>
      <c r="AE25" s="72" t="str">
        <f t="shared" si="5"/>
        <v>1</v>
      </c>
      <c r="AF25" s="72">
        <f t="shared" si="6"/>
        <v>0.5</v>
      </c>
      <c r="AG25" s="72">
        <f t="shared" si="7"/>
        <v>6.5</v>
      </c>
      <c r="AH25" s="72">
        <f t="shared" si="8"/>
        <v>7</v>
      </c>
      <c r="AI25" s="72">
        <f t="shared" si="9"/>
        <v>85.714285714285708</v>
      </c>
      <c r="AJ25" s="72" t="str">
        <f t="shared" si="10"/>
        <v>0</v>
      </c>
      <c r="AK25" s="72">
        <f t="shared" si="11"/>
        <v>8</v>
      </c>
      <c r="AL25" s="72" t="str">
        <f t="shared" si="12"/>
        <v>1</v>
      </c>
      <c r="AM25" s="72">
        <f t="shared" si="13"/>
        <v>0</v>
      </c>
      <c r="AN25" s="72">
        <f t="shared" si="14"/>
        <v>0</v>
      </c>
      <c r="AO25" s="72">
        <f t="shared" si="15"/>
        <v>2</v>
      </c>
      <c r="AP25" s="72">
        <f t="shared" si="16"/>
        <v>2</v>
      </c>
      <c r="AQ25" s="72" t="str">
        <f t="shared" si="17"/>
        <v>1</v>
      </c>
      <c r="AR25" s="72">
        <f t="shared" si="18"/>
        <v>1</v>
      </c>
      <c r="AS25" s="73" t="str">
        <f t="shared" si="19"/>
        <v>Normal</v>
      </c>
    </row>
    <row r="26" spans="1:46" s="114" customFormat="1" x14ac:dyDescent="0.2">
      <c r="B26" s="144" t="s">
        <v>356</v>
      </c>
      <c r="C26" s="114" t="s">
        <v>375</v>
      </c>
      <c r="D26" s="114" t="s">
        <v>359</v>
      </c>
      <c r="E26" s="119" t="s">
        <v>358</v>
      </c>
      <c r="F26" s="126">
        <v>0</v>
      </c>
      <c r="G26" s="114">
        <v>0</v>
      </c>
      <c r="H26" s="114">
        <v>5</v>
      </c>
      <c r="I26" s="114">
        <v>7</v>
      </c>
      <c r="J26" s="114">
        <v>30</v>
      </c>
      <c r="K26" s="114">
        <v>420</v>
      </c>
      <c r="L26" s="114">
        <v>0</v>
      </c>
      <c r="M26" s="114">
        <v>3</v>
      </c>
      <c r="N26" s="114">
        <v>0</v>
      </c>
      <c r="O26" s="114">
        <v>0</v>
      </c>
      <c r="P26" s="114">
        <v>0</v>
      </c>
      <c r="Q26" s="114">
        <v>0</v>
      </c>
      <c r="R26" s="114">
        <v>1</v>
      </c>
      <c r="S26" s="114">
        <v>0</v>
      </c>
      <c r="T26" s="114">
        <v>0</v>
      </c>
      <c r="U26" s="114">
        <v>0</v>
      </c>
      <c r="V26" s="114">
        <v>0</v>
      </c>
      <c r="W26" s="114">
        <v>0</v>
      </c>
      <c r="X26" s="114">
        <v>2</v>
      </c>
      <c r="Y26" s="114">
        <v>2</v>
      </c>
      <c r="Z26" s="126">
        <f t="shared" si="0"/>
        <v>1</v>
      </c>
      <c r="AA26" s="126" t="str">
        <f t="shared" si="1"/>
        <v>0</v>
      </c>
      <c r="AB26" s="126">
        <f t="shared" si="2"/>
        <v>0</v>
      </c>
      <c r="AC26" s="126" t="str">
        <f t="shared" si="3"/>
        <v>0</v>
      </c>
      <c r="AD26" s="126">
        <f t="shared" si="4"/>
        <v>7</v>
      </c>
      <c r="AE26" s="126" t="str">
        <f t="shared" si="5"/>
        <v>1</v>
      </c>
      <c r="AF26" s="126">
        <f t="shared" si="6"/>
        <v>0</v>
      </c>
      <c r="AG26" s="126">
        <f t="shared" si="7"/>
        <v>7.5</v>
      </c>
      <c r="AH26" s="126">
        <f t="shared" si="8"/>
        <v>7.5</v>
      </c>
      <c r="AI26" s="126">
        <f t="shared" si="9"/>
        <v>93.333333333333329</v>
      </c>
      <c r="AJ26" s="126" t="str">
        <f t="shared" si="10"/>
        <v>0</v>
      </c>
      <c r="AK26" s="126">
        <f t="shared" si="11"/>
        <v>4</v>
      </c>
      <c r="AL26" s="126" t="str">
        <f t="shared" si="12"/>
        <v>1</v>
      </c>
      <c r="AM26" s="126">
        <f t="shared" si="13"/>
        <v>0</v>
      </c>
      <c r="AN26" s="126">
        <f t="shared" si="14"/>
        <v>0</v>
      </c>
      <c r="AO26" s="126">
        <f t="shared" si="15"/>
        <v>1</v>
      </c>
      <c r="AP26" s="126">
        <f t="shared" si="16"/>
        <v>1</v>
      </c>
      <c r="AQ26" s="126" t="str">
        <f t="shared" si="17"/>
        <v>1</v>
      </c>
      <c r="AR26" s="126">
        <f t="shared" si="18"/>
        <v>1</v>
      </c>
      <c r="AS26" s="127" t="str">
        <f t="shared" si="19"/>
        <v>Normal</v>
      </c>
    </row>
    <row r="27" spans="1:46" s="114" customFormat="1" x14ac:dyDescent="0.2">
      <c r="A27" s="114" t="s">
        <v>364</v>
      </c>
      <c r="B27" s="114">
        <v>12</v>
      </c>
      <c r="C27" s="114" t="s">
        <v>376</v>
      </c>
      <c r="D27" s="114" t="s">
        <v>362</v>
      </c>
      <c r="E27" s="119" t="s">
        <v>363</v>
      </c>
      <c r="F27" s="126">
        <v>1</v>
      </c>
      <c r="G27" s="126">
        <v>0</v>
      </c>
      <c r="H27" s="126">
        <v>10</v>
      </c>
      <c r="I27" s="126">
        <v>10</v>
      </c>
      <c r="J27" s="126">
        <v>30</v>
      </c>
      <c r="K27" s="128">
        <v>60</v>
      </c>
      <c r="L27" s="126">
        <v>1</v>
      </c>
      <c r="M27" s="126">
        <v>2</v>
      </c>
      <c r="N27" s="126">
        <v>2</v>
      </c>
      <c r="O27" s="126">
        <v>0</v>
      </c>
      <c r="P27" s="126">
        <v>2</v>
      </c>
      <c r="Q27" s="126">
        <v>1</v>
      </c>
      <c r="R27" s="126">
        <v>1</v>
      </c>
      <c r="S27" s="126">
        <v>1</v>
      </c>
      <c r="T27" s="126">
        <v>0</v>
      </c>
      <c r="U27" s="126">
        <v>0</v>
      </c>
      <c r="V27" s="126">
        <v>0</v>
      </c>
      <c r="W27" s="126">
        <v>0</v>
      </c>
      <c r="X27" s="126">
        <v>1</v>
      </c>
      <c r="Y27" s="126">
        <v>3</v>
      </c>
      <c r="Z27" s="126">
        <f t="shared" si="0"/>
        <v>2</v>
      </c>
      <c r="AA27" s="126" t="str">
        <f t="shared" si="1"/>
        <v>0</v>
      </c>
      <c r="AB27" s="126">
        <f t="shared" si="2"/>
        <v>1</v>
      </c>
      <c r="AC27" s="126" t="str">
        <f t="shared" si="3"/>
        <v>1</v>
      </c>
      <c r="AD27" s="126">
        <f t="shared" si="4"/>
        <v>1</v>
      </c>
      <c r="AE27" s="126" t="str">
        <f t="shared" si="5"/>
        <v>3</v>
      </c>
      <c r="AF27" s="126">
        <f t="shared" si="6"/>
        <v>1</v>
      </c>
      <c r="AG27" s="126">
        <f t="shared" si="7"/>
        <v>10.5</v>
      </c>
      <c r="AH27" s="126">
        <f t="shared" si="8"/>
        <v>11.5</v>
      </c>
      <c r="AI27" s="126">
        <f t="shared" si="9"/>
        <v>8.695652173913043</v>
      </c>
      <c r="AJ27" s="126" t="str">
        <f t="shared" si="10"/>
        <v>3</v>
      </c>
      <c r="AK27" s="126">
        <f t="shared" si="11"/>
        <v>10</v>
      </c>
      <c r="AL27" s="126" t="str">
        <f t="shared" si="12"/>
        <v>2</v>
      </c>
      <c r="AM27" s="126">
        <f t="shared" si="13"/>
        <v>0</v>
      </c>
      <c r="AN27" s="126">
        <f t="shared" si="14"/>
        <v>0</v>
      </c>
      <c r="AO27" s="126">
        <f t="shared" si="15"/>
        <v>0</v>
      </c>
      <c r="AP27" s="126">
        <f t="shared" si="16"/>
        <v>0</v>
      </c>
      <c r="AQ27" s="126" t="str">
        <f t="shared" si="17"/>
        <v>0</v>
      </c>
      <c r="AR27" s="126">
        <f t="shared" si="18"/>
        <v>2</v>
      </c>
      <c r="AS27" s="127" t="str">
        <f t="shared" si="19"/>
        <v>Normal</v>
      </c>
    </row>
    <row r="28" spans="1:46" x14ac:dyDescent="0.2">
      <c r="E28" s="97" t="s">
        <v>372</v>
      </c>
      <c r="F28" s="74">
        <v>0</v>
      </c>
      <c r="G28" s="74">
        <v>30</v>
      </c>
      <c r="H28" s="74">
        <v>59</v>
      </c>
      <c r="I28" s="74">
        <v>7</v>
      </c>
      <c r="J28" s="74">
        <v>30</v>
      </c>
      <c r="K28" s="113">
        <v>420</v>
      </c>
      <c r="L28" s="74">
        <v>1</v>
      </c>
      <c r="M28" s="74">
        <v>2</v>
      </c>
      <c r="N28" s="74">
        <v>2</v>
      </c>
      <c r="O28" s="74">
        <v>0</v>
      </c>
      <c r="P28" s="74">
        <v>2</v>
      </c>
      <c r="Q28" s="74">
        <v>0</v>
      </c>
      <c r="R28" s="74">
        <v>0</v>
      </c>
      <c r="S28" s="74">
        <v>0</v>
      </c>
      <c r="T28" s="74">
        <v>0</v>
      </c>
      <c r="U28" s="74">
        <v>0</v>
      </c>
      <c r="V28" s="74">
        <v>0</v>
      </c>
      <c r="W28" s="74">
        <v>0</v>
      </c>
      <c r="X28" s="74">
        <v>2</v>
      </c>
      <c r="Y28" s="74">
        <v>2</v>
      </c>
      <c r="Z28" s="72">
        <f t="shared" si="0"/>
        <v>1</v>
      </c>
      <c r="AA28" s="72" t="str">
        <f t="shared" si="1"/>
        <v>2</v>
      </c>
      <c r="AB28" s="72">
        <f t="shared" si="2"/>
        <v>3</v>
      </c>
      <c r="AC28" s="72" t="str">
        <f t="shared" si="3"/>
        <v>2</v>
      </c>
      <c r="AD28" s="72">
        <f t="shared" si="4"/>
        <v>7</v>
      </c>
      <c r="AE28" s="72" t="str">
        <f t="shared" si="5"/>
        <v>1</v>
      </c>
      <c r="AF28" s="72">
        <f t="shared" si="6"/>
        <v>0.5</v>
      </c>
      <c r="AG28" s="72">
        <f t="shared" si="7"/>
        <v>7.5</v>
      </c>
      <c r="AH28" s="72">
        <f t="shared" si="8"/>
        <v>8</v>
      </c>
      <c r="AI28" s="72">
        <f t="shared" si="9"/>
        <v>87.5</v>
      </c>
      <c r="AJ28" s="72" t="str">
        <f t="shared" si="10"/>
        <v>0</v>
      </c>
      <c r="AK28" s="72">
        <f t="shared" si="11"/>
        <v>7</v>
      </c>
      <c r="AL28" s="72" t="str">
        <f t="shared" si="12"/>
        <v>1</v>
      </c>
      <c r="AM28" s="72">
        <f t="shared" si="13"/>
        <v>0</v>
      </c>
      <c r="AN28" s="72">
        <f t="shared" si="14"/>
        <v>0</v>
      </c>
      <c r="AO28" s="72">
        <f t="shared" si="15"/>
        <v>1</v>
      </c>
      <c r="AP28" s="72">
        <f t="shared" si="16"/>
        <v>1</v>
      </c>
      <c r="AQ28" s="72" t="str">
        <f t="shared" si="17"/>
        <v>1</v>
      </c>
      <c r="AR28" s="72">
        <f t="shared" si="18"/>
        <v>1</v>
      </c>
      <c r="AS28" s="73" t="str">
        <f t="shared" si="19"/>
        <v>Normal</v>
      </c>
    </row>
    <row r="29" spans="1:46" x14ac:dyDescent="0.2">
      <c r="B29">
        <v>13</v>
      </c>
      <c r="C29">
        <v>14</v>
      </c>
      <c r="D29" t="s">
        <v>368</v>
      </c>
      <c r="E29" s="97" t="s">
        <v>369</v>
      </c>
      <c r="F29" s="74">
        <v>23</v>
      </c>
      <c r="G29" s="74">
        <v>30</v>
      </c>
      <c r="H29" s="74">
        <v>30</v>
      </c>
      <c r="I29" s="74">
        <v>6</v>
      </c>
      <c r="J29" s="74">
        <v>30</v>
      </c>
      <c r="K29" s="74">
        <v>300</v>
      </c>
      <c r="L29" s="74">
        <v>2</v>
      </c>
      <c r="M29" s="74">
        <v>3</v>
      </c>
      <c r="N29" s="74">
        <v>3</v>
      </c>
      <c r="O29" s="74">
        <v>2</v>
      </c>
      <c r="P29" s="74">
        <v>1</v>
      </c>
      <c r="Q29" s="74">
        <v>1</v>
      </c>
      <c r="R29" s="74">
        <v>1</v>
      </c>
      <c r="S29" s="74">
        <v>1</v>
      </c>
      <c r="T29" s="74">
        <v>2</v>
      </c>
      <c r="U29" s="74">
        <v>0</v>
      </c>
      <c r="V29" s="74">
        <v>0</v>
      </c>
      <c r="W29" s="74">
        <v>1</v>
      </c>
      <c r="X29" s="74">
        <v>3</v>
      </c>
      <c r="Y29" s="74">
        <v>3</v>
      </c>
      <c r="Z29" s="72">
        <f t="shared" si="0"/>
        <v>2</v>
      </c>
      <c r="AA29" s="72" t="str">
        <f t="shared" si="1"/>
        <v>1</v>
      </c>
      <c r="AB29" s="72">
        <f t="shared" si="2"/>
        <v>3</v>
      </c>
      <c r="AC29" s="72" t="str">
        <f t="shared" si="3"/>
        <v>2</v>
      </c>
      <c r="AD29" s="72">
        <f t="shared" si="4"/>
        <v>5</v>
      </c>
      <c r="AE29" s="72" t="str">
        <f t="shared" si="5"/>
        <v>2</v>
      </c>
      <c r="AF29" s="72">
        <f t="shared" si="6"/>
        <v>0.5</v>
      </c>
      <c r="AG29" s="72">
        <f t="shared" si="7"/>
        <v>6.5</v>
      </c>
      <c r="AH29" s="72">
        <f t="shared" si="8"/>
        <v>7</v>
      </c>
      <c r="AI29" s="72">
        <f t="shared" si="9"/>
        <v>71.428571428571431</v>
      </c>
      <c r="AJ29" s="72" t="str">
        <f t="shared" si="10"/>
        <v>2</v>
      </c>
      <c r="AK29" s="72">
        <f t="shared" si="11"/>
        <v>16</v>
      </c>
      <c r="AL29" s="72" t="str">
        <f t="shared" si="12"/>
        <v>2</v>
      </c>
      <c r="AM29" s="72">
        <f t="shared" si="13"/>
        <v>0</v>
      </c>
      <c r="AN29" s="72">
        <f t="shared" si="14"/>
        <v>1</v>
      </c>
      <c r="AO29" s="72">
        <f t="shared" si="15"/>
        <v>2</v>
      </c>
      <c r="AP29" s="72">
        <f t="shared" si="16"/>
        <v>3</v>
      </c>
      <c r="AQ29" s="72" t="str">
        <f t="shared" si="17"/>
        <v>2</v>
      </c>
      <c r="AR29" s="72">
        <f t="shared" si="18"/>
        <v>2</v>
      </c>
      <c r="AS29" s="73" t="str">
        <f t="shared" si="19"/>
        <v>Normal</v>
      </c>
      <c r="AT29">
        <v>12</v>
      </c>
    </row>
    <row r="30" spans="1:46" x14ac:dyDescent="0.2">
      <c r="Z30" s="72">
        <f t="shared" si="0"/>
        <v>-1</v>
      </c>
      <c r="AA30" s="72" t="str">
        <f t="shared" si="1"/>
        <v>0</v>
      </c>
      <c r="AB30" s="72">
        <f t="shared" si="2"/>
        <v>0</v>
      </c>
      <c r="AC30" s="72" t="str">
        <f t="shared" si="3"/>
        <v>0</v>
      </c>
      <c r="AD30" s="72">
        <f t="shared" si="4"/>
        <v>0</v>
      </c>
      <c r="AE30" s="72" t="str">
        <f t="shared" si="5"/>
        <v>3</v>
      </c>
      <c r="AF30" s="72">
        <f t="shared" si="6"/>
        <v>0</v>
      </c>
      <c r="AG30" s="72">
        <f t="shared" si="7"/>
        <v>0</v>
      </c>
      <c r="AH30" s="72">
        <f t="shared" si="8"/>
        <v>0</v>
      </c>
      <c r="AI30" s="72" t="e">
        <f t="shared" si="9"/>
        <v>#DIV/0!</v>
      </c>
      <c r="AJ30" s="72" t="e">
        <f t="shared" si="10"/>
        <v>#DIV/0!</v>
      </c>
      <c r="AK30" s="72">
        <f t="shared" si="11"/>
        <v>0</v>
      </c>
      <c r="AL30" s="72" t="str">
        <f t="shared" si="12"/>
        <v>0</v>
      </c>
      <c r="AM30" s="72">
        <f t="shared" si="13"/>
        <v>0</v>
      </c>
      <c r="AN30" s="72">
        <f t="shared" si="14"/>
        <v>0</v>
      </c>
      <c r="AO30" s="72">
        <f t="shared" si="15"/>
        <v>-1</v>
      </c>
      <c r="AP30" s="72">
        <f t="shared" si="16"/>
        <v>-1</v>
      </c>
      <c r="AQ30" s="72" t="b">
        <f t="shared" si="17"/>
        <v>0</v>
      </c>
      <c r="AR30" s="72" t="e">
        <f t="shared" si="18"/>
        <v>#DIV/0!</v>
      </c>
      <c r="AS30" s="73" t="e">
        <f t="shared" si="19"/>
        <v>#DIV/0!</v>
      </c>
    </row>
    <row r="31" spans="1:46" x14ac:dyDescent="0.2">
      <c r="Z31" s="72">
        <f t="shared" si="0"/>
        <v>-1</v>
      </c>
      <c r="AA31" s="72" t="str">
        <f t="shared" si="1"/>
        <v>0</v>
      </c>
      <c r="AB31" s="72">
        <f t="shared" si="2"/>
        <v>0</v>
      </c>
      <c r="AC31" s="72" t="str">
        <f t="shared" si="3"/>
        <v>0</v>
      </c>
      <c r="AD31" s="72">
        <f t="shared" si="4"/>
        <v>0</v>
      </c>
      <c r="AE31" s="72" t="str">
        <f t="shared" si="5"/>
        <v>3</v>
      </c>
      <c r="AF31" s="72">
        <f t="shared" si="6"/>
        <v>0</v>
      </c>
      <c r="AG31" s="72">
        <f t="shared" si="7"/>
        <v>0</v>
      </c>
      <c r="AH31" s="72">
        <f t="shared" si="8"/>
        <v>0</v>
      </c>
      <c r="AI31" s="72" t="e">
        <f t="shared" si="9"/>
        <v>#DIV/0!</v>
      </c>
      <c r="AJ31" s="72" t="e">
        <f t="shared" si="10"/>
        <v>#DIV/0!</v>
      </c>
      <c r="AK31" s="72">
        <f t="shared" si="11"/>
        <v>0</v>
      </c>
      <c r="AL31" s="72" t="str">
        <f t="shared" si="12"/>
        <v>0</v>
      </c>
      <c r="AM31" s="72">
        <f t="shared" si="13"/>
        <v>0</v>
      </c>
      <c r="AN31" s="72">
        <f t="shared" si="14"/>
        <v>0</v>
      </c>
      <c r="AO31" s="72">
        <f t="shared" si="15"/>
        <v>-1</v>
      </c>
      <c r="AP31" s="72">
        <f t="shared" si="16"/>
        <v>-1</v>
      </c>
      <c r="AQ31" s="72" t="b">
        <f t="shared" si="17"/>
        <v>0</v>
      </c>
      <c r="AR31" s="72" t="e">
        <f t="shared" si="18"/>
        <v>#DIV/0!</v>
      </c>
      <c r="AS31" s="73" t="e">
        <f t="shared" si="19"/>
        <v>#DIV/0!</v>
      </c>
    </row>
    <row r="32" spans="1:46" x14ac:dyDescent="0.2">
      <c r="Z32" s="72">
        <f t="shared" si="0"/>
        <v>-1</v>
      </c>
      <c r="AA32" s="72" t="str">
        <f t="shared" si="1"/>
        <v>0</v>
      </c>
      <c r="AB32" s="72">
        <f t="shared" si="2"/>
        <v>0</v>
      </c>
      <c r="AC32" s="72" t="str">
        <f t="shared" si="3"/>
        <v>0</v>
      </c>
      <c r="AD32" s="72">
        <f t="shared" si="4"/>
        <v>0</v>
      </c>
      <c r="AE32" s="72" t="str">
        <f t="shared" si="5"/>
        <v>3</v>
      </c>
      <c r="AF32" s="72">
        <f t="shared" si="6"/>
        <v>0</v>
      </c>
      <c r="AG32" s="72">
        <f t="shared" si="7"/>
        <v>0</v>
      </c>
      <c r="AH32" s="72">
        <f t="shared" si="8"/>
        <v>0</v>
      </c>
      <c r="AI32" s="72" t="e">
        <f t="shared" si="9"/>
        <v>#DIV/0!</v>
      </c>
      <c r="AJ32" s="72" t="e">
        <f t="shared" si="10"/>
        <v>#DIV/0!</v>
      </c>
      <c r="AK32" s="72">
        <f t="shared" si="11"/>
        <v>0</v>
      </c>
      <c r="AL32" s="72" t="str">
        <f t="shared" si="12"/>
        <v>0</v>
      </c>
      <c r="AM32" s="72">
        <f t="shared" si="13"/>
        <v>0</v>
      </c>
      <c r="AN32" s="72">
        <f t="shared" si="14"/>
        <v>0</v>
      </c>
      <c r="AO32" s="72">
        <f t="shared" si="15"/>
        <v>-1</v>
      </c>
      <c r="AP32" s="72">
        <f t="shared" si="16"/>
        <v>-1</v>
      </c>
      <c r="AQ32" s="72" t="b">
        <f t="shared" si="17"/>
        <v>0</v>
      </c>
      <c r="AR32" s="72" t="e">
        <f t="shared" si="18"/>
        <v>#DIV/0!</v>
      </c>
      <c r="AS32" s="73" t="e">
        <f t="shared" si="19"/>
        <v>#DIV/0!</v>
      </c>
    </row>
    <row r="33" spans="26:45" x14ac:dyDescent="0.2">
      <c r="Z33" s="72">
        <f t="shared" si="0"/>
        <v>-1</v>
      </c>
      <c r="AA33" s="72" t="str">
        <f t="shared" si="1"/>
        <v>0</v>
      </c>
      <c r="AB33" s="72">
        <f t="shared" si="2"/>
        <v>0</v>
      </c>
      <c r="AC33" s="72" t="str">
        <f t="shared" si="3"/>
        <v>0</v>
      </c>
      <c r="AD33" s="72">
        <f t="shared" si="4"/>
        <v>0</v>
      </c>
      <c r="AE33" s="72" t="str">
        <f t="shared" si="5"/>
        <v>3</v>
      </c>
      <c r="AF33" s="72">
        <f t="shared" si="6"/>
        <v>0</v>
      </c>
      <c r="AG33" s="72">
        <f t="shared" si="7"/>
        <v>0</v>
      </c>
      <c r="AH33" s="72">
        <f t="shared" si="8"/>
        <v>0</v>
      </c>
      <c r="AI33" s="72" t="e">
        <f t="shared" si="9"/>
        <v>#DIV/0!</v>
      </c>
      <c r="AJ33" s="72" t="e">
        <f t="shared" si="10"/>
        <v>#DIV/0!</v>
      </c>
      <c r="AK33" s="72">
        <f t="shared" si="11"/>
        <v>0</v>
      </c>
      <c r="AL33" s="72" t="str">
        <f t="shared" si="12"/>
        <v>0</v>
      </c>
      <c r="AM33" s="72">
        <f t="shared" si="13"/>
        <v>0</v>
      </c>
      <c r="AN33" s="72">
        <f t="shared" si="14"/>
        <v>0</v>
      </c>
      <c r="AO33" s="72">
        <f t="shared" si="15"/>
        <v>-1</v>
      </c>
      <c r="AP33" s="72">
        <f t="shared" si="16"/>
        <v>-1</v>
      </c>
      <c r="AQ33" s="72" t="b">
        <f t="shared" si="17"/>
        <v>0</v>
      </c>
      <c r="AR33" s="72" t="e">
        <f t="shared" si="18"/>
        <v>#DIV/0!</v>
      </c>
      <c r="AS33" s="73" t="e">
        <f t="shared" si="19"/>
        <v>#DIV/0!</v>
      </c>
    </row>
    <row r="34" spans="26:45" x14ac:dyDescent="0.2">
      <c r="Z34" s="72">
        <f t="shared" si="0"/>
        <v>-1</v>
      </c>
      <c r="AA34" s="72" t="str">
        <f t="shared" si="1"/>
        <v>0</v>
      </c>
      <c r="AB34" s="72">
        <f t="shared" si="2"/>
        <v>0</v>
      </c>
      <c r="AC34" s="72" t="str">
        <f t="shared" si="3"/>
        <v>0</v>
      </c>
      <c r="AD34" s="72">
        <f t="shared" si="4"/>
        <v>0</v>
      </c>
      <c r="AE34" s="72" t="str">
        <f t="shared" si="5"/>
        <v>3</v>
      </c>
      <c r="AF34" s="72">
        <f t="shared" si="6"/>
        <v>0</v>
      </c>
      <c r="AG34" s="72">
        <f t="shared" si="7"/>
        <v>0</v>
      </c>
      <c r="AH34" s="72">
        <f t="shared" si="8"/>
        <v>0</v>
      </c>
      <c r="AI34" s="72" t="e">
        <f t="shared" si="9"/>
        <v>#DIV/0!</v>
      </c>
      <c r="AJ34" s="72" t="e">
        <f t="shared" si="10"/>
        <v>#DIV/0!</v>
      </c>
      <c r="AK34" s="72">
        <f t="shared" si="11"/>
        <v>0</v>
      </c>
      <c r="AL34" s="72" t="str">
        <f t="shared" si="12"/>
        <v>0</v>
      </c>
      <c r="AM34" s="72">
        <f t="shared" si="13"/>
        <v>0</v>
      </c>
      <c r="AN34" s="72">
        <f t="shared" si="14"/>
        <v>0</v>
      </c>
      <c r="AO34" s="72">
        <f t="shared" si="15"/>
        <v>-1</v>
      </c>
      <c r="AP34" s="72">
        <f t="shared" si="16"/>
        <v>-1</v>
      </c>
      <c r="AQ34" s="72" t="b">
        <f t="shared" si="17"/>
        <v>0</v>
      </c>
      <c r="AR34" s="72" t="e">
        <f t="shared" si="18"/>
        <v>#DIV/0!</v>
      </c>
      <c r="AS34" s="73" t="e">
        <f t="shared" si="19"/>
        <v>#DIV/0!</v>
      </c>
    </row>
    <row r="35" spans="26:45" x14ac:dyDescent="0.2">
      <c r="Z35" s="72">
        <f t="shared" si="0"/>
        <v>-1</v>
      </c>
      <c r="AA35" s="72" t="str">
        <f t="shared" si="1"/>
        <v>0</v>
      </c>
      <c r="AB35" s="72">
        <f t="shared" si="2"/>
        <v>0</v>
      </c>
      <c r="AC35" s="72" t="str">
        <f t="shared" si="3"/>
        <v>0</v>
      </c>
      <c r="AD35" s="72">
        <f t="shared" si="4"/>
        <v>0</v>
      </c>
      <c r="AE35" s="72" t="str">
        <f t="shared" si="5"/>
        <v>3</v>
      </c>
      <c r="AF35" s="72">
        <f t="shared" si="6"/>
        <v>0</v>
      </c>
      <c r="AG35" s="72">
        <f t="shared" si="7"/>
        <v>0</v>
      </c>
      <c r="AH35" s="72">
        <f t="shared" si="8"/>
        <v>0</v>
      </c>
      <c r="AI35" s="72" t="e">
        <f t="shared" si="9"/>
        <v>#DIV/0!</v>
      </c>
      <c r="AJ35" s="72" t="e">
        <f t="shared" si="10"/>
        <v>#DIV/0!</v>
      </c>
      <c r="AK35" s="72">
        <f t="shared" si="11"/>
        <v>0</v>
      </c>
      <c r="AL35" s="72" t="str">
        <f t="shared" si="12"/>
        <v>0</v>
      </c>
      <c r="AM35" s="72">
        <f t="shared" si="13"/>
        <v>0</v>
      </c>
      <c r="AN35" s="72">
        <f t="shared" si="14"/>
        <v>0</v>
      </c>
      <c r="AO35" s="72">
        <f t="shared" si="15"/>
        <v>-1</v>
      </c>
      <c r="AP35" s="72">
        <f t="shared" si="16"/>
        <v>-1</v>
      </c>
      <c r="AQ35" s="72" t="b">
        <f t="shared" si="17"/>
        <v>0</v>
      </c>
      <c r="AR35" s="72" t="e">
        <f t="shared" si="18"/>
        <v>#DIV/0!</v>
      </c>
      <c r="AS35" s="73" t="e">
        <f t="shared" si="19"/>
        <v>#DIV/0!</v>
      </c>
    </row>
    <row r="36" spans="26:45" x14ac:dyDescent="0.2">
      <c r="Z36" s="72">
        <f t="shared" si="0"/>
        <v>-1</v>
      </c>
      <c r="AA36" s="72" t="str">
        <f t="shared" si="1"/>
        <v>0</v>
      </c>
      <c r="AB36" s="72">
        <f t="shared" si="2"/>
        <v>0</v>
      </c>
      <c r="AC36" s="72" t="str">
        <f t="shared" si="3"/>
        <v>0</v>
      </c>
      <c r="AD36" s="72">
        <f t="shared" si="4"/>
        <v>0</v>
      </c>
      <c r="AE36" s="72" t="str">
        <f t="shared" si="5"/>
        <v>3</v>
      </c>
      <c r="AF36" s="72">
        <f t="shared" si="6"/>
        <v>0</v>
      </c>
      <c r="AG36" s="72">
        <f t="shared" si="7"/>
        <v>0</v>
      </c>
      <c r="AH36" s="72">
        <f t="shared" si="8"/>
        <v>0</v>
      </c>
      <c r="AI36" s="72" t="e">
        <f t="shared" si="9"/>
        <v>#DIV/0!</v>
      </c>
      <c r="AJ36" s="72" t="e">
        <f t="shared" si="10"/>
        <v>#DIV/0!</v>
      </c>
      <c r="AK36" s="72">
        <f t="shared" si="11"/>
        <v>0</v>
      </c>
      <c r="AL36" s="72" t="str">
        <f t="shared" si="12"/>
        <v>0</v>
      </c>
      <c r="AM36" s="72">
        <f t="shared" si="13"/>
        <v>0</v>
      </c>
      <c r="AN36" s="72">
        <f t="shared" si="14"/>
        <v>0</v>
      </c>
      <c r="AO36" s="72">
        <f t="shared" si="15"/>
        <v>-1</v>
      </c>
      <c r="AP36" s="72">
        <f t="shared" si="16"/>
        <v>-1</v>
      </c>
      <c r="AQ36" s="72" t="b">
        <f t="shared" si="17"/>
        <v>0</v>
      </c>
      <c r="AR36" s="72" t="e">
        <f t="shared" si="18"/>
        <v>#DIV/0!</v>
      </c>
      <c r="AS36" s="73" t="e">
        <f t="shared" si="19"/>
        <v>#DIV/0!</v>
      </c>
    </row>
    <row r="37" spans="26:45" x14ac:dyDescent="0.2">
      <c r="Z37" s="72">
        <f t="shared" si="0"/>
        <v>-1</v>
      </c>
      <c r="AA37" s="72" t="str">
        <f t="shared" si="1"/>
        <v>0</v>
      </c>
      <c r="AB37" s="72">
        <f t="shared" si="2"/>
        <v>0</v>
      </c>
      <c r="AC37" s="72" t="str">
        <f t="shared" si="3"/>
        <v>0</v>
      </c>
      <c r="AD37" s="72">
        <f t="shared" si="4"/>
        <v>0</v>
      </c>
      <c r="AE37" s="72" t="str">
        <f t="shared" si="5"/>
        <v>3</v>
      </c>
      <c r="AF37" s="72">
        <f t="shared" si="6"/>
        <v>0</v>
      </c>
      <c r="AG37" s="72">
        <f t="shared" si="7"/>
        <v>0</v>
      </c>
      <c r="AH37" s="72">
        <f t="shared" si="8"/>
        <v>0</v>
      </c>
      <c r="AI37" s="72" t="e">
        <f t="shared" si="9"/>
        <v>#DIV/0!</v>
      </c>
      <c r="AJ37" s="72" t="e">
        <f t="shared" si="10"/>
        <v>#DIV/0!</v>
      </c>
      <c r="AK37" s="72">
        <f t="shared" si="11"/>
        <v>0</v>
      </c>
      <c r="AL37" s="72" t="str">
        <f t="shared" si="12"/>
        <v>0</v>
      </c>
      <c r="AM37" s="72">
        <f t="shared" si="13"/>
        <v>0</v>
      </c>
      <c r="AN37" s="72">
        <f t="shared" si="14"/>
        <v>0</v>
      </c>
      <c r="AO37" s="72">
        <f t="shared" si="15"/>
        <v>-1</v>
      </c>
      <c r="AP37" s="72">
        <f t="shared" si="16"/>
        <v>-1</v>
      </c>
      <c r="AQ37" s="72" t="b">
        <f t="shared" si="17"/>
        <v>0</v>
      </c>
      <c r="AR37" s="72" t="e">
        <f t="shared" si="18"/>
        <v>#DIV/0!</v>
      </c>
      <c r="AS37" s="73" t="e">
        <f t="shared" si="19"/>
        <v>#DIV/0!</v>
      </c>
    </row>
    <row r="38" spans="26:45" x14ac:dyDescent="0.2">
      <c r="Z38" s="72">
        <f t="shared" si="0"/>
        <v>-1</v>
      </c>
      <c r="AA38" s="72" t="str">
        <f t="shared" si="1"/>
        <v>0</v>
      </c>
      <c r="AB38" s="72">
        <f t="shared" si="2"/>
        <v>0</v>
      </c>
      <c r="AC38" s="72" t="str">
        <f t="shared" si="3"/>
        <v>0</v>
      </c>
      <c r="AD38" s="72">
        <f t="shared" si="4"/>
        <v>0</v>
      </c>
      <c r="AE38" s="72" t="str">
        <f t="shared" si="5"/>
        <v>3</v>
      </c>
      <c r="AF38" s="72">
        <f t="shared" si="6"/>
        <v>0</v>
      </c>
      <c r="AG38" s="72">
        <f t="shared" si="7"/>
        <v>0</v>
      </c>
      <c r="AH38" s="72">
        <f t="shared" si="8"/>
        <v>0</v>
      </c>
      <c r="AI38" s="72" t="e">
        <f t="shared" si="9"/>
        <v>#DIV/0!</v>
      </c>
      <c r="AJ38" s="72" t="e">
        <f t="shared" si="10"/>
        <v>#DIV/0!</v>
      </c>
      <c r="AK38" s="72">
        <f t="shared" si="11"/>
        <v>0</v>
      </c>
      <c r="AL38" s="72" t="str">
        <f t="shared" si="12"/>
        <v>0</v>
      </c>
      <c r="AM38" s="72">
        <f t="shared" si="13"/>
        <v>0</v>
      </c>
      <c r="AN38" s="72">
        <f t="shared" si="14"/>
        <v>0</v>
      </c>
      <c r="AO38" s="72">
        <f t="shared" si="15"/>
        <v>-1</v>
      </c>
      <c r="AP38" s="72">
        <f t="shared" si="16"/>
        <v>-1</v>
      </c>
      <c r="AQ38" s="72" t="b">
        <f t="shared" si="17"/>
        <v>0</v>
      </c>
      <c r="AR38" s="72" t="e">
        <f t="shared" si="18"/>
        <v>#DIV/0!</v>
      </c>
      <c r="AS38" s="73" t="e">
        <f t="shared" si="19"/>
        <v>#DIV/0!</v>
      </c>
    </row>
    <row r="39" spans="26:45" x14ac:dyDescent="0.2">
      <c r="Z39" s="72">
        <f t="shared" si="0"/>
        <v>-1</v>
      </c>
      <c r="AA39" s="72" t="str">
        <f t="shared" si="1"/>
        <v>0</v>
      </c>
      <c r="AB39" s="72">
        <f t="shared" si="2"/>
        <v>0</v>
      </c>
      <c r="AC39" s="72" t="str">
        <f t="shared" si="3"/>
        <v>0</v>
      </c>
      <c r="AD39" s="72">
        <f t="shared" si="4"/>
        <v>0</v>
      </c>
      <c r="AE39" s="72" t="str">
        <f t="shared" si="5"/>
        <v>3</v>
      </c>
      <c r="AF39" s="72">
        <f t="shared" si="6"/>
        <v>0</v>
      </c>
      <c r="AG39" s="72">
        <f t="shared" si="7"/>
        <v>0</v>
      </c>
      <c r="AH39" s="72">
        <f t="shared" si="8"/>
        <v>0</v>
      </c>
      <c r="AI39" s="72" t="e">
        <f t="shared" si="9"/>
        <v>#DIV/0!</v>
      </c>
      <c r="AJ39" s="72" t="e">
        <f t="shared" si="10"/>
        <v>#DIV/0!</v>
      </c>
      <c r="AK39" s="72">
        <f t="shared" si="11"/>
        <v>0</v>
      </c>
      <c r="AL39" s="72" t="str">
        <f t="shared" si="12"/>
        <v>0</v>
      </c>
      <c r="AM39" s="72">
        <f t="shared" si="13"/>
        <v>0</v>
      </c>
      <c r="AN39" s="72">
        <f t="shared" si="14"/>
        <v>0</v>
      </c>
      <c r="AO39" s="72">
        <f t="shared" si="15"/>
        <v>-1</v>
      </c>
      <c r="AP39" s="72">
        <f t="shared" si="16"/>
        <v>-1</v>
      </c>
      <c r="AQ39" s="72" t="b">
        <f t="shared" si="17"/>
        <v>0</v>
      </c>
      <c r="AR39" s="72" t="e">
        <f t="shared" si="18"/>
        <v>#DIV/0!</v>
      </c>
      <c r="AS39" s="73" t="e">
        <f t="shared" si="19"/>
        <v>#DIV/0!</v>
      </c>
    </row>
    <row r="40" spans="26:45" x14ac:dyDescent="0.2">
      <c r="Z40" s="72">
        <f t="shared" si="0"/>
        <v>-1</v>
      </c>
      <c r="AA40" s="72" t="str">
        <f t="shared" si="1"/>
        <v>0</v>
      </c>
      <c r="AB40" s="72">
        <f t="shared" si="2"/>
        <v>0</v>
      </c>
      <c r="AC40" s="72" t="str">
        <f t="shared" si="3"/>
        <v>0</v>
      </c>
      <c r="AD40" s="72">
        <f t="shared" si="4"/>
        <v>0</v>
      </c>
      <c r="AE40" s="72" t="str">
        <f t="shared" si="5"/>
        <v>3</v>
      </c>
      <c r="AF40" s="72">
        <f t="shared" si="6"/>
        <v>0</v>
      </c>
      <c r="AG40" s="72">
        <f t="shared" si="7"/>
        <v>0</v>
      </c>
      <c r="AH40" s="72">
        <f t="shared" si="8"/>
        <v>0</v>
      </c>
      <c r="AI40" s="72" t="e">
        <f t="shared" si="9"/>
        <v>#DIV/0!</v>
      </c>
      <c r="AJ40" s="72" t="e">
        <f t="shared" si="10"/>
        <v>#DIV/0!</v>
      </c>
      <c r="AK40" s="72">
        <f t="shared" si="11"/>
        <v>0</v>
      </c>
      <c r="AL40" s="72" t="str">
        <f t="shared" si="12"/>
        <v>0</v>
      </c>
      <c r="AM40" s="72">
        <f t="shared" si="13"/>
        <v>0</v>
      </c>
      <c r="AN40" s="72">
        <f t="shared" si="14"/>
        <v>0</v>
      </c>
      <c r="AO40" s="72">
        <f t="shared" si="15"/>
        <v>-1</v>
      </c>
      <c r="AP40" s="72">
        <f t="shared" si="16"/>
        <v>-1</v>
      </c>
      <c r="AQ40" s="72" t="b">
        <f t="shared" si="17"/>
        <v>0</v>
      </c>
      <c r="AR40" s="72" t="e">
        <f t="shared" si="18"/>
        <v>#DIV/0!</v>
      </c>
      <c r="AS40" s="73" t="e">
        <f t="shared" si="19"/>
        <v>#DIV/0!</v>
      </c>
    </row>
    <row r="41" spans="26:45" x14ac:dyDescent="0.2">
      <c r="Z41" s="72">
        <f t="shared" si="0"/>
        <v>-1</v>
      </c>
      <c r="AA41" s="72" t="str">
        <f t="shared" si="1"/>
        <v>0</v>
      </c>
      <c r="AB41" s="72">
        <f t="shared" si="2"/>
        <v>0</v>
      </c>
      <c r="AC41" s="72" t="str">
        <f t="shared" si="3"/>
        <v>0</v>
      </c>
      <c r="AD41" s="72">
        <f t="shared" si="4"/>
        <v>0</v>
      </c>
      <c r="AE41" s="72" t="str">
        <f t="shared" si="5"/>
        <v>3</v>
      </c>
      <c r="AF41" s="72">
        <f t="shared" si="6"/>
        <v>0</v>
      </c>
      <c r="AG41" s="72">
        <f t="shared" si="7"/>
        <v>0</v>
      </c>
      <c r="AH41" s="72">
        <f t="shared" si="8"/>
        <v>0</v>
      </c>
      <c r="AI41" s="72" t="e">
        <f t="shared" si="9"/>
        <v>#DIV/0!</v>
      </c>
      <c r="AJ41" s="72" t="e">
        <f t="shared" si="10"/>
        <v>#DIV/0!</v>
      </c>
      <c r="AK41" s="72">
        <f t="shared" si="11"/>
        <v>0</v>
      </c>
      <c r="AL41" s="72" t="str">
        <f t="shared" si="12"/>
        <v>0</v>
      </c>
      <c r="AM41" s="72">
        <f t="shared" si="13"/>
        <v>0</v>
      </c>
      <c r="AN41" s="72">
        <f t="shared" si="14"/>
        <v>0</v>
      </c>
      <c r="AO41" s="72">
        <f t="shared" si="15"/>
        <v>-1</v>
      </c>
      <c r="AP41" s="72">
        <f t="shared" si="16"/>
        <v>-1</v>
      </c>
      <c r="AQ41" s="72" t="b">
        <f t="shared" si="17"/>
        <v>0</v>
      </c>
      <c r="AR41" s="72" t="e">
        <f t="shared" si="18"/>
        <v>#DIV/0!</v>
      </c>
      <c r="AS41" s="73" t="e">
        <f t="shared" si="19"/>
        <v>#DIV/0!</v>
      </c>
    </row>
    <row r="42" spans="26:45" x14ac:dyDescent="0.2">
      <c r="AD42" s="72">
        <f t="shared" si="4"/>
        <v>0</v>
      </c>
    </row>
    <row r="43" spans="26:45" x14ac:dyDescent="0.2">
      <c r="AD43" s="72">
        <f t="shared" si="4"/>
        <v>0</v>
      </c>
    </row>
    <row r="44" spans="26:45" x14ac:dyDescent="0.2">
      <c r="AD44" s="72">
        <f t="shared" si="4"/>
        <v>0</v>
      </c>
    </row>
  </sheetData>
  <mergeCells count="3">
    <mergeCell ref="B2:E2"/>
    <mergeCell ref="B3:C3"/>
    <mergeCell ref="A3:A4"/>
  </mergeCells>
  <phoneticPr fontId="4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D1" workbookViewId="0">
      <pane ySplit="1" topLeftCell="A17" activePane="bottomLeft" state="frozen"/>
      <selection pane="bottomLeft" activeCell="M27" sqref="M27"/>
    </sheetView>
  </sheetViews>
  <sheetFormatPr baseColWidth="10" defaultColWidth="8.83203125" defaultRowHeight="15" x14ac:dyDescent="0.2"/>
  <cols>
    <col min="1" max="1" width="15.6640625" customWidth="1"/>
    <col min="2" max="2" width="8" customWidth="1"/>
    <col min="3" max="3" width="5.5" customWidth="1"/>
    <col min="4" max="4" width="8.5" customWidth="1"/>
    <col min="5" max="5" width="8.83203125" style="97"/>
    <col min="14" max="14" width="8.83203125" style="95"/>
    <col min="15" max="15" width="8.83203125" style="89"/>
    <col min="16" max="16" width="8.83203125" style="52"/>
    <col min="17" max="17" width="8.83203125" style="54"/>
    <col min="18" max="18" width="8.83203125" style="86"/>
  </cols>
  <sheetData>
    <row r="1" spans="1:20" s="35" customFormat="1" ht="16" thickBot="1" x14ac:dyDescent="0.25">
      <c r="A1" s="1" t="s">
        <v>0</v>
      </c>
      <c r="B1" s="1" t="s">
        <v>1</v>
      </c>
      <c r="C1" s="1" t="s">
        <v>2</v>
      </c>
      <c r="D1" s="34" t="s">
        <v>4</v>
      </c>
      <c r="E1" s="96" t="s">
        <v>5</v>
      </c>
      <c r="F1" s="46" t="s">
        <v>151</v>
      </c>
      <c r="G1" s="46" t="s">
        <v>152</v>
      </c>
      <c r="H1" s="46" t="s">
        <v>153</v>
      </c>
      <c r="I1" s="46" t="s">
        <v>154</v>
      </c>
      <c r="J1" s="46" t="s">
        <v>155</v>
      </c>
      <c r="K1" s="46" t="s">
        <v>156</v>
      </c>
      <c r="L1" s="46" t="s">
        <v>157</v>
      </c>
      <c r="M1" s="46" t="s">
        <v>158</v>
      </c>
      <c r="N1" s="93" t="s">
        <v>159</v>
      </c>
      <c r="O1" s="88"/>
      <c r="P1" s="142" t="s">
        <v>321</v>
      </c>
      <c r="Q1" s="142"/>
      <c r="R1" s="91"/>
    </row>
    <row r="2" spans="1:20" s="50" customFormat="1" ht="57" customHeight="1" x14ac:dyDescent="0.2">
      <c r="A2" s="47" t="s">
        <v>3</v>
      </c>
      <c r="B2" s="137" t="s">
        <v>160</v>
      </c>
      <c r="C2" s="132"/>
      <c r="D2" s="132"/>
      <c r="E2" s="133"/>
      <c r="F2" s="48" t="s">
        <v>149</v>
      </c>
      <c r="G2" s="48"/>
      <c r="H2" s="48"/>
      <c r="I2" s="48"/>
      <c r="J2" s="48"/>
      <c r="K2" s="48"/>
      <c r="L2" s="48"/>
      <c r="M2" s="49"/>
      <c r="N2" s="94" t="s">
        <v>150</v>
      </c>
      <c r="O2" s="90" t="s">
        <v>319</v>
      </c>
      <c r="P2" s="51" t="s">
        <v>161</v>
      </c>
      <c r="Q2" s="53" t="s">
        <v>162</v>
      </c>
      <c r="R2" s="92" t="s">
        <v>355</v>
      </c>
      <c r="S2" s="51" t="s">
        <v>219</v>
      </c>
      <c r="T2" s="53" t="s">
        <v>220</v>
      </c>
    </row>
    <row r="3" spans="1:20" x14ac:dyDescent="0.2">
      <c r="B3">
        <v>1</v>
      </c>
      <c r="C3">
        <v>8</v>
      </c>
      <c r="D3" t="s">
        <v>287</v>
      </c>
      <c r="E3" s="97" t="s">
        <v>277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 s="95">
        <f>SUM(F3:L3)</f>
        <v>2</v>
      </c>
      <c r="O3" s="89" t="s">
        <v>315</v>
      </c>
      <c r="P3" s="52" t="s">
        <v>288</v>
      </c>
      <c r="Q3" s="54" t="s">
        <v>288</v>
      </c>
    </row>
    <row r="4" spans="1:20" x14ac:dyDescent="0.2">
      <c r="N4" s="95">
        <f t="shared" ref="N4:N36" si="0">SUM(F4:L4)</f>
        <v>0</v>
      </c>
    </row>
    <row r="5" spans="1:20" x14ac:dyDescent="0.2">
      <c r="B5">
        <v>2</v>
      </c>
      <c r="C5">
        <v>8</v>
      </c>
      <c r="E5" s="97" t="s">
        <v>278</v>
      </c>
      <c r="F5">
        <v>1</v>
      </c>
      <c r="G5">
        <v>1</v>
      </c>
      <c r="H5">
        <v>2</v>
      </c>
      <c r="I5">
        <v>3</v>
      </c>
      <c r="J5">
        <v>1</v>
      </c>
      <c r="K5">
        <v>1</v>
      </c>
      <c r="L5">
        <v>1</v>
      </c>
      <c r="M5">
        <v>2</v>
      </c>
      <c r="N5" s="95">
        <f t="shared" si="0"/>
        <v>10</v>
      </c>
      <c r="O5" s="89" t="s">
        <v>317</v>
      </c>
      <c r="P5" s="52" t="s">
        <v>288</v>
      </c>
      <c r="Q5" s="54" t="s">
        <v>288</v>
      </c>
      <c r="R5" s="86" t="s">
        <v>318</v>
      </c>
    </row>
    <row r="6" spans="1:20" x14ac:dyDescent="0.2">
      <c r="E6" s="97" t="s">
        <v>286</v>
      </c>
      <c r="F6">
        <v>0</v>
      </c>
      <c r="G6">
        <v>1</v>
      </c>
      <c r="H6">
        <v>1</v>
      </c>
      <c r="I6">
        <v>2</v>
      </c>
      <c r="J6">
        <v>0</v>
      </c>
      <c r="K6">
        <v>0</v>
      </c>
      <c r="L6">
        <v>0</v>
      </c>
      <c r="M6">
        <v>0</v>
      </c>
      <c r="N6" s="95">
        <f>SUM(F6:L6)</f>
        <v>4</v>
      </c>
      <c r="O6" s="89" t="s">
        <v>315</v>
      </c>
      <c r="P6" s="52" t="s">
        <v>288</v>
      </c>
      <c r="Q6" s="54" t="s">
        <v>288</v>
      </c>
    </row>
    <row r="7" spans="1:20" x14ac:dyDescent="0.2">
      <c r="A7" t="s">
        <v>289</v>
      </c>
      <c r="B7">
        <v>3</v>
      </c>
      <c r="C7">
        <v>8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 s="95">
        <f t="shared" si="0"/>
        <v>2</v>
      </c>
      <c r="O7" s="89" t="s">
        <v>315</v>
      </c>
      <c r="P7" s="52" t="s">
        <v>288</v>
      </c>
      <c r="Q7" s="54" t="s">
        <v>288</v>
      </c>
    </row>
    <row r="8" spans="1:20" x14ac:dyDescent="0.2">
      <c r="N8" s="95">
        <f t="shared" si="0"/>
        <v>0</v>
      </c>
    </row>
    <row r="9" spans="1:20" x14ac:dyDescent="0.2">
      <c r="B9">
        <v>4</v>
      </c>
      <c r="C9">
        <v>9</v>
      </c>
      <c r="E9" s="97" t="s">
        <v>293</v>
      </c>
      <c r="F9">
        <v>1</v>
      </c>
      <c r="G9">
        <v>1</v>
      </c>
      <c r="H9">
        <v>1</v>
      </c>
      <c r="I9">
        <v>2</v>
      </c>
      <c r="J9">
        <v>1</v>
      </c>
      <c r="K9">
        <v>0</v>
      </c>
      <c r="L9">
        <v>1</v>
      </c>
      <c r="M9">
        <v>2</v>
      </c>
      <c r="N9" s="95">
        <f>SUM(F9:L9)</f>
        <v>7</v>
      </c>
      <c r="O9" s="89" t="s">
        <v>315</v>
      </c>
      <c r="P9" s="52" t="s">
        <v>294</v>
      </c>
      <c r="Q9" s="54" t="s">
        <v>295</v>
      </c>
    </row>
    <row r="10" spans="1:20" x14ac:dyDescent="0.2">
      <c r="E10" s="97" t="s">
        <v>292</v>
      </c>
      <c r="F10">
        <v>2</v>
      </c>
      <c r="G10">
        <v>2</v>
      </c>
      <c r="H10">
        <v>2</v>
      </c>
      <c r="I10">
        <v>3</v>
      </c>
      <c r="J10">
        <v>2</v>
      </c>
      <c r="K10">
        <v>2</v>
      </c>
      <c r="L10">
        <v>1</v>
      </c>
      <c r="M10">
        <v>2</v>
      </c>
      <c r="N10" s="95">
        <f>SUM(F10:L10)</f>
        <v>14</v>
      </c>
      <c r="O10" s="89" t="s">
        <v>317</v>
      </c>
      <c r="P10" s="52" t="s">
        <v>316</v>
      </c>
      <c r="Q10" s="54" t="s">
        <v>295</v>
      </c>
      <c r="R10" s="86" t="s">
        <v>320</v>
      </c>
    </row>
    <row r="11" spans="1:20" x14ac:dyDescent="0.2">
      <c r="B11">
        <v>5</v>
      </c>
      <c r="C11">
        <v>7</v>
      </c>
      <c r="D11" t="s">
        <v>297</v>
      </c>
      <c r="E11" s="97" t="s">
        <v>300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0</v>
      </c>
      <c r="M11">
        <v>0</v>
      </c>
      <c r="N11" s="95">
        <f>SUM(F11:L11)</f>
        <v>3</v>
      </c>
      <c r="O11" s="89" t="s">
        <v>315</v>
      </c>
      <c r="P11" s="52" t="s">
        <v>295</v>
      </c>
      <c r="Q11" s="54" t="s">
        <v>295</v>
      </c>
    </row>
    <row r="12" spans="1:20" x14ac:dyDescent="0.2">
      <c r="A12" t="s">
        <v>301</v>
      </c>
      <c r="B12">
        <v>6</v>
      </c>
      <c r="C12">
        <v>13</v>
      </c>
      <c r="D12" t="s">
        <v>302</v>
      </c>
      <c r="E12" s="97" t="s">
        <v>303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0</v>
      </c>
      <c r="M12">
        <v>0</v>
      </c>
      <c r="N12" s="95">
        <f t="shared" si="0"/>
        <v>3</v>
      </c>
      <c r="O12" s="89" t="s">
        <v>315</v>
      </c>
      <c r="P12" s="52" t="s">
        <v>295</v>
      </c>
      <c r="Q12" s="54" t="s">
        <v>295</v>
      </c>
    </row>
    <row r="13" spans="1:20" x14ac:dyDescent="0.2">
      <c r="N13" s="95">
        <f t="shared" si="0"/>
        <v>0</v>
      </c>
    </row>
    <row r="14" spans="1:20" x14ac:dyDescent="0.2">
      <c r="B14">
        <v>7</v>
      </c>
      <c r="C14">
        <v>5</v>
      </c>
      <c r="D14" t="s">
        <v>298</v>
      </c>
      <c r="E14" s="97" t="s">
        <v>304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 s="95">
        <f>SUM(F14:L14)</f>
        <v>1</v>
      </c>
      <c r="O14" s="89" t="s">
        <v>315</v>
      </c>
      <c r="P14" s="52" t="s">
        <v>295</v>
      </c>
      <c r="Q14" s="54" t="s">
        <v>295</v>
      </c>
    </row>
    <row r="15" spans="1:20" x14ac:dyDescent="0.2">
      <c r="N15" s="95">
        <f t="shared" si="0"/>
        <v>0</v>
      </c>
    </row>
    <row r="16" spans="1:20" x14ac:dyDescent="0.2">
      <c r="B16">
        <v>8</v>
      </c>
      <c r="C16">
        <v>5</v>
      </c>
      <c r="D16" t="s">
        <v>314</v>
      </c>
      <c r="E16" s="97" t="s">
        <v>312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0</v>
      </c>
      <c r="N16" s="95">
        <f>SUM(F16:L16)</f>
        <v>4</v>
      </c>
      <c r="O16" s="89" t="s">
        <v>315</v>
      </c>
      <c r="P16" s="52" t="s">
        <v>315</v>
      </c>
      <c r="Q16" s="54" t="s">
        <v>315</v>
      </c>
    </row>
    <row r="17" spans="2:19" x14ac:dyDescent="0.2">
      <c r="E17" s="97" t="s">
        <v>313</v>
      </c>
      <c r="F17">
        <v>2</v>
      </c>
      <c r="G17">
        <v>3</v>
      </c>
      <c r="H17">
        <v>3</v>
      </c>
      <c r="I17">
        <v>3</v>
      </c>
      <c r="J17">
        <v>3</v>
      </c>
      <c r="K17">
        <v>2</v>
      </c>
      <c r="L17">
        <v>5</v>
      </c>
      <c r="M17">
        <v>5</v>
      </c>
      <c r="N17" s="95">
        <f>SUM(F17:L17)</f>
        <v>21</v>
      </c>
      <c r="O17" s="89" t="s">
        <v>315</v>
      </c>
      <c r="P17" s="52" t="s">
        <v>317</v>
      </c>
      <c r="Q17" s="54" t="s">
        <v>315</v>
      </c>
      <c r="S17" t="s">
        <v>318</v>
      </c>
    </row>
    <row r="18" spans="2:19" x14ac:dyDescent="0.2">
      <c r="B18">
        <v>9</v>
      </c>
      <c r="C18">
        <v>7</v>
      </c>
      <c r="D18" t="s">
        <v>322</v>
      </c>
      <c r="E18" s="97" t="s">
        <v>323</v>
      </c>
      <c r="F18">
        <v>0</v>
      </c>
      <c r="G18">
        <v>0</v>
      </c>
      <c r="H18">
        <v>2</v>
      </c>
      <c r="I18">
        <v>0</v>
      </c>
      <c r="J18">
        <v>1</v>
      </c>
      <c r="K18">
        <v>0</v>
      </c>
      <c r="L18">
        <v>0</v>
      </c>
      <c r="M18">
        <v>0</v>
      </c>
      <c r="N18" s="95">
        <f t="shared" ref="N18:N28" si="1">SUM(F18:L18)</f>
        <v>3</v>
      </c>
      <c r="O18" s="89" t="s">
        <v>361</v>
      </c>
      <c r="P18" s="52" t="s">
        <v>361</v>
      </c>
      <c r="Q18" s="54" t="s">
        <v>361</v>
      </c>
    </row>
    <row r="19" spans="2:19" s="114" customFormat="1" x14ac:dyDescent="0.2">
      <c r="B19" s="114">
        <v>10</v>
      </c>
      <c r="C19" s="114" t="s">
        <v>373</v>
      </c>
      <c r="D19" s="114" t="s">
        <v>324</v>
      </c>
      <c r="E19" s="119" t="s">
        <v>325</v>
      </c>
      <c r="F19" s="114">
        <v>0</v>
      </c>
      <c r="G19" s="114">
        <v>1</v>
      </c>
      <c r="H19" s="114">
        <v>0</v>
      </c>
      <c r="I19" s="114">
        <v>3</v>
      </c>
      <c r="J19" s="114">
        <v>1</v>
      </c>
      <c r="K19" s="114">
        <v>0</v>
      </c>
      <c r="L19" s="114">
        <v>1</v>
      </c>
      <c r="M19" s="114">
        <v>0</v>
      </c>
      <c r="N19" s="117">
        <f t="shared" si="1"/>
        <v>6</v>
      </c>
      <c r="O19" s="126" t="s">
        <v>315</v>
      </c>
      <c r="P19" s="114" t="s">
        <v>316</v>
      </c>
      <c r="Q19" s="114" t="s">
        <v>316</v>
      </c>
    </row>
    <row r="20" spans="2:19" x14ac:dyDescent="0.2">
      <c r="E20" s="97" t="s">
        <v>323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0</v>
      </c>
      <c r="M20">
        <v>0</v>
      </c>
      <c r="N20" s="95">
        <f t="shared" si="1"/>
        <v>3</v>
      </c>
      <c r="O20" s="89" t="s">
        <v>315</v>
      </c>
      <c r="P20" s="52" t="s">
        <v>315</v>
      </c>
      <c r="Q20" s="54" t="s">
        <v>315</v>
      </c>
    </row>
    <row r="21" spans="2:19" s="114" customFormat="1" x14ac:dyDescent="0.2">
      <c r="B21" s="114">
        <v>11</v>
      </c>
      <c r="C21" s="114" t="s">
        <v>374</v>
      </c>
      <c r="D21" s="114" t="s">
        <v>332</v>
      </c>
      <c r="E21" s="119" t="s">
        <v>333</v>
      </c>
      <c r="F21" s="114">
        <v>0</v>
      </c>
      <c r="G21" s="114">
        <v>0</v>
      </c>
      <c r="H21" s="114">
        <v>0</v>
      </c>
      <c r="I21" s="114">
        <v>1</v>
      </c>
      <c r="J21" s="114">
        <v>0</v>
      </c>
      <c r="K21" s="114">
        <v>0</v>
      </c>
      <c r="L21" s="114">
        <v>0</v>
      </c>
      <c r="M21" s="114">
        <v>0</v>
      </c>
      <c r="N21" s="117">
        <f t="shared" si="1"/>
        <v>1</v>
      </c>
      <c r="O21" s="126" t="s">
        <v>377</v>
      </c>
      <c r="P21" s="114" t="s">
        <v>377</v>
      </c>
      <c r="Q21" s="114" t="s">
        <v>377</v>
      </c>
    </row>
    <row r="22" spans="2:19" x14ac:dyDescent="0.2">
      <c r="N22" s="95">
        <f t="shared" si="1"/>
        <v>0</v>
      </c>
    </row>
    <row r="23" spans="2:19" x14ac:dyDescent="0.2">
      <c r="B23" t="s">
        <v>327</v>
      </c>
      <c r="C23">
        <v>18</v>
      </c>
      <c r="D23" t="s">
        <v>330</v>
      </c>
      <c r="E23" s="97" t="s">
        <v>333</v>
      </c>
      <c r="F23">
        <v>0</v>
      </c>
      <c r="G23">
        <v>1</v>
      </c>
      <c r="H23">
        <v>1</v>
      </c>
      <c r="I23">
        <v>2</v>
      </c>
      <c r="J23">
        <v>1</v>
      </c>
      <c r="K23">
        <v>1</v>
      </c>
      <c r="L23">
        <v>1</v>
      </c>
      <c r="M23">
        <v>0</v>
      </c>
      <c r="N23" s="95">
        <f t="shared" si="1"/>
        <v>7</v>
      </c>
      <c r="O23" s="89" t="s">
        <v>334</v>
      </c>
      <c r="P23" s="52" t="s">
        <v>334</v>
      </c>
      <c r="Q23" s="54" t="s">
        <v>334</v>
      </c>
    </row>
    <row r="24" spans="2:19" s="114" customFormat="1" x14ac:dyDescent="0.2">
      <c r="B24" s="114" t="s">
        <v>356</v>
      </c>
      <c r="C24" s="114" t="s">
        <v>375</v>
      </c>
      <c r="D24" s="114" t="s">
        <v>359</v>
      </c>
      <c r="E24" s="119" t="s">
        <v>358</v>
      </c>
      <c r="F24" s="114">
        <v>0</v>
      </c>
      <c r="G24" s="114">
        <v>1</v>
      </c>
      <c r="H24" s="114">
        <v>0</v>
      </c>
      <c r="I24" s="114">
        <v>1</v>
      </c>
      <c r="J24" s="114">
        <v>1</v>
      </c>
      <c r="K24" s="114">
        <v>0</v>
      </c>
      <c r="L24" s="114">
        <v>0</v>
      </c>
      <c r="M24" s="114">
        <v>0</v>
      </c>
      <c r="N24" s="117">
        <f t="shared" si="1"/>
        <v>3</v>
      </c>
      <c r="O24" s="126" t="s">
        <v>360</v>
      </c>
      <c r="P24" s="114" t="s">
        <v>360</v>
      </c>
      <c r="Q24" s="114" t="s">
        <v>360</v>
      </c>
    </row>
    <row r="25" spans="2:19" s="114" customFormat="1" x14ac:dyDescent="0.2">
      <c r="B25" s="114">
        <v>12</v>
      </c>
      <c r="C25" s="114" t="s">
        <v>376</v>
      </c>
      <c r="D25" s="114" t="s">
        <v>362</v>
      </c>
      <c r="E25" s="119" t="s">
        <v>363</v>
      </c>
      <c r="F25" s="114">
        <v>0</v>
      </c>
      <c r="G25" s="114">
        <v>1</v>
      </c>
      <c r="H25" s="114">
        <v>0</v>
      </c>
      <c r="I25" s="114">
        <v>2</v>
      </c>
      <c r="J25" s="114">
        <v>1</v>
      </c>
      <c r="K25" s="114">
        <v>1</v>
      </c>
      <c r="L25" s="114">
        <v>1</v>
      </c>
      <c r="M25" s="114">
        <v>1</v>
      </c>
      <c r="N25" s="117">
        <f t="shared" si="1"/>
        <v>6</v>
      </c>
      <c r="O25" s="126" t="s">
        <v>365</v>
      </c>
      <c r="P25" s="114" t="s">
        <v>365</v>
      </c>
      <c r="Q25" s="114" t="s">
        <v>365</v>
      </c>
    </row>
    <row r="26" spans="2:19" x14ac:dyDescent="0.2">
      <c r="E26" s="97" t="s">
        <v>372</v>
      </c>
      <c r="F26">
        <v>1</v>
      </c>
      <c r="G26">
        <v>1</v>
      </c>
      <c r="H26">
        <v>0</v>
      </c>
      <c r="I26">
        <v>2</v>
      </c>
      <c r="J26">
        <v>1</v>
      </c>
      <c r="K26">
        <v>0</v>
      </c>
      <c r="L26">
        <v>1</v>
      </c>
      <c r="M26">
        <v>0</v>
      </c>
      <c r="N26" s="95">
        <f t="shared" si="1"/>
        <v>6</v>
      </c>
    </row>
    <row r="27" spans="2:19" x14ac:dyDescent="0.2">
      <c r="B27">
        <v>13</v>
      </c>
      <c r="C27">
        <v>14</v>
      </c>
      <c r="D27" t="s">
        <v>368</v>
      </c>
      <c r="E27" s="97" t="s">
        <v>369</v>
      </c>
      <c r="F27">
        <v>2</v>
      </c>
      <c r="G27">
        <v>2</v>
      </c>
      <c r="H27">
        <v>2</v>
      </c>
      <c r="I27">
        <v>3</v>
      </c>
      <c r="J27">
        <v>1</v>
      </c>
      <c r="K27">
        <v>1</v>
      </c>
      <c r="L27">
        <v>1</v>
      </c>
      <c r="M27">
        <v>2</v>
      </c>
      <c r="N27" s="95">
        <f t="shared" si="1"/>
        <v>12</v>
      </c>
    </row>
    <row r="28" spans="2:19" x14ac:dyDescent="0.2">
      <c r="N28" s="95">
        <f t="shared" si="1"/>
        <v>0</v>
      </c>
    </row>
    <row r="29" spans="2:19" x14ac:dyDescent="0.2">
      <c r="N29" s="95">
        <f t="shared" si="0"/>
        <v>0</v>
      </c>
    </row>
    <row r="30" spans="2:19" x14ac:dyDescent="0.2">
      <c r="N30" s="95">
        <f t="shared" si="0"/>
        <v>0</v>
      </c>
    </row>
    <row r="31" spans="2:19" x14ac:dyDescent="0.2">
      <c r="N31" s="95">
        <f t="shared" si="0"/>
        <v>0</v>
      </c>
    </row>
    <row r="32" spans="2:19" x14ac:dyDescent="0.2">
      <c r="N32" s="95">
        <f t="shared" si="0"/>
        <v>0</v>
      </c>
    </row>
    <row r="33" spans="14:14" x14ac:dyDescent="0.2">
      <c r="N33" s="95">
        <f t="shared" si="0"/>
        <v>0</v>
      </c>
    </row>
    <row r="34" spans="14:14" x14ac:dyDescent="0.2">
      <c r="N34" s="95">
        <f t="shared" si="0"/>
        <v>0</v>
      </c>
    </row>
    <row r="35" spans="14:14" x14ac:dyDescent="0.2">
      <c r="N35" s="95">
        <f t="shared" si="0"/>
        <v>0</v>
      </c>
    </row>
    <row r="36" spans="14:14" x14ac:dyDescent="0.2">
      <c r="N36" s="95">
        <f t="shared" si="0"/>
        <v>0</v>
      </c>
    </row>
  </sheetData>
  <mergeCells count="2">
    <mergeCell ref="B2:E2"/>
    <mergeCell ref="P1:Q1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RAW_FamIm</vt:lpstr>
      <vt:lpstr>P6 PedsQL FamIm</vt:lpstr>
      <vt:lpstr>P7 WHOQOL</vt:lpstr>
      <vt:lpstr>P8 DASS</vt:lpstr>
      <vt:lpstr>P9 PSQI</vt:lpstr>
      <vt:lpstr>P10 ISI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Phyllis</dc:creator>
  <cp:lastModifiedBy>Microsoft Office User</cp:lastModifiedBy>
  <dcterms:created xsi:type="dcterms:W3CDTF">2013-10-11T07:02:57Z</dcterms:created>
  <dcterms:modified xsi:type="dcterms:W3CDTF">2016-06-23T09:10:43Z</dcterms:modified>
</cp:coreProperties>
</file>