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K26" i="1" l="1"/>
  <c r="K25" i="1"/>
  <c r="I26" i="1"/>
  <c r="I25" i="1"/>
  <c r="G26" i="1"/>
  <c r="G25" i="1"/>
  <c r="F26" i="1"/>
  <c r="F25" i="1"/>
  <c r="E26" i="1"/>
  <c r="E25" i="1"/>
  <c r="D26" i="1"/>
  <c r="D25" i="1"/>
  <c r="F19" i="1" l="1"/>
  <c r="J19" i="1" s="1"/>
  <c r="H15" i="1"/>
  <c r="G15" i="1"/>
  <c r="G16" i="1"/>
  <c r="K16" i="1" s="1"/>
  <c r="G17" i="1"/>
  <c r="K17" i="1" s="1"/>
  <c r="G18" i="1"/>
  <c r="G19" i="1"/>
  <c r="K19" i="1" s="1"/>
  <c r="G14" i="1"/>
  <c r="K14" i="1" s="1"/>
  <c r="K15" i="1"/>
  <c r="K18" i="1"/>
  <c r="H8" i="1"/>
  <c r="K8" i="1" s="1"/>
  <c r="G9" i="1"/>
  <c r="H9" i="1" s="1"/>
  <c r="K9" i="1" s="1"/>
  <c r="G10" i="1"/>
  <c r="H10" i="1" s="1"/>
  <c r="K10" i="1" s="1"/>
  <c r="F17" i="1"/>
  <c r="J17" i="1" s="1"/>
  <c r="F16" i="1"/>
  <c r="J16" i="1" s="1"/>
  <c r="F15" i="1"/>
  <c r="J15" i="1" s="1"/>
  <c r="K13" i="1"/>
  <c r="J13" i="1"/>
  <c r="F18" i="1"/>
  <c r="J18" i="1" s="1"/>
  <c r="F14" i="1"/>
  <c r="J14" i="1" s="1"/>
  <c r="F10" i="1"/>
  <c r="J10" i="1" s="1"/>
  <c r="F9" i="1"/>
  <c r="J9" i="1" s="1"/>
  <c r="G7" i="1"/>
  <c r="H7" i="1" s="1"/>
  <c r="K7" i="1" s="1"/>
  <c r="F7" i="1"/>
  <c r="J7" i="1" s="1"/>
  <c r="G6" i="1"/>
  <c r="F6" i="1"/>
  <c r="J6" i="1" s="1"/>
  <c r="H19" i="1" l="1"/>
  <c r="H18" i="1"/>
  <c r="H6" i="1"/>
  <c r="K6" i="1" s="1"/>
  <c r="H17" i="1"/>
  <c r="H14" i="1"/>
  <c r="H16" i="1"/>
</calcChain>
</file>

<file path=xl/sharedStrings.xml><?xml version="1.0" encoding="utf-8"?>
<sst xmlns="http://schemas.openxmlformats.org/spreadsheetml/2006/main" count="50" uniqueCount="37">
  <si>
    <t>Seguridad</t>
  </si>
  <si>
    <t>Navegador</t>
  </si>
  <si>
    <t>Bitacora</t>
  </si>
  <si>
    <t>Reporteador</t>
  </si>
  <si>
    <t>Idioma</t>
  </si>
  <si>
    <t>Fecha Inicio</t>
  </si>
  <si>
    <t>Fecha Finalización Planificada</t>
  </si>
  <si>
    <t>Fecha finalización Real</t>
  </si>
  <si>
    <t>**********</t>
  </si>
  <si>
    <t>***********************</t>
  </si>
  <si>
    <t>***************</t>
  </si>
  <si>
    <t>********************</t>
  </si>
  <si>
    <t>Fase 1</t>
  </si>
  <si>
    <t>Fase 2</t>
  </si>
  <si>
    <t>Manuales DLL Bitacora</t>
  </si>
  <si>
    <t>Manuales DLL Seguridad</t>
  </si>
  <si>
    <t>Diccionario de Datos</t>
  </si>
  <si>
    <t>Costo Real</t>
  </si>
  <si>
    <t>*******</t>
  </si>
  <si>
    <t>Sin terminar</t>
  </si>
  <si>
    <t>Diccionario de Controles</t>
  </si>
  <si>
    <t>Caso de Uso</t>
  </si>
  <si>
    <t>DLL Paciente</t>
  </si>
  <si>
    <t>Cálculo retraso proyecto Hospital</t>
  </si>
  <si>
    <t>Total Días Planificados</t>
  </si>
  <si>
    <t>Total Días Reales</t>
  </si>
  <si>
    <t>Total Días Retraso</t>
  </si>
  <si>
    <t>Total Costo Planificado</t>
  </si>
  <si>
    <t>Total Costo Real</t>
  </si>
  <si>
    <t>Resumen</t>
  </si>
  <si>
    <t>Días Planificados</t>
  </si>
  <si>
    <t>Días Reales</t>
  </si>
  <si>
    <t>Días de retraso</t>
  </si>
  <si>
    <t>Costo por Día</t>
  </si>
  <si>
    <t>Costo Planificado</t>
  </si>
  <si>
    <t>Fecha Finalización Real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</si>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</sst>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Q&quot;#,##0.00;[Red]&quot;Q&quot;#,##0.00"/>
    <numFmt numFmtId="165" formatCode="&quot;Q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03B"/>
      <color rgb="FFFFC9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5" zoomScaleNormal="85" workbookViewId="0">
      <selection activeCell="B23" sqref="B23"/>
    </sheetView>
  </sheetViews>
  <sheetFormatPr baseColWidth="10" defaultRowHeight="15.75" x14ac:dyDescent="0.25"/>
  <cols>
    <col min="1" max="1" width="11.42578125" style="1"/>
    <col min="2" max="2" width="27.140625" style="1" customWidth="1"/>
    <col min="3" max="3" width="14.28515625" style="1" customWidth="1"/>
    <col min="4" max="4" width="31.140625" style="1" customWidth="1"/>
    <col min="5" max="5" width="24" style="1" customWidth="1"/>
    <col min="6" max="6" width="19.5703125" style="1" customWidth="1"/>
    <col min="7" max="7" width="13.85546875" style="1" customWidth="1"/>
    <col min="8" max="8" width="17.42578125" style="1" customWidth="1"/>
    <col min="9" max="9" width="14.85546875" style="1" customWidth="1"/>
    <col min="10" max="10" width="17.5703125" style="1" customWidth="1"/>
    <col min="11" max="11" width="15.5703125" style="1" customWidth="1"/>
    <col min="12" max="16384" width="11.42578125" style="1"/>
  </cols>
  <sheetData>
    <row r="1" spans="1:11" ht="16.5" thickBot="1" x14ac:dyDescent="0.3"/>
    <row r="2" spans="1:11" ht="16.5" thickBot="1" x14ac:dyDescent="0.3">
      <c r="B2" s="36" t="s">
        <v>23</v>
      </c>
      <c r="C2" s="37"/>
      <c r="D2" s="37"/>
      <c r="E2" s="37"/>
      <c r="F2" s="37"/>
      <c r="G2" s="37"/>
      <c r="H2" s="37"/>
      <c r="I2" s="37"/>
      <c r="J2" s="37"/>
      <c r="K2" s="38"/>
    </row>
    <row r="4" spans="1:11" ht="16.5" thickBot="1" x14ac:dyDescent="0.3">
      <c r="B4" s="2"/>
    </row>
    <row r="5" spans="1:11" ht="16.5" thickBot="1" x14ac:dyDescent="0.3">
      <c r="C5" s="10" t="s">
        <v>5</v>
      </c>
      <c r="D5" s="10" t="s">
        <v>6</v>
      </c>
      <c r="E5" s="10" t="s">
        <v>7</v>
      </c>
      <c r="F5" s="10" t="s">
        <v>30</v>
      </c>
      <c r="G5" s="10" t="s">
        <v>31</v>
      </c>
      <c r="H5" s="10" t="s">
        <v>32</v>
      </c>
      <c r="I5" s="10" t="s">
        <v>33</v>
      </c>
      <c r="J5" s="10" t="s">
        <v>34</v>
      </c>
      <c r="K5" s="10" t="s">
        <v>17</v>
      </c>
    </row>
    <row r="6" spans="1:11" ht="16.5" thickBot="1" x14ac:dyDescent="0.3">
      <c r="A6" s="29" t="s">
        <v>12</v>
      </c>
      <c r="B6" s="5" t="s">
        <v>0</v>
      </c>
      <c r="C6" s="4">
        <v>42062</v>
      </c>
      <c r="D6" s="4">
        <v>42082</v>
      </c>
      <c r="E6" s="4">
        <v>42102</v>
      </c>
      <c r="F6" s="3">
        <f>DAYS360(C6,D6)</f>
        <v>22</v>
      </c>
      <c r="G6" s="3">
        <f>DAYS360(C6,E6)</f>
        <v>41</v>
      </c>
      <c r="H6" s="7">
        <f t="shared" ref="H6:H8" si="0">IF(G6="Sin terminar","Sin terminar",F6-G6)</f>
        <v>-19</v>
      </c>
      <c r="I6" s="8">
        <v>266.67</v>
      </c>
      <c r="J6" s="8">
        <f>I6*F6</f>
        <v>5866.7400000000007</v>
      </c>
      <c r="K6" s="8">
        <f t="shared" ref="K6:K9" si="1">IF(H6="Sin terminar","Sin terminar",I6*G6)</f>
        <v>10933.470000000001</v>
      </c>
    </row>
    <row r="7" spans="1:11" ht="16.5" thickBot="1" x14ac:dyDescent="0.3">
      <c r="A7" s="30"/>
      <c r="B7" s="12" t="s">
        <v>1</v>
      </c>
      <c r="C7" s="13">
        <v>42062</v>
      </c>
      <c r="D7" s="13">
        <v>42080</v>
      </c>
      <c r="E7" s="13">
        <v>42070</v>
      </c>
      <c r="F7" s="14">
        <f>DAYS360(C7,D7)</f>
        <v>20</v>
      </c>
      <c r="G7" s="14">
        <f>DAYS360(C7,E7)</f>
        <v>10</v>
      </c>
      <c r="H7" s="15">
        <f t="shared" si="0"/>
        <v>10</v>
      </c>
      <c r="I7" s="16">
        <v>266.67</v>
      </c>
      <c r="J7" s="16">
        <f>I7*F7</f>
        <v>5333.4000000000005</v>
      </c>
      <c r="K7" s="16">
        <f t="shared" si="1"/>
        <v>2666.7000000000003</v>
      </c>
    </row>
    <row r="8" spans="1:11" ht="16.5" thickBot="1" x14ac:dyDescent="0.3">
      <c r="A8" s="30"/>
      <c r="B8" s="5" t="s">
        <v>3</v>
      </c>
      <c r="C8" s="3" t="s">
        <v>8</v>
      </c>
      <c r="D8" s="3" t="s">
        <v>9</v>
      </c>
      <c r="E8" s="3" t="s">
        <v>11</v>
      </c>
      <c r="F8" s="3" t="s">
        <v>10</v>
      </c>
      <c r="G8" s="3" t="s">
        <v>19</v>
      </c>
      <c r="H8" s="6" t="str">
        <f t="shared" si="0"/>
        <v>Sin terminar</v>
      </c>
      <c r="I8" s="8">
        <v>266.67</v>
      </c>
      <c r="J8" s="3" t="s">
        <v>18</v>
      </c>
      <c r="K8" s="8" t="str">
        <f t="shared" si="1"/>
        <v>Sin terminar</v>
      </c>
    </row>
    <row r="9" spans="1:11" ht="16.5" thickBot="1" x14ac:dyDescent="0.3">
      <c r="A9" s="30"/>
      <c r="B9" s="12" t="s">
        <v>2</v>
      </c>
      <c r="C9" s="13">
        <v>42080</v>
      </c>
      <c r="D9" s="13">
        <v>42100</v>
      </c>
      <c r="E9" s="13">
        <v>42114</v>
      </c>
      <c r="F9" s="14">
        <f>DAYS360(C9,D9)</f>
        <v>19</v>
      </c>
      <c r="G9" s="14">
        <f>IF(E9="Sin terminar","Sin terminar",DAYS360(C9,E9))</f>
        <v>33</v>
      </c>
      <c r="H9" s="17">
        <f>IF(G9="Sin terminar","Sin terminar",F9-G9)</f>
        <v>-14</v>
      </c>
      <c r="I9" s="16">
        <v>266.67</v>
      </c>
      <c r="J9" s="16">
        <f>I9*F9</f>
        <v>5066.7300000000005</v>
      </c>
      <c r="K9" s="16">
        <f t="shared" si="1"/>
        <v>8800.11</v>
      </c>
    </row>
    <row r="10" spans="1:11" ht="16.5" thickBot="1" x14ac:dyDescent="0.3">
      <c r="A10" s="30"/>
      <c r="B10" s="5" t="s">
        <v>4</v>
      </c>
      <c r="C10" s="4">
        <v>42118</v>
      </c>
      <c r="D10" s="4">
        <v>42125</v>
      </c>
      <c r="E10" s="4" t="s">
        <v>19</v>
      </c>
      <c r="F10" s="3">
        <f>DAYS360(C10,D10)</f>
        <v>7</v>
      </c>
      <c r="G10" s="3" t="str">
        <f>IF(E10="Sin terminar","Sin terminar",DAYS360(C10,E10))</f>
        <v>Sin terminar</v>
      </c>
      <c r="H10" s="6" t="str">
        <f>IF(G10="Sin terminar","Sin terminar",F10-G10)</f>
        <v>Sin terminar</v>
      </c>
      <c r="I10" s="8">
        <v>266.67</v>
      </c>
      <c r="J10" s="8">
        <f>F10*I10</f>
        <v>1866.69</v>
      </c>
      <c r="K10" s="8" t="str">
        <f>IF(H10="Sin terminar","Sin terminar",I10*G10)</f>
        <v>Sin terminar</v>
      </c>
    </row>
    <row r="12" spans="1:11" ht="16.5" thickBot="1" x14ac:dyDescent="0.3">
      <c r="B12" s="2"/>
    </row>
    <row r="13" spans="1:11" ht="16.5" thickBot="1" x14ac:dyDescent="0.3">
      <c r="C13" s="9" t="s">
        <v>5</v>
      </c>
      <c r="D13" s="9" t="s">
        <v>6</v>
      </c>
      <c r="E13" s="9" t="s">
        <v>35</v>
      </c>
      <c r="F13" s="9" t="s">
        <v>30</v>
      </c>
      <c r="G13" s="9" t="s">
        <v>31</v>
      </c>
      <c r="H13" s="9" t="s">
        <v>32</v>
      </c>
      <c r="I13" s="9" t="s">
        <v>33</v>
      </c>
      <c r="J13" s="9" t="str">
        <f>J5</f>
        <v>Costo Planificado</v>
      </c>
      <c r="K13" s="9" t="str">
        <f>K5</f>
        <v>Costo Real</v>
      </c>
    </row>
    <row r="14" spans="1:11" ht="16.5" thickBot="1" x14ac:dyDescent="0.3">
      <c r="A14" s="29" t="s">
        <v>13</v>
      </c>
      <c r="B14" s="5" t="s">
        <v>14</v>
      </c>
      <c r="C14" s="4">
        <v>42108</v>
      </c>
      <c r="D14" s="4">
        <v>42117</v>
      </c>
      <c r="E14" s="4">
        <v>42113</v>
      </c>
      <c r="F14" s="3">
        <f>DAYS360(C14,D14)</f>
        <v>9</v>
      </c>
      <c r="G14" s="3">
        <f>IF(E14="Sin terminar","Sin terminar",DAYS360(C14,E14))</f>
        <v>5</v>
      </c>
      <c r="H14" s="3">
        <f>IF(G14="Sin terminar","Sin terminar",F14-G14)</f>
        <v>4</v>
      </c>
      <c r="I14" s="8">
        <v>266.67</v>
      </c>
      <c r="J14" s="8">
        <f>I14*F14</f>
        <v>2400.0300000000002</v>
      </c>
      <c r="K14" s="8">
        <f>IF(G14="Sin terminar","Sin terminar",I14*G14)</f>
        <v>1333.3500000000001</v>
      </c>
    </row>
    <row r="15" spans="1:11" ht="16.5" thickBot="1" x14ac:dyDescent="0.3">
      <c r="A15" s="30"/>
      <c r="B15" s="11" t="s">
        <v>15</v>
      </c>
      <c r="C15" s="18">
        <v>42114</v>
      </c>
      <c r="D15" s="18">
        <v>42125</v>
      </c>
      <c r="E15" s="19" t="s">
        <v>19</v>
      </c>
      <c r="F15" s="19">
        <f>DAYS360(C16,D16)</f>
        <v>11</v>
      </c>
      <c r="G15" s="19" t="str">
        <f t="shared" ref="G15:G19" si="2">IF(E15="Sin terminar","Sin terminar",DAYS360(C15,E15))</f>
        <v>Sin terminar</v>
      </c>
      <c r="H15" s="19" t="str">
        <f t="shared" ref="H15:H19" si="3">IF(G15="Sin terminar","Sin terminar",F15-G15)</f>
        <v>Sin terminar</v>
      </c>
      <c r="I15" s="20">
        <v>266.67</v>
      </c>
      <c r="J15" s="20">
        <f t="shared" ref="J15:J19" si="4">I15*F15</f>
        <v>2933.3700000000003</v>
      </c>
      <c r="K15" s="20" t="str">
        <f t="shared" ref="K15:K19" si="5">IF(G15="Sin terminar","Sin terminar",I15*G15)</f>
        <v>Sin terminar</v>
      </c>
    </row>
    <row r="16" spans="1:11" ht="16.5" thickBot="1" x14ac:dyDescent="0.3">
      <c r="A16" s="30"/>
      <c r="B16" s="5" t="s">
        <v>16</v>
      </c>
      <c r="C16" s="4">
        <v>42114</v>
      </c>
      <c r="D16" s="4">
        <v>42125</v>
      </c>
      <c r="E16" s="3" t="s">
        <v>19</v>
      </c>
      <c r="F16" s="3">
        <f>DAYS360(C16,D16)</f>
        <v>11</v>
      </c>
      <c r="G16" s="3" t="str">
        <f t="shared" si="2"/>
        <v>Sin terminar</v>
      </c>
      <c r="H16" s="3" t="str">
        <f t="shared" si="3"/>
        <v>Sin terminar</v>
      </c>
      <c r="I16" s="8">
        <v>266.67</v>
      </c>
      <c r="J16" s="8">
        <f t="shared" si="4"/>
        <v>2933.3700000000003</v>
      </c>
      <c r="K16" s="8" t="str">
        <f t="shared" si="5"/>
        <v>Sin terminar</v>
      </c>
    </row>
    <row r="17" spans="1:11" ht="16.5" thickBot="1" x14ac:dyDescent="0.3">
      <c r="A17" s="30"/>
      <c r="B17" s="11" t="s">
        <v>20</v>
      </c>
      <c r="C17" s="18">
        <v>42114</v>
      </c>
      <c r="D17" s="18">
        <v>42125</v>
      </c>
      <c r="E17" s="19" t="s">
        <v>19</v>
      </c>
      <c r="F17" s="19">
        <f>DAYS360(C17,D17)</f>
        <v>11</v>
      </c>
      <c r="G17" s="19" t="str">
        <f t="shared" si="2"/>
        <v>Sin terminar</v>
      </c>
      <c r="H17" s="19" t="str">
        <f t="shared" si="3"/>
        <v>Sin terminar</v>
      </c>
      <c r="I17" s="20">
        <v>266.67</v>
      </c>
      <c r="J17" s="20">
        <f t="shared" si="4"/>
        <v>2933.3700000000003</v>
      </c>
      <c r="K17" s="20" t="str">
        <f t="shared" si="5"/>
        <v>Sin terminar</v>
      </c>
    </row>
    <row r="18" spans="1:11" ht="16.5" thickBot="1" x14ac:dyDescent="0.3">
      <c r="A18" s="30"/>
      <c r="B18" s="5" t="s">
        <v>21</v>
      </c>
      <c r="C18" s="4">
        <v>42109</v>
      </c>
      <c r="D18" s="4">
        <v>42114</v>
      </c>
      <c r="E18" s="4">
        <v>42114</v>
      </c>
      <c r="F18" s="3">
        <f>DAYS360(C18,D18)</f>
        <v>5</v>
      </c>
      <c r="G18" s="3">
        <f t="shared" si="2"/>
        <v>5</v>
      </c>
      <c r="H18" s="3">
        <f t="shared" si="3"/>
        <v>0</v>
      </c>
      <c r="I18" s="8">
        <v>266.67</v>
      </c>
      <c r="J18" s="8">
        <f t="shared" si="4"/>
        <v>1333.3500000000001</v>
      </c>
      <c r="K18" s="8">
        <f t="shared" si="5"/>
        <v>1333.3500000000001</v>
      </c>
    </row>
    <row r="19" spans="1:11" ht="16.5" thickBot="1" x14ac:dyDescent="0.3">
      <c r="A19" s="30"/>
      <c r="B19" s="11" t="s">
        <v>22</v>
      </c>
      <c r="C19" s="18">
        <v>42109</v>
      </c>
      <c r="D19" s="18">
        <v>42129</v>
      </c>
      <c r="E19" s="19" t="s">
        <v>19</v>
      </c>
      <c r="F19" s="19">
        <f>DAYS360(C19,D19)</f>
        <v>20</v>
      </c>
      <c r="G19" s="19" t="str">
        <f t="shared" si="2"/>
        <v>Sin terminar</v>
      </c>
      <c r="H19" s="19" t="str">
        <f t="shared" si="3"/>
        <v>Sin terminar</v>
      </c>
      <c r="I19" s="20">
        <v>266.67</v>
      </c>
      <c r="J19" s="20">
        <f t="shared" si="4"/>
        <v>5333.4000000000005</v>
      </c>
      <c r="K19" s="20" t="str">
        <f t="shared" si="5"/>
        <v>Sin terminar</v>
      </c>
    </row>
    <row r="20" spans="1:11" x14ac:dyDescent="0.25">
      <c r="A20" s="39"/>
      <c r="B20" s="22"/>
      <c r="C20" s="23"/>
      <c r="D20" s="23"/>
      <c r="E20" s="24"/>
      <c r="F20" s="24"/>
      <c r="G20" s="24"/>
      <c r="H20" s="24"/>
      <c r="I20" s="25"/>
      <c r="J20" s="25"/>
      <c r="K20" s="25"/>
    </row>
    <row r="21" spans="1:11" x14ac:dyDescent="0.25">
      <c r="A21" s="21"/>
      <c r="B21" s="22"/>
      <c r="C21" s="23"/>
      <c r="D21" s="23"/>
      <c r="E21" s="24"/>
      <c r="F21" s="24"/>
      <c r="G21" s="24"/>
      <c r="H21" s="24"/>
      <c r="I21" s="25"/>
      <c r="J21" s="25"/>
      <c r="K21" s="25"/>
    </row>
    <row r="22" spans="1:11" ht="16.5" thickBot="1" x14ac:dyDescent="0.3"/>
    <row r="23" spans="1:11" ht="16.5" thickBot="1" x14ac:dyDescent="0.3">
      <c r="D23" s="36" t="s">
        <v>29</v>
      </c>
      <c r="E23" s="37"/>
      <c r="F23" s="37"/>
      <c r="G23" s="37"/>
      <c r="H23" s="37"/>
      <c r="I23" s="37"/>
      <c r="J23" s="37"/>
      <c r="K23" s="38"/>
    </row>
    <row r="24" spans="1:11" ht="16.5" thickBot="1" x14ac:dyDescent="0.3">
      <c r="D24" s="26" t="s">
        <v>24</v>
      </c>
      <c r="E24" s="26" t="s">
        <v>25</v>
      </c>
      <c r="F24" s="26" t="s">
        <v>26</v>
      </c>
      <c r="G24" s="31" t="s">
        <v>27</v>
      </c>
      <c r="H24" s="31"/>
      <c r="I24" s="31" t="s">
        <v>28</v>
      </c>
      <c r="J24" s="31"/>
      <c r="K24" s="26" t="s">
        <v>36</v>
      </c>
    </row>
    <row r="25" spans="1:11" ht="16.5" thickBot="1" x14ac:dyDescent="0.3">
      <c r="C25" s="26" t="s">
        <v>12</v>
      </c>
      <c r="D25" s="3">
        <f>SUM(F6:F10)</f>
        <v>68</v>
      </c>
      <c r="E25" s="3">
        <f>SUM(G6:G10)</f>
        <v>84</v>
      </c>
      <c r="F25" s="7">
        <f>SUMIF(H6:H10,"&lt;0")</f>
        <v>-33</v>
      </c>
      <c r="G25" s="32">
        <f>SUM(J6:J10)</f>
        <v>18133.560000000001</v>
      </c>
      <c r="H25" s="33"/>
      <c r="I25" s="34">
        <f>SUM(K6:K10)</f>
        <v>22400.280000000002</v>
      </c>
      <c r="J25" s="35"/>
      <c r="K25" s="27">
        <f>G25-I25</f>
        <v>-4266.7200000000012</v>
      </c>
    </row>
    <row r="26" spans="1:11" ht="16.5" thickBot="1" x14ac:dyDescent="0.3">
      <c r="C26" s="26" t="s">
        <v>13</v>
      </c>
      <c r="D26" s="3">
        <f>SUM(F14:F19)</f>
        <v>67</v>
      </c>
      <c r="E26" s="3">
        <f>SUM(G14:G19)</f>
        <v>10</v>
      </c>
      <c r="F26" s="7">
        <f>SUMIF(H14:H19,"&lt;0")</f>
        <v>0</v>
      </c>
      <c r="G26" s="32">
        <f>SUM(J14:J19)</f>
        <v>17866.890000000003</v>
      </c>
      <c r="H26" s="33"/>
      <c r="I26" s="34">
        <f>SUM(K14:K19)</f>
        <v>2666.7000000000003</v>
      </c>
      <c r="J26" s="35"/>
      <c r="K26" s="28">
        <f>G26-I26</f>
        <v>15200.190000000002</v>
      </c>
    </row>
    <row r="27" spans="1:11" x14ac:dyDescent="0.25">
      <c r="C27" s="2"/>
    </row>
  </sheetData>
  <mergeCells count="10">
    <mergeCell ref="G26:H26"/>
    <mergeCell ref="I25:J25"/>
    <mergeCell ref="I26:J26"/>
    <mergeCell ref="D23:K23"/>
    <mergeCell ref="B2:K2"/>
    <mergeCell ref="A6:A10"/>
    <mergeCell ref="A14:A19"/>
    <mergeCell ref="G24:H24"/>
    <mergeCell ref="I24:J24"/>
    <mergeCell ref="G25:H2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orochi</dc:creator>
  <cp:lastModifiedBy>Angel Tobar</cp:lastModifiedBy>
  <dcterms:created xsi:type="dcterms:W3CDTF">2015-04-29T02:26:34Z</dcterms:created>
  <dcterms:modified xsi:type="dcterms:W3CDTF">2015-04-29T05:17:12Z</dcterms:modified>
</cp:coreProperties>
</file>