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.PT-226\Desktop\SEBB\"/>
    </mc:Choice>
  </mc:AlternateContent>
  <bookViews>
    <workbookView xWindow="0" yWindow="0" windowWidth="20490" windowHeight="7005" activeTab="4"/>
  </bookViews>
  <sheets>
    <sheet name="Instrucciones" sheetId="2" r:id="rId1"/>
    <sheet name="RUBRICA DE CALIFICACIÓN" sheetId="4" r:id="rId2"/>
    <sheet name="MUESTRA" sheetId="1" r:id="rId3"/>
    <sheet name="EJERCICIO 1" sheetId="5" r:id="rId4"/>
    <sheet name="TALLER 1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7" l="1"/>
  <c r="H31" i="7"/>
  <c r="H34" i="7"/>
  <c r="H35" i="7"/>
  <c r="C29" i="7"/>
  <c r="F29" i="7" s="1"/>
  <c r="G29" i="7" s="1"/>
  <c r="E30" i="7"/>
  <c r="E31" i="7"/>
  <c r="E32" i="7"/>
  <c r="E33" i="7"/>
  <c r="E34" i="7"/>
  <c r="E35" i="7"/>
  <c r="E36" i="7"/>
  <c r="E29" i="7"/>
  <c r="A25" i="7"/>
  <c r="D30" i="7"/>
  <c r="D31" i="7"/>
  <c r="D32" i="7"/>
  <c r="D33" i="7"/>
  <c r="D34" i="7"/>
  <c r="D35" i="7"/>
  <c r="D36" i="7"/>
  <c r="D29" i="7"/>
  <c r="C25" i="7"/>
  <c r="C30" i="7"/>
  <c r="F30" i="7" s="1"/>
  <c r="G30" i="7" s="1"/>
  <c r="C31" i="7"/>
  <c r="F31" i="7" s="1"/>
  <c r="G31" i="7" s="1"/>
  <c r="C32" i="7"/>
  <c r="F32" i="7" s="1"/>
  <c r="G32" i="7" s="1"/>
  <c r="C33" i="7"/>
  <c r="F33" i="7" s="1"/>
  <c r="G33" i="7" s="1"/>
  <c r="C34" i="7"/>
  <c r="F34" i="7" s="1"/>
  <c r="G34" i="7" s="1"/>
  <c r="C35" i="7"/>
  <c r="F35" i="7" s="1"/>
  <c r="G35" i="7" s="1"/>
  <c r="C36" i="7"/>
  <c r="F36" i="7" s="1"/>
  <c r="G36" i="7" s="1"/>
  <c r="H33" i="7" l="1"/>
  <c r="H36" i="7"/>
  <c r="H32" i="7"/>
  <c r="H29" i="7"/>
  <c r="B30" i="7"/>
  <c r="B31" i="7"/>
  <c r="B32" i="7"/>
  <c r="B33" i="7"/>
  <c r="B34" i="7"/>
  <c r="B35" i="7"/>
  <c r="B36" i="7"/>
  <c r="B29" i="7"/>
  <c r="A30" i="7"/>
  <c r="A31" i="7"/>
  <c r="A32" i="7"/>
  <c r="A33" i="7"/>
  <c r="A34" i="7"/>
  <c r="A35" i="7"/>
  <c r="A36" i="7"/>
  <c r="A29" i="7"/>
  <c r="F26" i="7"/>
  <c r="F25" i="7"/>
  <c r="E22" i="7"/>
  <c r="C22" i="7"/>
  <c r="A22" i="7"/>
  <c r="F18" i="7"/>
  <c r="F12" i="7"/>
  <c r="F13" i="7"/>
  <c r="F14" i="7"/>
  <c r="F15" i="7"/>
  <c r="F16" i="7"/>
  <c r="F11" i="7"/>
  <c r="F17" i="7" l="1"/>
  <c r="G22" i="7"/>
  <c r="A1" i="5"/>
  <c r="A2" i="5"/>
  <c r="H7" i="7" l="1"/>
  <c r="A22" i="5"/>
  <c r="A14" i="5"/>
  <c r="G23" i="4" l="1"/>
  <c r="E30" i="1" l="1"/>
  <c r="E31" i="1"/>
  <c r="E32" i="1"/>
  <c r="E33" i="1"/>
  <c r="E34" i="1"/>
  <c r="E35" i="1"/>
  <c r="E36" i="1"/>
  <c r="E29" i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29" i="1"/>
  <c r="F29" i="1" s="1"/>
  <c r="H7" i="1"/>
  <c r="C25" i="1"/>
  <c r="A25" i="1"/>
  <c r="F25" i="1"/>
  <c r="B29" i="1"/>
  <c r="A29" i="1"/>
  <c r="F13" i="1"/>
  <c r="F26" i="1"/>
  <c r="A30" i="1"/>
  <c r="A31" i="1"/>
  <c r="A32" i="1"/>
  <c r="A33" i="1"/>
  <c r="A34" i="1"/>
  <c r="A35" i="1"/>
  <c r="A36" i="1"/>
  <c r="B30" i="1"/>
  <c r="B31" i="1"/>
  <c r="B32" i="1"/>
  <c r="B33" i="1"/>
  <c r="B34" i="1"/>
  <c r="B35" i="1"/>
  <c r="B36" i="1"/>
  <c r="E22" i="1"/>
  <c r="C22" i="1"/>
  <c r="A22" i="1"/>
  <c r="F18" i="1"/>
  <c r="F12" i="1"/>
  <c r="F14" i="1"/>
  <c r="F15" i="1"/>
  <c r="F16" i="1"/>
  <c r="F11" i="1"/>
  <c r="G29" i="1" l="1"/>
  <c r="G22" i="1"/>
  <c r="F17" i="1"/>
  <c r="G35" i="1"/>
  <c r="G36" i="1"/>
  <c r="H36" i="1" l="1"/>
  <c r="G34" i="1"/>
  <c r="H34" i="1" s="1"/>
  <c r="H35" i="1"/>
  <c r="G1" i="1"/>
  <c r="G31" i="1" l="1"/>
  <c r="H31" i="1" s="1"/>
  <c r="G33" i="1"/>
  <c r="H33" i="1" s="1"/>
  <c r="G32" i="1"/>
  <c r="H32" i="1" s="1"/>
  <c r="G30" i="1"/>
  <c r="H30" i="1" s="1"/>
  <c r="H29" i="1" l="1"/>
</calcChain>
</file>

<file path=xl/sharedStrings.xml><?xml version="1.0" encoding="utf-8"?>
<sst xmlns="http://schemas.openxmlformats.org/spreadsheetml/2006/main" count="195" uniqueCount="149">
  <si>
    <t>VERSIÓN
1</t>
  </si>
  <si>
    <t>PÁGINA 1 DE 1</t>
  </si>
  <si>
    <t>TALLER DE AFIANZAMIENTO</t>
  </si>
  <si>
    <t>Código Intrumento:</t>
  </si>
  <si>
    <t>EMPRESA DE TELECOMUNICACIONES</t>
  </si>
  <si>
    <t>SERVICIOS DEL MES</t>
  </si>
  <si>
    <t>SALDO PENDIENTE</t>
  </si>
  <si>
    <t>TOTAL A PAGAR:</t>
  </si>
  <si>
    <t xml:space="preserve">PAGAR ANTES DEL: </t>
  </si>
  <si>
    <t>CONCURSO DEL MES</t>
  </si>
  <si>
    <t>TOTAL DE PREMIOS MES ANTERIOR</t>
  </si>
  <si>
    <t>TOTAL PREMIOS DEL MES</t>
  </si>
  <si>
    <t>PREMIOS PENDIENTES POR RECLAMAR</t>
  </si>
  <si>
    <t>TOTAL</t>
  </si>
  <si>
    <t>PROPIETARIO</t>
  </si>
  <si>
    <t>TELÉFONO</t>
  </si>
  <si>
    <t>PERIODO FACTURADO</t>
  </si>
  <si>
    <t>DESDE</t>
  </si>
  <si>
    <t>HASTA</t>
  </si>
  <si>
    <t>Fecha de la Llamada</t>
  </si>
  <si>
    <t>Hora Realización de la Llamada</t>
  </si>
  <si>
    <t>Duración de la Llamada</t>
  </si>
  <si>
    <t>Teléfono de Destino</t>
  </si>
  <si>
    <t>Ciudad Destino de la Llamada</t>
  </si>
  <si>
    <t>Valor Minutos Consumidos</t>
  </si>
  <si>
    <t>Descuento de la Llamada</t>
  </si>
  <si>
    <t>Valor Total de la Llamada</t>
  </si>
  <si>
    <t>Taller Práctico (Formatos)</t>
  </si>
  <si>
    <t>ESTUDIANTE:</t>
  </si>
  <si>
    <t>MÓDULO:</t>
  </si>
  <si>
    <t>PROGRAMA TÉCNICO:</t>
  </si>
  <si>
    <t>llene estos espacios con sus datos</t>
  </si>
  <si>
    <t>No es necesario utilizar fórmulas.</t>
  </si>
  <si>
    <t xml:space="preserve">Los valores en la MUESTRA son cambiantes, utilice los valores que desee, </t>
  </si>
  <si>
    <t>recuerde que el propósito del Ejercicio es aplicar formatos.</t>
  </si>
  <si>
    <t>Para las imágenes puede  utilizar las que aquí se le proporcionan.</t>
  </si>
  <si>
    <t>FORMATOS A UTILIZAR</t>
  </si>
  <si>
    <t>Negrita</t>
  </si>
  <si>
    <t>Cursiva</t>
  </si>
  <si>
    <t>Subrayado simple</t>
  </si>
  <si>
    <t>Alineacion de texto en sentido vertical</t>
  </si>
  <si>
    <t>Subrayado doble</t>
  </si>
  <si>
    <t>Alineacion de texto en sentido horizontal</t>
  </si>
  <si>
    <t>Orientación de texto</t>
  </si>
  <si>
    <t>Ajuste de texto automático</t>
  </si>
  <si>
    <t>Ajuste de texto manual</t>
  </si>
  <si>
    <t>Combinar y centrar</t>
  </si>
  <si>
    <t>Combinar horizontalmente</t>
  </si>
  <si>
    <t>Bordes</t>
  </si>
  <si>
    <t>Relleno de celda</t>
  </si>
  <si>
    <t>Color de fuente</t>
  </si>
  <si>
    <t>Formato de número</t>
  </si>
  <si>
    <t>Formato de Moneda</t>
  </si>
  <si>
    <t>Formato de Contabilidad</t>
  </si>
  <si>
    <t>Formato de Fecha corta</t>
  </si>
  <si>
    <t>Formato de fecha larga</t>
  </si>
  <si>
    <t>Formato de hora</t>
  </si>
  <si>
    <t>Formato de texto</t>
  </si>
  <si>
    <t>Formato personalizado para fechas</t>
  </si>
  <si>
    <t>Formato personalizado para los numeros de telefono</t>
  </si>
  <si>
    <t>Disminuir posiciones decimales</t>
  </si>
  <si>
    <t>Agregar posiciones decimales</t>
  </si>
  <si>
    <t>TIPO DE INSTRUMENTO:</t>
  </si>
  <si>
    <t>Modificar altura de filas</t>
  </si>
  <si>
    <t>Modificar ancho de columnas</t>
  </si>
  <si>
    <t>Insertar imágenes</t>
  </si>
  <si>
    <t>Modificar imágenes</t>
  </si>
  <si>
    <t>Quitar líneas de cuadrícula</t>
  </si>
  <si>
    <t>Cambiar tamaño de fuente</t>
  </si>
  <si>
    <t>Proteger hoja</t>
  </si>
  <si>
    <t>Fecha
Personalizada</t>
  </si>
  <si>
    <t>Número
Personalizado</t>
  </si>
  <si>
    <t>Hora</t>
  </si>
  <si>
    <t>Personalizado</t>
  </si>
  <si>
    <t>Texto</t>
  </si>
  <si>
    <t>Millares</t>
  </si>
  <si>
    <t>Moneda</t>
  </si>
  <si>
    <t>Contabilidad</t>
  </si>
  <si>
    <t>Formato personalizado en la duración de las llamadas</t>
  </si>
  <si>
    <t>Los formatos personalizados deben ser consultados por el estudiante.</t>
  </si>
  <si>
    <t>Modificar inclinacion del texto diagonal</t>
  </si>
  <si>
    <t>Para realizar el taller, tenga en cuenta:</t>
  </si>
  <si>
    <t>Tenga en cuenta escribir correctamente la contraseña.</t>
  </si>
  <si>
    <t>Debe desarrollar el taller utilizando una nueva hoja en este mismo archivo.</t>
  </si>
  <si>
    <t>Por ningún motivo quite la protección de la hoja de muestra, se considerará fraude</t>
  </si>
  <si>
    <t xml:space="preserve"> y por consiguiente la nota será cero.</t>
  </si>
  <si>
    <t>El propósito es aplicar los diferentes formatos vistos en clase y algunos que</t>
  </si>
  <si>
    <t>usted deberá consultar.</t>
  </si>
  <si>
    <t>Creado Por Ronald Toscano</t>
  </si>
  <si>
    <t>Creado por Ronald Toscano</t>
  </si>
  <si>
    <t>Versión: 20210201</t>
  </si>
  <si>
    <r>
      <t xml:space="preserve">Al finalizar, debe proteger la hoja con contraseña. La contraseña utilizada será </t>
    </r>
    <r>
      <rPr>
        <b/>
        <sz val="11"/>
        <color rgb="FFC00000"/>
        <rFont val="Calibri"/>
        <family val="2"/>
        <scheme val="minor"/>
      </rPr>
      <t>123</t>
    </r>
  </si>
  <si>
    <t>Una vez realizado el ejercicio, debe entregarlo utilizando la plataforma y actividad dispuestas para ello</t>
  </si>
  <si>
    <t>Documento Del Docente</t>
  </si>
  <si>
    <t>Las celdas con este color de celda llevan un formato personalizado</t>
  </si>
  <si>
    <t>EPU2 - TALLER DE FORMATOS EN EXCEL</t>
  </si>
  <si>
    <t>POLITÉCNICO DE COLOMBIA</t>
  </si>
  <si>
    <t>EDUCACIÓN PARA EL TRABAJO Y EL DESARROLLO HUMANO</t>
  </si>
  <si>
    <t>MODELOS</t>
  </si>
  <si>
    <t>LISTA DE CHEQUEO Y RÚBRICAS DE CALIFICACIÓN</t>
  </si>
  <si>
    <t>CÓDIGO: M2-FR18</t>
  </si>
  <si>
    <t>VERSIÓN: 1</t>
  </si>
  <si>
    <t>Página 1 de 1</t>
  </si>
  <si>
    <t>RUBRICA DE CALIFICACION HOLISTICA</t>
  </si>
  <si>
    <t>VALORACION</t>
  </si>
  <si>
    <t xml:space="preserve">Se evidencia de manera sobresaliente
</t>
  </si>
  <si>
    <t>Es correcto, pero aún puede mejorar</t>
  </si>
  <si>
    <t>No se cumple de forma satisfactoria</t>
  </si>
  <si>
    <t>Es deficiente y requiere mayor práctica.</t>
  </si>
  <si>
    <t>Nulo o no se evidencia.</t>
  </si>
  <si>
    <t>VALOR</t>
  </si>
  <si>
    <t>No.</t>
  </si>
  <si>
    <t>ITEM DESEMPEÑO</t>
  </si>
  <si>
    <t>NOTA FINAL</t>
  </si>
  <si>
    <t>Aplica formatos de fuente correctamente</t>
  </si>
  <si>
    <t>Aplica formatos de alineación correctamente</t>
  </si>
  <si>
    <t>Aplica formatos de número correctamente</t>
  </si>
  <si>
    <t>Modifica altura de filas y ancho de columnas</t>
  </si>
  <si>
    <t>Inserta y modifica imágenes de manera correcta</t>
  </si>
  <si>
    <t>Quita líneas de cuadrícula</t>
  </si>
  <si>
    <t>Protege la hoja correctamente</t>
  </si>
  <si>
    <t>Aplica formatos personalizados a las celdas específicas</t>
  </si>
  <si>
    <t>PAGINA 1 DE 1</t>
  </si>
  <si>
    <t>VERSIÓN 1</t>
  </si>
  <si>
    <t>ASISTENTE EN DESARROLLO DE SOFTWARE</t>
  </si>
  <si>
    <t>Taller Practico(Formatos)</t>
  </si>
  <si>
    <t>Codigo instrumento</t>
  </si>
  <si>
    <t>PAGAR ANTES DEL:</t>
  </si>
  <si>
    <t>HERRAMIENTAS OFIMATICAS</t>
  </si>
  <si>
    <t>JUAN SEBASTIAN GARCIA CONTRERAS</t>
  </si>
  <si>
    <t>JUAN</t>
  </si>
  <si>
    <t xml:space="preserve">TOTAL DE PREMIOS MES ANTERIOR </t>
  </si>
  <si>
    <t>PREMIOS PENDIENTES POR PROCLAMAR</t>
  </si>
  <si>
    <t>FECHA DE LA LLAMADA</t>
  </si>
  <si>
    <t>HORA REALIZACIÓN DE LA LLAMADA</t>
  </si>
  <si>
    <t>DURACION DE LA LLAMADA</t>
  </si>
  <si>
    <t>TELÉFONO DE DESTINO</t>
  </si>
  <si>
    <t>CIUDAD DESTINO DE LA LLAMADA</t>
  </si>
  <si>
    <t>VALOR MINUTOS CONSUMIDOS</t>
  </si>
  <si>
    <t>DESCUENTO DE LA LLAMADA</t>
  </si>
  <si>
    <t>VALOR TOTAL DE LA LLAMADA</t>
  </si>
  <si>
    <t>FECHA PERSONALIZADA</t>
  </si>
  <si>
    <t>HORA</t>
  </si>
  <si>
    <t>NUMERO PERSONALIZADO</t>
  </si>
  <si>
    <t>PERSONALIZADO</t>
  </si>
  <si>
    <t>TEXTO</t>
  </si>
  <si>
    <t>MILLARES</t>
  </si>
  <si>
    <t>MONEDA</t>
  </si>
  <si>
    <t>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</si>
</sst>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&quot;$&quot;\ #,##0.0"/>
    <numFmt numFmtId="166" formatCode="[$-F800]dddd\,\ mmmm\ dd\,\ yyyy"/>
    <numFmt numFmtId="167" formatCode="[$-F400]h:mm:ss\ AM/PM"/>
    <numFmt numFmtId="168" formatCode="&quot;$&quot;\ #,##0"/>
    <numFmt numFmtId="169" formatCode="_(&quot;$&quot;\ * #,##0.0_);_(&quot;$&quot;\ * \(#,##0.0\);_(&quot;$&quot;\ * &quot;-&quot;??_);_(@_)"/>
    <numFmt numFmtId="170" formatCode="_(* #,##0.0_);_(* \(#,##0.0\);_(* &quot;-&quot;??_);_(@_)"/>
    <numFmt numFmtId="171" formatCode="dd\-mmm\-yyyy"/>
    <numFmt numFmtId="172" formatCode="\(0\3?\)\ ???\-??\-??"/>
    <numFmt numFmtId="173" formatCode="0.00&quot; Minutos&quot;"/>
    <numFmt numFmtId="174" formatCode="000"/>
    <numFmt numFmtId="175" formatCode="\(\+\5\7\)\ ???\-???\-??\-??"/>
    <numFmt numFmtId="176" formatCode="0.0"/>
    <numFmt numFmtId="177" formatCode="\(\60\4\)\ ???\-??\-??"/>
    <numFmt numFmtId="178" formatCode="d\-mmm\-yyyy"/>
    <numFmt numFmtId="181" formatCode="&quot;$&quot;\ #,##0.0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 val="double"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name val="Quicksand"/>
    </font>
    <font>
      <b/>
      <sz val="11"/>
      <name val="Quicksand"/>
    </font>
    <font>
      <b/>
      <sz val="14"/>
      <name val="Arial"/>
      <family val="2"/>
    </font>
    <font>
      <sz val="10"/>
      <name val="Arial"/>
      <family val="2"/>
    </font>
    <font>
      <b/>
      <u val="double"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6" fillId="0" borderId="0"/>
  </cellStyleXfs>
  <cellXfs count="18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5" fillId="0" borderId="1" xfId="0" applyNumberFormat="1" applyFont="1" applyBorder="1"/>
    <xf numFmtId="170" fontId="5" fillId="0" borderId="1" xfId="1" applyNumberFormat="1" applyFont="1" applyBorder="1"/>
    <xf numFmtId="168" fontId="5" fillId="0" borderId="1" xfId="0" applyNumberFormat="1" applyFont="1" applyBorder="1"/>
    <xf numFmtId="169" fontId="5" fillId="0" borderId="1" xfId="0" applyNumberFormat="1" applyFont="1" applyBorder="1"/>
    <xf numFmtId="14" fontId="0" fillId="0" borderId="0" xfId="0" applyNumberFormat="1"/>
    <xf numFmtId="0" fontId="2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14" fontId="15" fillId="0" borderId="0" xfId="0" applyNumberFormat="1" applyFont="1"/>
    <xf numFmtId="0" fontId="8" fillId="4" borderId="1" xfId="0" applyFont="1" applyFill="1" applyBorder="1" applyAlignment="1">
      <alignment horizontal="center" vertical="center" wrapText="1"/>
    </xf>
    <xf numFmtId="171" fontId="2" fillId="6" borderId="1" xfId="0" applyNumberFormat="1" applyFont="1" applyFill="1" applyBorder="1" applyAlignment="1">
      <alignment horizontal="center" vertical="center"/>
    </xf>
    <xf numFmtId="171" fontId="5" fillId="6" borderId="1" xfId="0" applyNumberFormat="1" applyFont="1" applyFill="1" applyBorder="1" applyAlignment="1">
      <alignment horizontal="center"/>
    </xf>
    <xf numFmtId="173" fontId="5" fillId="6" borderId="1" xfId="0" applyNumberFormat="1" applyFont="1" applyFill="1" applyBorder="1"/>
    <xf numFmtId="172" fontId="5" fillId="6" borderId="1" xfId="0" applyNumberFormat="1" applyFont="1" applyFill="1" applyBorder="1"/>
    <xf numFmtId="0" fontId="2" fillId="6" borderId="0" xfId="0" applyFont="1" applyFill="1"/>
    <xf numFmtId="0" fontId="0" fillId="6" borderId="0" xfId="0" applyFill="1"/>
    <xf numFmtId="0" fontId="2" fillId="6" borderId="0" xfId="0" applyFont="1" applyFill="1" applyBorder="1" applyAlignment="1">
      <alignment horizontal="center"/>
    </xf>
    <xf numFmtId="0" fontId="15" fillId="0" borderId="0" xfId="0" applyFont="1" applyFill="1"/>
    <xf numFmtId="174" fontId="2" fillId="3" borderId="1" xfId="0" applyNumberFormat="1" applyFont="1" applyFill="1" applyBorder="1" applyAlignment="1">
      <alignment horizontal="center"/>
    </xf>
    <xf numFmtId="0" fontId="5" fillId="0" borderId="1" xfId="0" applyNumberFormat="1" applyFont="1" applyBorder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2"/>
    <xf numFmtId="0" fontId="19" fillId="0" borderId="0" xfId="2" applyFont="1" applyBorder="1" applyAlignment="1">
      <alignment vertical="top" wrapText="1"/>
    </xf>
    <xf numFmtId="0" fontId="19" fillId="0" borderId="0" xfId="2" applyFont="1" applyBorder="1" applyAlignment="1">
      <alignment horizontal="center" vertical="center" wrapText="1"/>
    </xf>
    <xf numFmtId="0" fontId="23" fillId="0" borderId="15" xfId="2" applyFont="1" applyBorder="1" applyAlignment="1">
      <alignment horizontal="center" vertical="center" wrapText="1"/>
    </xf>
    <xf numFmtId="0" fontId="23" fillId="0" borderId="18" xfId="2" applyFont="1" applyBorder="1" applyAlignment="1">
      <alignment horizontal="center" vertical="center" wrapText="1"/>
    </xf>
    <xf numFmtId="0" fontId="23" fillId="0" borderId="17" xfId="2" applyFont="1" applyBorder="1" applyAlignment="1">
      <alignment horizontal="center" vertical="center" wrapText="1"/>
    </xf>
    <xf numFmtId="0" fontId="24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 wrapText="1"/>
    </xf>
    <xf numFmtId="0" fontId="24" fillId="0" borderId="29" xfId="2" applyFont="1" applyBorder="1" applyAlignment="1">
      <alignment horizontal="center" vertical="center" wrapText="1"/>
    </xf>
    <xf numFmtId="0" fontId="26" fillId="0" borderId="14" xfId="2" applyBorder="1"/>
    <xf numFmtId="0" fontId="26" fillId="0" borderId="5" xfId="2" applyBorder="1"/>
    <xf numFmtId="0" fontId="22" fillId="0" borderId="1" xfId="2" applyFont="1" applyBorder="1" applyAlignment="1">
      <alignment horizontal="center" vertical="center"/>
    </xf>
    <xf numFmtId="0" fontId="26" fillId="0" borderId="1" xfId="2" applyBorder="1" applyAlignment="1">
      <alignment horizontal="center" vertical="center"/>
    </xf>
    <xf numFmtId="176" fontId="26" fillId="0" borderId="1" xfId="2" applyNumberFormat="1" applyBorder="1" applyAlignment="1">
      <alignment horizontal="center" vertical="center"/>
    </xf>
    <xf numFmtId="0" fontId="22" fillId="0" borderId="1" xfId="2" applyFont="1" applyBorder="1" applyAlignment="1">
      <alignment horizontal="center"/>
    </xf>
    <xf numFmtId="176" fontId="22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8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2" borderId="2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0" xfId="0" applyFill="1" applyBorder="1"/>
    <xf numFmtId="0" fontId="0" fillId="7" borderId="11" xfId="0" applyFill="1" applyBorder="1"/>
    <xf numFmtId="0" fontId="0" fillId="7" borderId="5" xfId="0" applyFill="1" applyBorder="1"/>
    <xf numFmtId="0" fontId="0" fillId="7" borderId="12" xfId="0" applyFill="1" applyBorder="1"/>
    <xf numFmtId="0" fontId="0" fillId="7" borderId="7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174" fontId="0" fillId="3" borderId="1" xfId="1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Fill="1"/>
    <xf numFmtId="0" fontId="0" fillId="0" borderId="1" xfId="0" applyBorder="1"/>
    <xf numFmtId="0" fontId="30" fillId="4" borderId="1" xfId="0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167" fontId="0" fillId="0" borderId="1" xfId="0" applyNumberFormat="1" applyBorder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6" fillId="0" borderId="8" xfId="2" applyFont="1" applyBorder="1" applyAlignment="1">
      <alignment horizontal="left" vertical="center"/>
    </xf>
    <xf numFmtId="0" fontId="26" fillId="0" borderId="9" xfId="2" applyBorder="1" applyAlignment="1">
      <alignment horizontal="left" vertical="center"/>
    </xf>
    <xf numFmtId="0" fontId="26" fillId="0" borderId="10" xfId="2" applyBorder="1" applyAlignment="1">
      <alignment horizontal="left" vertical="center"/>
    </xf>
    <xf numFmtId="0" fontId="19" fillId="0" borderId="15" xfId="2" applyFont="1" applyBorder="1" applyAlignment="1">
      <alignment vertical="top" wrapText="1"/>
    </xf>
    <xf numFmtId="0" fontId="19" fillId="0" borderId="19" xfId="2" applyFont="1" applyBorder="1" applyAlignment="1">
      <alignment vertical="top" wrapText="1"/>
    </xf>
    <xf numFmtId="0" fontId="19" fillId="0" borderId="23" xfId="2" applyFont="1" applyBorder="1" applyAlignment="1">
      <alignment vertical="top" wrapText="1"/>
    </xf>
    <xf numFmtId="0" fontId="20" fillId="0" borderId="16" xfId="2" applyFont="1" applyBorder="1" applyAlignment="1">
      <alignment horizontal="center" vertical="center" wrapText="1"/>
    </xf>
    <xf numFmtId="0" fontId="20" fillId="0" borderId="17" xfId="2" applyFont="1" applyBorder="1" applyAlignment="1">
      <alignment horizontal="center" vertical="center" wrapText="1"/>
    </xf>
    <xf numFmtId="0" fontId="20" fillId="0" borderId="18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center" vertical="center" wrapText="1"/>
    </xf>
    <xf numFmtId="0" fontId="19" fillId="0" borderId="21" xfId="2" applyFont="1" applyBorder="1" applyAlignment="1">
      <alignment horizontal="center" vertical="center" wrapText="1"/>
    </xf>
    <xf numFmtId="0" fontId="19" fillId="0" borderId="22" xfId="2" applyFont="1" applyBorder="1" applyAlignment="1">
      <alignment horizontal="center" vertical="center" wrapText="1"/>
    </xf>
    <xf numFmtId="0" fontId="20" fillId="0" borderId="20" xfId="2" applyFont="1" applyBorder="1" applyAlignment="1">
      <alignment horizontal="center" vertical="center" wrapText="1"/>
    </xf>
    <xf numFmtId="0" fontId="20" fillId="0" borderId="21" xfId="2" applyFont="1" applyBorder="1" applyAlignment="1">
      <alignment horizontal="center" vertical="center" wrapText="1"/>
    </xf>
    <xf numFmtId="0" fontId="20" fillId="0" borderId="22" xfId="2" applyFont="1" applyBorder="1" applyAlignment="1">
      <alignment horizontal="center" vertical="center" wrapText="1"/>
    </xf>
    <xf numFmtId="0" fontId="19" fillId="0" borderId="24" xfId="2" applyFont="1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 wrapText="1"/>
    </xf>
    <xf numFmtId="0" fontId="21" fillId="0" borderId="0" xfId="2" applyFont="1" applyAlignment="1">
      <alignment horizontal="center"/>
    </xf>
    <xf numFmtId="0" fontId="22" fillId="0" borderId="2" xfId="2" applyFont="1" applyBorder="1" applyAlignment="1">
      <alignment horizontal="center" vertical="center" textRotation="255"/>
    </xf>
    <xf numFmtId="0" fontId="22" fillId="0" borderId="5" xfId="2" applyFont="1" applyBorder="1" applyAlignment="1">
      <alignment horizontal="center" vertical="center" textRotation="255"/>
    </xf>
    <xf numFmtId="0" fontId="22" fillId="0" borderId="26" xfId="2" applyFont="1" applyBorder="1" applyAlignment="1">
      <alignment horizontal="center" vertical="center" textRotation="255"/>
    </xf>
    <xf numFmtId="0" fontId="22" fillId="0" borderId="30" xfId="2" applyFont="1" applyBorder="1" applyAlignment="1">
      <alignment horizontal="center" vertical="center" textRotation="255"/>
    </xf>
    <xf numFmtId="0" fontId="22" fillId="0" borderId="31" xfId="2" applyFont="1" applyBorder="1" applyAlignment="1">
      <alignment horizontal="center" vertical="center" textRotation="255"/>
    </xf>
    <xf numFmtId="0" fontId="25" fillId="0" borderId="8" xfId="2" applyFont="1" applyBorder="1" applyAlignment="1">
      <alignment horizontal="center"/>
    </xf>
    <xf numFmtId="0" fontId="25" fillId="0" borderId="9" xfId="2" applyFont="1" applyBorder="1" applyAlignment="1">
      <alignment horizontal="center"/>
    </xf>
    <xf numFmtId="0" fontId="26" fillId="0" borderId="2" xfId="2" applyFont="1" applyBorder="1" applyAlignment="1">
      <alignment horizontal="left" vertical="center" wrapText="1"/>
    </xf>
    <xf numFmtId="0" fontId="26" fillId="0" borderId="3" xfId="2" applyBorder="1" applyAlignment="1">
      <alignment horizontal="left" vertical="center"/>
    </xf>
    <xf numFmtId="0" fontId="26" fillId="0" borderId="3" xfId="2" applyBorder="1" applyAlignment="1">
      <alignment horizontal="center"/>
    </xf>
    <xf numFmtId="0" fontId="26" fillId="0" borderId="9" xfId="2" applyFont="1" applyBorder="1" applyAlignment="1">
      <alignment horizontal="left" vertical="center"/>
    </xf>
    <xf numFmtId="0" fontId="26" fillId="0" borderId="10" xfId="2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8" fillId="5" borderId="1" xfId="0" applyFont="1" applyFill="1" applyBorder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65" fontId="5" fillId="0" borderId="1" xfId="0" applyNumberFormat="1" applyFont="1" applyBorder="1"/>
    <xf numFmtId="165" fontId="3" fillId="5" borderId="8" xfId="0" applyNumberFormat="1" applyFont="1" applyFill="1" applyBorder="1" applyAlignment="1">
      <alignment horizontal="center"/>
    </xf>
    <xf numFmtId="165" fontId="3" fillId="5" borderId="9" xfId="0" applyNumberFormat="1" applyFont="1" applyFill="1" applyBorder="1" applyAlignment="1">
      <alignment horizontal="center"/>
    </xf>
    <xf numFmtId="165" fontId="3" fillId="5" borderId="10" xfId="0" applyNumberFormat="1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4" borderId="1" xfId="0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textRotation="45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6" fillId="6" borderId="13" xfId="0" applyFont="1" applyFill="1" applyBorder="1" applyAlignment="1">
      <alignment horizontal="center" vertical="center" textRotation="60" wrapText="1"/>
    </xf>
    <xf numFmtId="0" fontId="16" fillId="6" borderId="14" xfId="0" applyFont="1" applyFill="1" applyBorder="1" applyAlignment="1">
      <alignment horizontal="center" vertical="center" textRotation="60" wrapText="1"/>
    </xf>
    <xf numFmtId="0" fontId="16" fillId="6" borderId="1" xfId="0" applyFont="1" applyFill="1" applyBorder="1" applyAlignment="1">
      <alignment horizontal="center" vertical="center" textRotation="60" wrapText="1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0" fontId="31" fillId="3" borderId="1" xfId="0" applyFont="1" applyFill="1" applyBorder="1" applyAlignment="1">
      <alignment horizontal="center" vertical="center" textRotation="45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68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27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1" fillId="3" borderId="1" xfId="0" applyFont="1" applyFill="1" applyBorder="1" applyAlignment="1">
      <alignment horizontal="center" textRotation="45"/>
    </xf>
    <xf numFmtId="0" fontId="31" fillId="0" borderId="1" xfId="0" applyFont="1" applyBorder="1" applyAlignment="1">
      <alignment horizontal="center" vertical="center" textRotation="45" wrapText="1"/>
    </xf>
    <xf numFmtId="173" fontId="0" fillId="3" borderId="1" xfId="0" applyNumberFormat="1" applyFill="1" applyBorder="1"/>
    <xf numFmtId="177" fontId="0" fillId="3" borderId="1" xfId="0" applyNumberFormat="1" applyFill="1" applyBorder="1"/>
    <xf numFmtId="164" fontId="0" fillId="0" borderId="1" xfId="1" applyFont="1" applyBorder="1"/>
    <xf numFmtId="181" fontId="0" fillId="0" borderId="1" xfId="0" applyNumberFormat="1" applyBorder="1"/>
    <xf numFmtId="44" fontId="0" fillId="0" borderId="1" xfId="0" applyNumberFormat="1" applyBorder="1"/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750176</xdr:colOff>
      <xdr:row>1</xdr:row>
      <xdr:rowOff>131379</xdr:rowOff>
    </xdr:from>
    <xdr:to>
      <xdr:col>4</xdr:col>
      <xdr:colOff>660530</xdr:colOff>
      <xdr:row>8</xdr:row>
      <xdr:rowOff>37009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2078"/>
        <a:stretch/>
      </xdr:blipFill>
      <xdr:spPr>
        <a:xfrm>
          <a:off x="4487917" y="834258"/>
          <a:ext cx="672354" cy="1291682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2</xdr:row>
      <xdr:rowOff>76200</xdr:rowOff>
    </xdr:from>
    <xdr:to>
      <xdr:col>8</xdr:col>
      <xdr:colOff>561134</xdr:colOff>
      <xdr:row>7</xdr:row>
      <xdr:rowOff>167565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78"/>
        <a:stretch/>
      </xdr:blipFill>
      <xdr:spPr>
        <a:xfrm>
          <a:off x="5495925" y="76200"/>
          <a:ext cx="2609009" cy="1091490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8</xdr:row>
      <xdr:rowOff>38100</xdr:rowOff>
    </xdr:from>
    <xdr:to>
      <xdr:col>4</xdr:col>
      <xdr:colOff>285750</xdr:colOff>
      <xdr:row>9</xdr:row>
      <xdr:rowOff>66675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4152900" y="1038225"/>
          <a:ext cx="628650" cy="2190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476250</xdr:colOff>
      <xdr:row>2</xdr:row>
      <xdr:rowOff>22956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82B160A-0994-46EE-B1FF-9DD11733D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8014607" cy="9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895349</xdr:colOff>
      <xdr:row>5</xdr:row>
      <xdr:rowOff>114300</xdr:rowOff>
    </xdr:to>
    <xdr:pic>
      <xdr:nvPicPr>
        <xdr:cNvPr id="2" name="Imagen 1" descr="Descripción: D:\GESTIÓN ACADÉMICA TÉCNICOS\Logo_POLICOLOMBIA_2017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895349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14</xdr:row>
      <xdr:rowOff>76200</xdr:rowOff>
    </xdr:from>
    <xdr:to>
      <xdr:col>1</xdr:col>
      <xdr:colOff>725580</xdr:colOff>
      <xdr:row>18</xdr:row>
      <xdr:rowOff>15165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78"/>
        <a:stretch/>
      </xdr:blipFill>
      <xdr:spPr>
        <a:xfrm>
          <a:off x="19050" y="2752725"/>
          <a:ext cx="1516155" cy="63429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0</xdr:row>
      <xdr:rowOff>0</xdr:rowOff>
    </xdr:from>
    <xdr:to>
      <xdr:col>0</xdr:col>
      <xdr:colOff>567579</xdr:colOff>
      <xdr:row>2</xdr:row>
      <xdr:rowOff>62230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2078"/>
        <a:stretch/>
      </xdr:blipFill>
      <xdr:spPr>
        <a:xfrm>
          <a:off x="238125" y="0"/>
          <a:ext cx="329454" cy="633730"/>
        </a:xfrm>
        <a:prstGeom prst="rect">
          <a:avLst/>
        </a:prstGeom>
      </xdr:spPr>
    </xdr:pic>
    <xdr:clientData/>
  </xdr:twoCellAnchor>
  <xdr:twoCellAnchor editAs="oneCell">
    <xdr:from>
      <xdr:col>0</xdr:col>
      <xdr:colOff>488576</xdr:colOff>
      <xdr:row>7</xdr:row>
      <xdr:rowOff>190499</xdr:rowOff>
    </xdr:from>
    <xdr:to>
      <xdr:col>1</xdr:col>
      <xdr:colOff>224117</xdr:colOff>
      <xdr:row>14</xdr:row>
      <xdr:rowOff>41474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2078"/>
        <a:stretch/>
      </xdr:blipFill>
      <xdr:spPr>
        <a:xfrm>
          <a:off x="488576" y="1714499"/>
          <a:ext cx="542365" cy="10432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66675</xdr:rowOff>
    </xdr:from>
    <xdr:to>
      <xdr:col>0</xdr:col>
      <xdr:colOff>571500</xdr:colOff>
      <xdr:row>2</xdr:row>
      <xdr:rowOff>47625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2078"/>
        <a:stretch/>
      </xdr:blipFill>
      <xdr:spPr>
        <a:xfrm>
          <a:off x="228600" y="66675"/>
          <a:ext cx="342900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476249</xdr:colOff>
      <xdr:row>8</xdr:row>
      <xdr:rowOff>19049</xdr:rowOff>
    </xdr:from>
    <xdr:to>
      <xdr:col>1</xdr:col>
      <xdr:colOff>190499</xdr:colOff>
      <xdr:row>14</xdr:row>
      <xdr:rowOff>28574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2078"/>
        <a:stretch/>
      </xdr:blipFill>
      <xdr:spPr>
        <a:xfrm>
          <a:off x="476249" y="1819274"/>
          <a:ext cx="504825" cy="942975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14</xdr:row>
      <xdr:rowOff>76199</xdr:rowOff>
    </xdr:from>
    <xdr:to>
      <xdr:col>1</xdr:col>
      <xdr:colOff>723899</xdr:colOff>
      <xdr:row>17</xdr:row>
      <xdr:rowOff>133349</xdr:rowOff>
    </xdr:to>
    <xdr:pic>
      <xdr:nvPicPr>
        <xdr:cNvPr id="4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78"/>
        <a:stretch/>
      </xdr:blipFill>
      <xdr:spPr>
        <a:xfrm>
          <a:off x="38099" y="2809874"/>
          <a:ext cx="1476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zoomScale="145" zoomScaleNormal="145" workbookViewId="0">
      <selection activeCell="C56" sqref="C56"/>
    </sheetView>
  </sheetViews>
  <sheetFormatPr baseColWidth="10" defaultRowHeight="15"/>
  <cols>
    <col min="1" max="1" width="3.7109375" customWidth="1"/>
    <col min="2" max="2" width="3.85546875" customWidth="1"/>
    <col min="3" max="3" width="48.42578125" customWidth="1"/>
  </cols>
  <sheetData>
    <row r="1" spans="1:4" ht="55.5" customHeight="1"/>
    <row r="2" spans="1:4" ht="15.75" customHeight="1"/>
    <row r="3" spans="1:4" ht="18.75">
      <c r="A3" s="73" t="s">
        <v>95</v>
      </c>
      <c r="B3" s="73"/>
      <c r="C3" s="73"/>
      <c r="D3" s="12" t="s">
        <v>90</v>
      </c>
    </row>
    <row r="4" spans="1:4">
      <c r="A4" t="s">
        <v>81</v>
      </c>
    </row>
    <row r="5" spans="1:4">
      <c r="A5" s="3">
        <v>1</v>
      </c>
      <c r="B5" t="s">
        <v>86</v>
      </c>
    </row>
    <row r="6" spans="1:4">
      <c r="A6" s="3"/>
      <c r="B6" t="s">
        <v>87</v>
      </c>
    </row>
    <row r="7" spans="1:4">
      <c r="A7" s="3">
        <v>2</v>
      </c>
      <c r="B7" t="s">
        <v>32</v>
      </c>
    </row>
    <row r="8" spans="1:4">
      <c r="A8" s="3">
        <v>3</v>
      </c>
      <c r="B8" t="s">
        <v>33</v>
      </c>
    </row>
    <row r="9" spans="1:4">
      <c r="A9" s="3"/>
      <c r="C9" t="s">
        <v>34</v>
      </c>
    </row>
    <row r="10" spans="1:4">
      <c r="A10" s="3">
        <v>4</v>
      </c>
      <c r="B10" t="s">
        <v>35</v>
      </c>
    </row>
    <row r="11" spans="1:4">
      <c r="A11" s="3">
        <v>5</v>
      </c>
      <c r="B11" t="s">
        <v>91</v>
      </c>
    </row>
    <row r="12" spans="1:4">
      <c r="A12" s="3"/>
      <c r="C12" t="s">
        <v>82</v>
      </c>
    </row>
    <row r="13" spans="1:4">
      <c r="A13" s="3">
        <v>6</v>
      </c>
      <c r="B13" t="s">
        <v>92</v>
      </c>
    </row>
    <row r="14" spans="1:4" ht="15.75">
      <c r="A14" s="3">
        <v>7</v>
      </c>
      <c r="B14" s="13" t="s">
        <v>83</v>
      </c>
    </row>
    <row r="15" spans="1:4" ht="15.75">
      <c r="A15" s="3"/>
      <c r="B15" s="13" t="s">
        <v>84</v>
      </c>
    </row>
    <row r="16" spans="1:4" ht="15.75">
      <c r="A16" s="3"/>
      <c r="B16" s="13" t="s">
        <v>85</v>
      </c>
    </row>
    <row r="17" spans="1:6">
      <c r="A17" s="3">
        <v>8</v>
      </c>
      <c r="B17" s="9" t="s">
        <v>79</v>
      </c>
    </row>
    <row r="18" spans="1:6">
      <c r="A18" s="3">
        <v>9</v>
      </c>
      <c r="B18" s="21" t="s">
        <v>94</v>
      </c>
      <c r="C18" s="22"/>
      <c r="D18" s="23"/>
      <c r="E18" s="9"/>
      <c r="F18" s="9"/>
    </row>
    <row r="19" spans="1:6" ht="15.75">
      <c r="A19" s="72" t="s">
        <v>36</v>
      </c>
      <c r="B19" s="72"/>
      <c r="C19" s="72"/>
      <c r="D19" s="11"/>
      <c r="E19" s="10"/>
      <c r="F19" s="9"/>
    </row>
    <row r="20" spans="1:6" ht="15.75">
      <c r="A20" s="27"/>
      <c r="B20" s="27"/>
      <c r="C20" s="27"/>
      <c r="D20" s="11"/>
      <c r="E20" s="10"/>
      <c r="F20" s="9"/>
    </row>
    <row r="21" spans="1:6">
      <c r="B21" s="28">
        <v>1</v>
      </c>
      <c r="C21" t="s">
        <v>37</v>
      </c>
    </row>
    <row r="22" spans="1:6">
      <c r="B22" s="28">
        <v>2</v>
      </c>
      <c r="C22" t="s">
        <v>38</v>
      </c>
    </row>
    <row r="23" spans="1:6">
      <c r="B23" s="28">
        <v>3</v>
      </c>
      <c r="C23" t="s">
        <v>39</v>
      </c>
    </row>
    <row r="24" spans="1:6">
      <c r="B24" s="28">
        <v>4</v>
      </c>
      <c r="C24" t="s">
        <v>41</v>
      </c>
    </row>
    <row r="25" spans="1:6">
      <c r="B25" s="28">
        <v>5</v>
      </c>
      <c r="C25" t="s">
        <v>40</v>
      </c>
    </row>
    <row r="26" spans="1:6">
      <c r="B26" s="28">
        <v>6</v>
      </c>
      <c r="C26" t="s">
        <v>42</v>
      </c>
    </row>
    <row r="27" spans="1:6">
      <c r="B27" s="28">
        <v>7</v>
      </c>
      <c r="C27" t="s">
        <v>43</v>
      </c>
    </row>
    <row r="28" spans="1:6">
      <c r="B28" s="28">
        <v>8</v>
      </c>
      <c r="C28" t="s">
        <v>44</v>
      </c>
    </row>
    <row r="29" spans="1:6">
      <c r="B29" s="28">
        <v>9</v>
      </c>
      <c r="C29" t="s">
        <v>45</v>
      </c>
    </row>
    <row r="30" spans="1:6">
      <c r="B30" s="28">
        <v>10</v>
      </c>
      <c r="C30" t="s">
        <v>46</v>
      </c>
    </row>
    <row r="31" spans="1:6">
      <c r="B31" s="28">
        <v>11</v>
      </c>
      <c r="C31" t="s">
        <v>47</v>
      </c>
    </row>
    <row r="32" spans="1:6">
      <c r="B32" s="28">
        <v>12</v>
      </c>
      <c r="C32" t="s">
        <v>48</v>
      </c>
    </row>
    <row r="33" spans="2:3">
      <c r="B33" s="28">
        <v>13</v>
      </c>
      <c r="C33" t="s">
        <v>49</v>
      </c>
    </row>
    <row r="34" spans="2:3">
      <c r="B34" s="28">
        <v>14</v>
      </c>
      <c r="C34" t="s">
        <v>50</v>
      </c>
    </row>
    <row r="35" spans="2:3">
      <c r="B35" s="28">
        <v>15</v>
      </c>
      <c r="C35" t="s">
        <v>51</v>
      </c>
    </row>
    <row r="36" spans="2:3">
      <c r="B36" s="28">
        <v>16</v>
      </c>
      <c r="C36" t="s">
        <v>52</v>
      </c>
    </row>
    <row r="37" spans="2:3">
      <c r="B37" s="28">
        <v>17</v>
      </c>
      <c r="C37" t="s">
        <v>53</v>
      </c>
    </row>
    <row r="38" spans="2:3">
      <c r="B38" s="28">
        <v>18</v>
      </c>
      <c r="C38" t="s">
        <v>54</v>
      </c>
    </row>
    <row r="39" spans="2:3">
      <c r="B39" s="28">
        <v>19</v>
      </c>
      <c r="C39" t="s">
        <v>55</v>
      </c>
    </row>
    <row r="40" spans="2:3">
      <c r="B40" s="28">
        <v>20</v>
      </c>
      <c r="C40" s="8" t="s">
        <v>56</v>
      </c>
    </row>
    <row r="41" spans="2:3">
      <c r="B41" s="28">
        <v>21</v>
      </c>
      <c r="C41" t="s">
        <v>57</v>
      </c>
    </row>
    <row r="42" spans="2:3">
      <c r="B42" s="28">
        <v>22</v>
      </c>
      <c r="C42" t="s">
        <v>58</v>
      </c>
    </row>
    <row r="43" spans="2:3">
      <c r="B43" s="28">
        <v>23</v>
      </c>
      <c r="C43" t="s">
        <v>78</v>
      </c>
    </row>
    <row r="44" spans="2:3">
      <c r="B44" s="28">
        <v>24</v>
      </c>
      <c r="C44" t="s">
        <v>59</v>
      </c>
    </row>
    <row r="45" spans="2:3">
      <c r="B45" s="28">
        <v>25</v>
      </c>
      <c r="C45" t="s">
        <v>61</v>
      </c>
    </row>
    <row r="46" spans="2:3">
      <c r="B46" s="28">
        <v>26</v>
      </c>
      <c r="C46" t="s">
        <v>60</v>
      </c>
    </row>
    <row r="47" spans="2:3">
      <c r="B47" s="28">
        <v>27</v>
      </c>
      <c r="C47" t="s">
        <v>63</v>
      </c>
    </row>
    <row r="48" spans="2:3">
      <c r="B48" s="28">
        <v>28</v>
      </c>
      <c r="C48" t="s">
        <v>64</v>
      </c>
    </row>
    <row r="49" spans="2:3">
      <c r="B49" s="28">
        <v>29</v>
      </c>
      <c r="C49" t="s">
        <v>65</v>
      </c>
    </row>
    <row r="50" spans="2:3">
      <c r="B50" s="28">
        <v>30</v>
      </c>
      <c r="C50" t="s">
        <v>66</v>
      </c>
    </row>
    <row r="51" spans="2:3">
      <c r="B51" s="28">
        <v>31</v>
      </c>
      <c r="C51" t="s">
        <v>67</v>
      </c>
    </row>
    <row r="52" spans="2:3">
      <c r="B52" s="28">
        <v>32</v>
      </c>
      <c r="C52" t="s">
        <v>68</v>
      </c>
    </row>
    <row r="53" spans="2:3">
      <c r="B53" s="28">
        <v>33</v>
      </c>
      <c r="C53" t="s">
        <v>80</v>
      </c>
    </row>
    <row r="54" spans="2:3">
      <c r="B54" s="28">
        <v>34</v>
      </c>
      <c r="C54" t="s">
        <v>69</v>
      </c>
    </row>
  </sheetData>
  <mergeCells count="2">
    <mergeCell ref="A19:C19"/>
    <mergeCell ref="A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B1" zoomScaleNormal="100" workbookViewId="0">
      <selection activeCell="G20" sqref="G20"/>
    </sheetView>
  </sheetViews>
  <sheetFormatPr baseColWidth="10" defaultRowHeight="12.75"/>
  <cols>
    <col min="1" max="1" width="13.42578125" style="29" customWidth="1"/>
    <col min="2" max="2" width="24.5703125" style="29" customWidth="1"/>
    <col min="3" max="3" width="19.140625" style="29" customWidth="1"/>
    <col min="4" max="4" width="17" style="29" customWidth="1"/>
    <col min="5" max="5" width="22.42578125" style="29" customWidth="1"/>
    <col min="6" max="6" width="18.7109375" style="29" customWidth="1"/>
    <col min="7" max="7" width="19.140625" style="29" customWidth="1"/>
    <col min="8" max="12" width="11.42578125" style="29"/>
    <col min="13" max="13" width="17.5703125" style="29" customWidth="1"/>
    <col min="14" max="16384" width="11.42578125" style="29"/>
  </cols>
  <sheetData>
    <row r="1" spans="1:7" ht="13.5" thickBot="1"/>
    <row r="2" spans="1:7" ht="15" customHeight="1">
      <c r="A2" s="77"/>
      <c r="B2" s="80" t="s">
        <v>96</v>
      </c>
      <c r="C2" s="81"/>
      <c r="D2" s="81"/>
      <c r="E2" s="81"/>
      <c r="F2" s="81"/>
      <c r="G2" s="82"/>
    </row>
    <row r="3" spans="1:7" ht="13.5" customHeight="1" thickBot="1">
      <c r="A3" s="78"/>
      <c r="B3" s="83" t="s">
        <v>97</v>
      </c>
      <c r="C3" s="84"/>
      <c r="D3" s="84"/>
      <c r="E3" s="84"/>
      <c r="F3" s="84"/>
      <c r="G3" s="85"/>
    </row>
    <row r="4" spans="1:7" ht="15" customHeight="1">
      <c r="A4" s="78"/>
      <c r="B4" s="80" t="s">
        <v>98</v>
      </c>
      <c r="C4" s="81"/>
      <c r="D4" s="81"/>
      <c r="E4" s="81"/>
      <c r="F4" s="81"/>
      <c r="G4" s="82"/>
    </row>
    <row r="5" spans="1:7" ht="15.75" customHeight="1" thickBot="1">
      <c r="A5" s="78"/>
      <c r="B5" s="86" t="s">
        <v>99</v>
      </c>
      <c r="C5" s="87"/>
      <c r="D5" s="87"/>
      <c r="E5" s="87"/>
      <c r="F5" s="87"/>
      <c r="G5" s="88"/>
    </row>
    <row r="6" spans="1:7" ht="13.5" thickBot="1">
      <c r="A6" s="79"/>
      <c r="B6" s="89" t="s">
        <v>100</v>
      </c>
      <c r="C6" s="90"/>
      <c r="D6" s="89" t="s">
        <v>101</v>
      </c>
      <c r="E6" s="90"/>
      <c r="F6" s="89" t="s">
        <v>102</v>
      </c>
      <c r="G6" s="90"/>
    </row>
    <row r="7" spans="1:7">
      <c r="A7" s="30"/>
      <c r="B7" s="31"/>
      <c r="C7" s="31"/>
      <c r="D7" s="31"/>
      <c r="E7" s="31"/>
      <c r="F7" s="31"/>
      <c r="G7" s="31"/>
    </row>
    <row r="8" spans="1:7">
      <c r="A8" s="30"/>
      <c r="B8" s="31"/>
      <c r="C8" s="31"/>
      <c r="D8" s="31"/>
      <c r="E8" s="31"/>
      <c r="F8" s="31"/>
      <c r="G8" s="31"/>
    </row>
    <row r="9" spans="1:7" ht="26.25">
      <c r="A9" s="91" t="s">
        <v>103</v>
      </c>
      <c r="B9" s="91"/>
      <c r="C9" s="91"/>
      <c r="D9" s="91"/>
      <c r="E9" s="91"/>
      <c r="F9" s="91"/>
      <c r="G9" s="91"/>
    </row>
    <row r="10" spans="1:7" ht="13.5" thickBot="1"/>
    <row r="11" spans="1:7" ht="130.5" customHeight="1" thickBot="1">
      <c r="A11" s="92" t="s">
        <v>104</v>
      </c>
      <c r="B11" s="32" t="s">
        <v>105</v>
      </c>
      <c r="C11" s="33" t="s">
        <v>106</v>
      </c>
      <c r="D11" s="33" t="s">
        <v>107</v>
      </c>
      <c r="E11" s="33" t="s">
        <v>108</v>
      </c>
      <c r="F11" s="34" t="s">
        <v>109</v>
      </c>
      <c r="G11" s="94" t="s">
        <v>110</v>
      </c>
    </row>
    <row r="12" spans="1:7" ht="15.75" thickBot="1">
      <c r="A12" s="93"/>
      <c r="B12" s="35">
        <v>5</v>
      </c>
      <c r="C12" s="36">
        <v>4</v>
      </c>
      <c r="D12" s="36">
        <v>3</v>
      </c>
      <c r="E12" s="36">
        <v>2</v>
      </c>
      <c r="F12" s="37">
        <v>0</v>
      </c>
      <c r="G12" s="95"/>
    </row>
    <row r="13" spans="1:7" ht="13.5" thickBot="1">
      <c r="A13" s="38"/>
      <c r="B13" s="38"/>
      <c r="C13" s="38"/>
      <c r="D13" s="38"/>
      <c r="E13" s="38"/>
      <c r="F13" s="39"/>
      <c r="G13" s="96"/>
    </row>
    <row r="14" spans="1:7" ht="18">
      <c r="A14" s="40" t="s">
        <v>111</v>
      </c>
      <c r="B14" s="97" t="s">
        <v>112</v>
      </c>
      <c r="C14" s="98"/>
      <c r="D14" s="98"/>
      <c r="E14" s="98"/>
      <c r="F14" s="98"/>
      <c r="G14" s="38"/>
    </row>
    <row r="15" spans="1:7" ht="20.100000000000001" customHeight="1">
      <c r="A15" s="41">
        <v>1</v>
      </c>
      <c r="B15" s="74" t="s">
        <v>114</v>
      </c>
      <c r="C15" s="75"/>
      <c r="D15" s="75"/>
      <c r="E15" s="75"/>
      <c r="F15" s="76"/>
      <c r="G15" s="42"/>
    </row>
    <row r="16" spans="1:7" ht="20.100000000000001" customHeight="1">
      <c r="A16" s="41">
        <v>2</v>
      </c>
      <c r="B16" s="74" t="s">
        <v>115</v>
      </c>
      <c r="C16" s="75"/>
      <c r="D16" s="75"/>
      <c r="E16" s="75"/>
      <c r="F16" s="76"/>
      <c r="G16" s="42"/>
    </row>
    <row r="17" spans="1:7" ht="20.100000000000001" customHeight="1">
      <c r="A17" s="41">
        <v>3</v>
      </c>
      <c r="B17" s="74" t="s">
        <v>116</v>
      </c>
      <c r="C17" s="75"/>
      <c r="D17" s="75"/>
      <c r="E17" s="75"/>
      <c r="F17" s="76"/>
      <c r="G17" s="42"/>
    </row>
    <row r="18" spans="1:7" ht="20.100000000000001" customHeight="1">
      <c r="A18" s="41">
        <v>4</v>
      </c>
      <c r="B18" s="74" t="s">
        <v>121</v>
      </c>
      <c r="C18" s="102"/>
      <c r="D18" s="102"/>
      <c r="E18" s="102"/>
      <c r="F18" s="103"/>
      <c r="G18" s="42"/>
    </row>
    <row r="19" spans="1:7" ht="20.100000000000001" customHeight="1">
      <c r="A19" s="41">
        <v>5</v>
      </c>
      <c r="B19" s="74" t="s">
        <v>117</v>
      </c>
      <c r="C19" s="75"/>
      <c r="D19" s="75"/>
      <c r="E19" s="75"/>
      <c r="F19" s="76"/>
      <c r="G19" s="42"/>
    </row>
    <row r="20" spans="1:7" ht="20.100000000000001" customHeight="1">
      <c r="A20" s="41">
        <v>6</v>
      </c>
      <c r="B20" s="74" t="s">
        <v>118</v>
      </c>
      <c r="C20" s="75"/>
      <c r="D20" s="75"/>
      <c r="E20" s="75"/>
      <c r="F20" s="76"/>
      <c r="G20" s="42"/>
    </row>
    <row r="21" spans="1:7" ht="20.100000000000001" customHeight="1">
      <c r="A21" s="41">
        <v>7</v>
      </c>
      <c r="B21" s="74" t="s">
        <v>119</v>
      </c>
      <c r="C21" s="102"/>
      <c r="D21" s="102"/>
      <c r="E21" s="102"/>
      <c r="F21" s="103"/>
      <c r="G21" s="42"/>
    </row>
    <row r="22" spans="1:7" ht="20.25" customHeight="1">
      <c r="A22" s="41">
        <v>8</v>
      </c>
      <c r="B22" s="99" t="s">
        <v>120</v>
      </c>
      <c r="C22" s="100"/>
      <c r="D22" s="100"/>
      <c r="E22" s="100"/>
      <c r="F22" s="76"/>
      <c r="G22" s="42"/>
    </row>
    <row r="23" spans="1:7">
      <c r="A23" s="101"/>
      <c r="B23" s="101"/>
      <c r="C23" s="101"/>
      <c r="D23" s="101"/>
      <c r="E23" s="101"/>
      <c r="F23" s="43" t="s">
        <v>113</v>
      </c>
      <c r="G23" s="44" t="e">
        <f>AVERAGE(G15:G22)</f>
        <v>#DIV/0!</v>
      </c>
    </row>
  </sheetData>
  <mergeCells count="21">
    <mergeCell ref="B17:F17"/>
    <mergeCell ref="B19:F19"/>
    <mergeCell ref="B20:F20"/>
    <mergeCell ref="B22:F22"/>
    <mergeCell ref="A23:E23"/>
    <mergeCell ref="B21:F21"/>
    <mergeCell ref="B18:F18"/>
    <mergeCell ref="B16:F16"/>
    <mergeCell ref="A2:A6"/>
    <mergeCell ref="B2:G2"/>
    <mergeCell ref="B3:G3"/>
    <mergeCell ref="B4:G4"/>
    <mergeCell ref="B5:G5"/>
    <mergeCell ref="B6:C6"/>
    <mergeCell ref="D6:E6"/>
    <mergeCell ref="F6:G6"/>
    <mergeCell ref="A9:G9"/>
    <mergeCell ref="A11:A12"/>
    <mergeCell ref="G11:G13"/>
    <mergeCell ref="B14:F14"/>
    <mergeCell ref="B15:F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showGridLines="0" topLeftCell="A27" zoomScaleNormal="100" workbookViewId="0">
      <selection sqref="A1:A3"/>
    </sheetView>
  </sheetViews>
  <sheetFormatPr baseColWidth="10" defaultRowHeight="15"/>
  <cols>
    <col min="1" max="1" width="12.140625" customWidth="1"/>
    <col min="2" max="2" width="11" customWidth="1"/>
    <col min="3" max="3" width="12.5703125" bestFit="1" customWidth="1"/>
    <col min="6" max="6" width="11.42578125" customWidth="1"/>
    <col min="7" max="7" width="12.28515625" customWidth="1"/>
    <col min="8" max="8" width="11.42578125" customWidth="1"/>
  </cols>
  <sheetData>
    <row r="1" spans="1:8" ht="30">
      <c r="A1" s="112"/>
      <c r="B1" s="105" t="s">
        <v>2</v>
      </c>
      <c r="C1" s="106"/>
      <c r="D1" s="106"/>
      <c r="E1" s="106"/>
      <c r="F1" s="107"/>
      <c r="G1" s="17">
        <f ca="1">TODAY()</f>
        <v>45343</v>
      </c>
      <c r="H1" s="2" t="s">
        <v>0</v>
      </c>
    </row>
    <row r="2" spans="1:8">
      <c r="A2" s="113"/>
      <c r="B2" s="108"/>
      <c r="C2" s="109"/>
      <c r="D2" s="109"/>
      <c r="E2" s="109"/>
      <c r="F2" s="110"/>
      <c r="G2" s="104" t="s">
        <v>1</v>
      </c>
      <c r="H2" s="104"/>
    </row>
    <row r="3" spans="1:8">
      <c r="A3" s="114"/>
      <c r="B3" s="15"/>
      <c r="C3" s="15"/>
      <c r="D3" s="15"/>
      <c r="E3" s="15"/>
      <c r="F3" s="15"/>
      <c r="G3" s="15"/>
      <c r="H3" s="15"/>
    </row>
    <row r="4" spans="1:8" ht="18" customHeight="1">
      <c r="A4" s="111" t="s">
        <v>30</v>
      </c>
      <c r="B4" s="111"/>
      <c r="C4" s="115" t="s">
        <v>31</v>
      </c>
      <c r="D4" s="115"/>
      <c r="E4" s="115"/>
      <c r="F4" s="115"/>
      <c r="G4" s="115"/>
      <c r="H4" s="115"/>
    </row>
    <row r="5" spans="1:8" ht="18" customHeight="1">
      <c r="A5" s="111" t="s">
        <v>28</v>
      </c>
      <c r="B5" s="111"/>
      <c r="C5" s="115" t="s">
        <v>31</v>
      </c>
      <c r="D5" s="115"/>
      <c r="E5" s="115"/>
      <c r="F5" s="115"/>
      <c r="G5" s="115"/>
      <c r="H5" s="115"/>
    </row>
    <row r="6" spans="1:8" ht="18" customHeight="1">
      <c r="A6" s="111" t="s">
        <v>29</v>
      </c>
      <c r="B6" s="111"/>
      <c r="C6" s="115" t="s">
        <v>31</v>
      </c>
      <c r="D6" s="115"/>
      <c r="E6" s="115"/>
      <c r="F6" s="115"/>
      <c r="G6" s="115"/>
      <c r="H6" s="115"/>
    </row>
    <row r="7" spans="1:8" ht="18" customHeight="1">
      <c r="A7" s="111" t="s">
        <v>62</v>
      </c>
      <c r="B7" s="111"/>
      <c r="C7" s="104" t="s">
        <v>27</v>
      </c>
      <c r="D7" s="104"/>
      <c r="E7" s="104"/>
      <c r="F7" s="104" t="s">
        <v>3</v>
      </c>
      <c r="G7" s="104"/>
      <c r="H7" s="25" t="e">
        <f ca="1">CHOOSE(RANDBETWEEN(1,25),1,2,3,4,5,6,7,8,9,10,11,12,13,14,15,16,17,18,19,20.21,22,23,24,25)</f>
        <v>#VALUE!</v>
      </c>
    </row>
    <row r="8" spans="1:8">
      <c r="A8" s="14" t="s">
        <v>93</v>
      </c>
    </row>
    <row r="9" spans="1:8" ht="18.75" customHeight="1">
      <c r="A9" s="130" t="s">
        <v>93</v>
      </c>
      <c r="B9" s="131"/>
      <c r="C9" s="116" t="s">
        <v>4</v>
      </c>
      <c r="D9" s="116"/>
      <c r="E9" s="116"/>
      <c r="F9" s="116"/>
      <c r="G9" s="116"/>
      <c r="H9" s="116"/>
    </row>
    <row r="10" spans="1:8" ht="18" customHeight="1">
      <c r="A10" s="132"/>
      <c r="B10" s="133"/>
      <c r="C10" s="104" t="s">
        <v>5</v>
      </c>
      <c r="D10" s="104"/>
      <c r="E10" s="104"/>
      <c r="F10" s="104"/>
      <c r="G10" s="104"/>
      <c r="H10" s="104"/>
    </row>
    <row r="11" spans="1:8" ht="10.5" customHeight="1">
      <c r="A11" s="132"/>
      <c r="B11" s="133"/>
      <c r="C11" s="117" t="s">
        <v>6</v>
      </c>
      <c r="D11" s="117"/>
      <c r="E11" s="117"/>
      <c r="F11" s="118">
        <f ca="1">RANDBETWEEN(38100,238200)</f>
        <v>231514</v>
      </c>
      <c r="G11" s="118"/>
      <c r="H11" s="118"/>
    </row>
    <row r="12" spans="1:8" ht="10.5" customHeight="1">
      <c r="A12" s="132"/>
      <c r="B12" s="133"/>
      <c r="C12" s="117"/>
      <c r="D12" s="117"/>
      <c r="E12" s="117"/>
      <c r="F12" s="118">
        <f t="shared" ref="F12:F16" ca="1" si="0">RANDBETWEEN(38100,238200)</f>
        <v>146984</v>
      </c>
      <c r="G12" s="118"/>
      <c r="H12" s="118"/>
    </row>
    <row r="13" spans="1:8" ht="10.5" customHeight="1">
      <c r="A13" s="132"/>
      <c r="B13" s="133"/>
      <c r="C13" s="117"/>
      <c r="D13" s="117"/>
      <c r="E13" s="117"/>
      <c r="F13" s="118">
        <f ca="1">RANDBETWEEN(38100,238200)</f>
        <v>224248</v>
      </c>
      <c r="G13" s="118"/>
      <c r="H13" s="118"/>
    </row>
    <row r="14" spans="1:8" ht="10.5" customHeight="1">
      <c r="A14" s="132"/>
      <c r="B14" s="133"/>
      <c r="C14" s="117"/>
      <c r="D14" s="117"/>
      <c r="E14" s="117"/>
      <c r="F14" s="118">
        <f t="shared" ca="1" si="0"/>
        <v>189896</v>
      </c>
      <c r="G14" s="118"/>
      <c r="H14" s="118"/>
    </row>
    <row r="15" spans="1:8" ht="10.5" customHeight="1">
      <c r="A15" s="132"/>
      <c r="B15" s="133"/>
      <c r="C15" s="117"/>
      <c r="D15" s="117"/>
      <c r="E15" s="117"/>
      <c r="F15" s="118">
        <f t="shared" ca="1" si="0"/>
        <v>164140</v>
      </c>
      <c r="G15" s="118"/>
      <c r="H15" s="118"/>
    </row>
    <row r="16" spans="1:8" ht="10.5" customHeight="1">
      <c r="A16" s="134"/>
      <c r="B16" s="135"/>
      <c r="C16" s="117"/>
      <c r="D16" s="117"/>
      <c r="E16" s="117"/>
      <c r="F16" s="118">
        <f t="shared" ca="1" si="0"/>
        <v>214031</v>
      </c>
      <c r="G16" s="118"/>
      <c r="H16" s="118"/>
    </row>
    <row r="17" spans="1:8" ht="18.75" customHeight="1">
      <c r="A17" s="134"/>
      <c r="B17" s="135"/>
      <c r="C17" s="123" t="s">
        <v>7</v>
      </c>
      <c r="D17" s="123"/>
      <c r="E17" s="123"/>
      <c r="F17" s="119">
        <f ca="1">SUM(F11:H16)</f>
        <v>1170813</v>
      </c>
      <c r="G17" s="120"/>
      <c r="H17" s="121"/>
    </row>
    <row r="18" spans="1:8" ht="15" customHeight="1">
      <c r="A18" s="136"/>
      <c r="B18" s="137"/>
      <c r="C18" s="124" t="s">
        <v>8</v>
      </c>
      <c r="D18" s="124"/>
      <c r="E18" s="124"/>
      <c r="F18" s="122">
        <f ca="1">TODAY()+RANDBETWEEN(10,25)</f>
        <v>45354</v>
      </c>
      <c r="G18" s="122"/>
      <c r="H18" s="122"/>
    </row>
    <row r="19" spans="1:8">
      <c r="A19" s="24" t="s">
        <v>93</v>
      </c>
      <c r="F19" s="14" t="s">
        <v>88</v>
      </c>
    </row>
    <row r="20" spans="1:8" ht="28.5">
      <c r="A20" s="125" t="s">
        <v>9</v>
      </c>
      <c r="B20" s="125"/>
      <c r="C20" s="125"/>
      <c r="D20" s="125"/>
      <c r="E20" s="125"/>
      <c r="F20" s="125"/>
      <c r="G20" s="125"/>
      <c r="H20" s="125"/>
    </row>
    <row r="21" spans="1:8" ht="29.25" customHeight="1">
      <c r="A21" s="128" t="s">
        <v>10</v>
      </c>
      <c r="B21" s="128"/>
      <c r="C21" s="128" t="s">
        <v>11</v>
      </c>
      <c r="D21" s="128"/>
      <c r="E21" s="128" t="s">
        <v>12</v>
      </c>
      <c r="F21" s="128"/>
      <c r="G21" s="128" t="s">
        <v>13</v>
      </c>
      <c r="H21" s="128"/>
    </row>
    <row r="22" spans="1:8" ht="18.75">
      <c r="A22" s="127">
        <f ca="1">RANDBETWEEN(1000,1300)</f>
        <v>1184</v>
      </c>
      <c r="B22" s="127"/>
      <c r="C22" s="127">
        <f ca="1">RANDBETWEEN(780,1080)</f>
        <v>1043</v>
      </c>
      <c r="D22" s="127"/>
      <c r="E22" s="127">
        <f ca="1">RANDBETWEEN(100,450)</f>
        <v>145</v>
      </c>
      <c r="F22" s="127"/>
      <c r="G22" s="127">
        <f ca="1">SUM(A22:D22)</f>
        <v>2227</v>
      </c>
      <c r="H22" s="127"/>
    </row>
    <row r="24" spans="1:8" ht="15" customHeight="1">
      <c r="A24" s="141" t="s">
        <v>14</v>
      </c>
      <c r="B24" s="141"/>
      <c r="C24" s="141" t="s">
        <v>15</v>
      </c>
      <c r="D24" s="141"/>
      <c r="E24" s="141" t="s">
        <v>16</v>
      </c>
      <c r="F24" s="141"/>
      <c r="G24" s="141"/>
      <c r="H24" s="141"/>
    </row>
    <row r="25" spans="1:8" ht="17.25" customHeight="1">
      <c r="A25" s="142" t="str">
        <f ca="1">CHOOSE(RANDBETWEEN(1,6),"Elcy Garro Tirado", "Igor Dito","Armando Bronca Segura", "Helen Chufe","Lola Calamidades","Margarita De Madera" )</f>
        <v>Helen Chufe</v>
      </c>
      <c r="B25" s="142"/>
      <c r="C25" s="143">
        <f ca="1">RANDBETWEEN(3009999999,3249999999)</f>
        <v>3017546287</v>
      </c>
      <c r="D25" s="143"/>
      <c r="E25" s="1" t="s">
        <v>17</v>
      </c>
      <c r="F25" s="126">
        <f ca="1">TODAY()-RANDBETWEEN(40,50)</f>
        <v>45294</v>
      </c>
      <c r="G25" s="126"/>
      <c r="H25" s="126"/>
    </row>
    <row r="26" spans="1:8">
      <c r="A26" s="142"/>
      <c r="B26" s="142"/>
      <c r="C26" s="143"/>
      <c r="D26" s="143"/>
      <c r="E26" s="1" t="s">
        <v>18</v>
      </c>
      <c r="F26" s="126">
        <f ca="1">TODAY()-RANDBETWEEN(10,20)</f>
        <v>45325</v>
      </c>
      <c r="G26" s="126"/>
      <c r="H26" s="126"/>
    </row>
    <row r="27" spans="1:8">
      <c r="A27" s="15"/>
      <c r="B27" s="15">
        <v>43661</v>
      </c>
      <c r="C27" s="15">
        <v>43661</v>
      </c>
      <c r="D27" s="15">
        <v>43661</v>
      </c>
      <c r="E27" s="15">
        <v>43661</v>
      </c>
      <c r="F27" s="15">
        <v>43661</v>
      </c>
      <c r="G27" s="15">
        <v>43661</v>
      </c>
      <c r="H27" s="15">
        <v>43661</v>
      </c>
    </row>
    <row r="28" spans="1:8" ht="33.75">
      <c r="A28" s="16" t="s">
        <v>19</v>
      </c>
      <c r="B28" s="16" t="s">
        <v>20</v>
      </c>
      <c r="C28" s="16" t="s">
        <v>21</v>
      </c>
      <c r="D28" s="16" t="s">
        <v>22</v>
      </c>
      <c r="E28" s="16" t="s">
        <v>23</v>
      </c>
      <c r="F28" s="16" t="s">
        <v>24</v>
      </c>
      <c r="G28" s="16" t="s">
        <v>25</v>
      </c>
      <c r="H28" s="16" t="s">
        <v>26</v>
      </c>
    </row>
    <row r="29" spans="1:8">
      <c r="A29" s="18">
        <f ca="1">TODAY()-RANDBETWEEN(12,30)</f>
        <v>45321</v>
      </c>
      <c r="B29" s="4">
        <f ca="1">NOW()+RAND()</f>
        <v>45343.823069264887</v>
      </c>
      <c r="C29" s="19">
        <f ca="1">RANDBETWEEN(0,120)+RAND()</f>
        <v>67.950884463665076</v>
      </c>
      <c r="D29" s="20">
        <v>51112233</v>
      </c>
      <c r="E29" s="26" t="str">
        <f ca="1">TEXT(CHOOSE(RANDBETWEEN(1,12),"Ibagué","Armenia","Bogotá","Cali","Medellín","Cartagena","Pereira","Pasto","Barranquilla","Santa Marta","Montería","Sincelejo"),"@")</f>
        <v>Pasto</v>
      </c>
      <c r="F29" s="5">
        <f ca="1">C29*100</f>
        <v>6795.0884463665079</v>
      </c>
      <c r="G29" s="6">
        <f ca="1">F29*10%</f>
        <v>679.50884463665079</v>
      </c>
      <c r="H29" s="7">
        <f ca="1">F29-G29</f>
        <v>6115.5796017298571</v>
      </c>
    </row>
    <row r="30" spans="1:8">
      <c r="A30" s="18">
        <f t="shared" ref="A30:A36" ca="1" si="1">TODAY()-RANDBETWEEN(12,30)</f>
        <v>45324</v>
      </c>
      <c r="B30" s="4">
        <f t="shared" ref="B30:B35" ca="1" si="2">NOW()+RAND()</f>
        <v>45344.202636892755</v>
      </c>
      <c r="C30" s="19">
        <f t="shared" ref="C30:C36" ca="1" si="3">RANDBETWEEN(0,120)+RAND()</f>
        <v>17.731989996515622</v>
      </c>
      <c r="D30" s="20">
        <v>25554466</v>
      </c>
      <c r="E30" s="26" t="str">
        <f t="shared" ref="E30:E36" ca="1" si="4">TEXT(CHOOSE(RANDBETWEEN(1,12),"Ibagué","Armenia","Bogotá","Cali","Medellín","Cartagena","Pereira","Pasto","Barranquilla","Santa Marta","Montería","Sincelejo"),"@")</f>
        <v>Pereira</v>
      </c>
      <c r="F30" s="5">
        <f t="shared" ref="F30:F36" ca="1" si="5">C30*100</f>
        <v>1773.1989996515622</v>
      </c>
      <c r="G30" s="6">
        <f t="shared" ref="G30:G36" ca="1" si="6">F30*10%</f>
        <v>177.31989996515622</v>
      </c>
      <c r="H30" s="7">
        <f t="shared" ref="H30:H36" ca="1" si="7">F30-G30</f>
        <v>1595.8790996864059</v>
      </c>
    </row>
    <row r="31" spans="1:8">
      <c r="A31" s="18">
        <f t="shared" ca="1" si="1"/>
        <v>45327</v>
      </c>
      <c r="B31" s="4">
        <f t="shared" ca="1" si="2"/>
        <v>45343.991694653399</v>
      </c>
      <c r="C31" s="19">
        <f t="shared" ca="1" si="3"/>
        <v>86.418417933386877</v>
      </c>
      <c r="D31" s="20">
        <v>43334455</v>
      </c>
      <c r="E31" s="26" t="str">
        <f t="shared" ca="1" si="4"/>
        <v>Pereira</v>
      </c>
      <c r="F31" s="5">
        <f t="shared" ca="1" si="5"/>
        <v>8641.8417933386881</v>
      </c>
      <c r="G31" s="6">
        <f t="shared" ca="1" si="6"/>
        <v>864.18417933386888</v>
      </c>
      <c r="H31" s="7">
        <f t="shared" ca="1" si="7"/>
        <v>7777.6576140048192</v>
      </c>
    </row>
    <row r="32" spans="1:8">
      <c r="A32" s="18">
        <f t="shared" ca="1" si="1"/>
        <v>45330</v>
      </c>
      <c r="B32" s="4">
        <f t="shared" ca="1" si="2"/>
        <v>45344.219458683663</v>
      </c>
      <c r="C32" s="19">
        <f t="shared" ca="1" si="3"/>
        <v>99.762519038338226</v>
      </c>
      <c r="D32" s="20">
        <v>16667788</v>
      </c>
      <c r="E32" s="26" t="str">
        <f t="shared" ca="1" si="4"/>
        <v>Ibagué</v>
      </c>
      <c r="F32" s="5">
        <f t="shared" ca="1" si="5"/>
        <v>9976.2519038338232</v>
      </c>
      <c r="G32" s="6">
        <f t="shared" ca="1" si="6"/>
        <v>997.62519038338235</v>
      </c>
      <c r="H32" s="7">
        <f t="shared" ca="1" si="7"/>
        <v>8978.6267134504415</v>
      </c>
    </row>
    <row r="33" spans="1:8">
      <c r="A33" s="18">
        <f t="shared" ca="1" si="1"/>
        <v>45316</v>
      </c>
      <c r="B33" s="4">
        <f t="shared" ca="1" si="2"/>
        <v>45344.282328513633</v>
      </c>
      <c r="C33" s="19">
        <f t="shared" ca="1" si="3"/>
        <v>13.846876670676201</v>
      </c>
      <c r="D33" s="20">
        <v>64445599</v>
      </c>
      <c r="E33" s="26" t="str">
        <f t="shared" ca="1" si="4"/>
        <v>Cali</v>
      </c>
      <c r="F33" s="5">
        <f t="shared" ca="1" si="5"/>
        <v>1384.6876670676202</v>
      </c>
      <c r="G33" s="6">
        <f t="shared" ca="1" si="6"/>
        <v>138.46876670676201</v>
      </c>
      <c r="H33" s="7">
        <f t="shared" ca="1" si="7"/>
        <v>1246.2189003608582</v>
      </c>
    </row>
    <row r="34" spans="1:8">
      <c r="A34" s="18">
        <f t="shared" ca="1" si="1"/>
        <v>45324</v>
      </c>
      <c r="B34" s="4">
        <f t="shared" ca="1" si="2"/>
        <v>45343.892611539632</v>
      </c>
      <c r="C34" s="19">
        <f t="shared" ca="1" si="3"/>
        <v>97.584621715537281</v>
      </c>
      <c r="D34" s="20">
        <v>25554466</v>
      </c>
      <c r="E34" s="26" t="str">
        <f t="shared" ca="1" si="4"/>
        <v>Armenia</v>
      </c>
      <c r="F34" s="5">
        <f t="shared" ca="1" si="5"/>
        <v>9758.4621715537287</v>
      </c>
      <c r="G34" s="6">
        <f t="shared" ca="1" si="6"/>
        <v>975.84621715537287</v>
      </c>
      <c r="H34" s="7">
        <f t="shared" ca="1" si="7"/>
        <v>8782.6159543983558</v>
      </c>
    </row>
    <row r="35" spans="1:8">
      <c r="A35" s="18">
        <f t="shared" ca="1" si="1"/>
        <v>45331</v>
      </c>
      <c r="B35" s="4">
        <f t="shared" ca="1" si="2"/>
        <v>45343.995262726457</v>
      </c>
      <c r="C35" s="19">
        <f t="shared" ca="1" si="3"/>
        <v>2.7392637773136936</v>
      </c>
      <c r="D35" s="20">
        <v>43334455</v>
      </c>
      <c r="E35" s="26" t="str">
        <f t="shared" ca="1" si="4"/>
        <v>Pasto</v>
      </c>
      <c r="F35" s="5">
        <f t="shared" ca="1" si="5"/>
        <v>273.92637773136937</v>
      </c>
      <c r="G35" s="6">
        <f t="shared" ca="1" si="6"/>
        <v>27.39263777313694</v>
      </c>
      <c r="H35" s="7">
        <f t="shared" ca="1" si="7"/>
        <v>246.53373995823245</v>
      </c>
    </row>
    <row r="36" spans="1:8">
      <c r="A36" s="18">
        <f t="shared" ca="1" si="1"/>
        <v>45322</v>
      </c>
      <c r="B36" s="4">
        <f ca="1">NOW()+RAND()</f>
        <v>45344.469117486857</v>
      </c>
      <c r="C36" s="19">
        <f t="shared" ca="1" si="3"/>
        <v>38.5601277684856</v>
      </c>
      <c r="D36" s="20">
        <v>16667788</v>
      </c>
      <c r="E36" s="26" t="str">
        <f t="shared" ca="1" si="4"/>
        <v>Santa Marta</v>
      </c>
      <c r="F36" s="5">
        <f t="shared" ca="1" si="5"/>
        <v>3856.01277684856</v>
      </c>
      <c r="G36" s="6">
        <f t="shared" ca="1" si="6"/>
        <v>385.60127768485603</v>
      </c>
      <c r="H36" s="7">
        <f t="shared" ca="1" si="7"/>
        <v>3470.4114991637039</v>
      </c>
    </row>
    <row r="37" spans="1:8" ht="36" customHeight="1">
      <c r="A37" s="138" t="s">
        <v>70</v>
      </c>
      <c r="B37" s="129" t="s">
        <v>72</v>
      </c>
      <c r="C37" s="140" t="s">
        <v>71</v>
      </c>
      <c r="D37" s="140" t="s">
        <v>73</v>
      </c>
      <c r="E37" s="129" t="s">
        <v>74</v>
      </c>
      <c r="F37" s="129" t="s">
        <v>75</v>
      </c>
      <c r="G37" s="129" t="s">
        <v>76</v>
      </c>
      <c r="H37" s="129" t="s">
        <v>77</v>
      </c>
    </row>
    <row r="38" spans="1:8" ht="36" customHeight="1">
      <c r="A38" s="139"/>
      <c r="B38" s="129"/>
      <c r="C38" s="140"/>
      <c r="D38" s="140"/>
      <c r="E38" s="129"/>
      <c r="F38" s="129"/>
      <c r="G38" s="129"/>
      <c r="H38" s="129"/>
    </row>
    <row r="40" spans="1:8">
      <c r="A40" s="14" t="s">
        <v>89</v>
      </c>
    </row>
    <row r="1048576" spans="16384:16384">
      <c r="XFD1048576" s="14" t="s">
        <v>93</v>
      </c>
    </row>
  </sheetData>
  <sheetProtection algorithmName="SHA-512" hashValue="bsaQQ9lJS+/4K+t+Ozj2ye9NYgWDJ9JftaKG38hUapQU7hxFMp9VJ4caVqiyD4PXBYrmLjgdBk5GOo7rPlu/Eg==" saltValue="ssL0om+J+MeXe5+lw33yrg==" spinCount="100000" sheet="1" objects="1" scenarios="1" selectLockedCells="1" selectUnlockedCells="1"/>
  <mergeCells count="51">
    <mergeCell ref="F37:F38"/>
    <mergeCell ref="G37:G38"/>
    <mergeCell ref="H37:H38"/>
    <mergeCell ref="A9:B15"/>
    <mergeCell ref="A16:B18"/>
    <mergeCell ref="A37:A38"/>
    <mergeCell ref="B37:B38"/>
    <mergeCell ref="C37:C38"/>
    <mergeCell ref="D37:D38"/>
    <mergeCell ref="E37:E38"/>
    <mergeCell ref="E24:H24"/>
    <mergeCell ref="A25:B26"/>
    <mergeCell ref="C25:D26"/>
    <mergeCell ref="F25:H25"/>
    <mergeCell ref="A24:B24"/>
    <mergeCell ref="C24:D24"/>
    <mergeCell ref="F26:H26"/>
    <mergeCell ref="A22:B22"/>
    <mergeCell ref="C21:D21"/>
    <mergeCell ref="C22:D22"/>
    <mergeCell ref="E21:F21"/>
    <mergeCell ref="E22:F22"/>
    <mergeCell ref="G21:H21"/>
    <mergeCell ref="G22:H22"/>
    <mergeCell ref="A21:B21"/>
    <mergeCell ref="F17:H17"/>
    <mergeCell ref="F18:H18"/>
    <mergeCell ref="C17:E17"/>
    <mergeCell ref="C18:E18"/>
    <mergeCell ref="A20:H20"/>
    <mergeCell ref="C9:H9"/>
    <mergeCell ref="C10:H10"/>
    <mergeCell ref="C11:E16"/>
    <mergeCell ref="F11:H11"/>
    <mergeCell ref="F12:H12"/>
    <mergeCell ref="F13:H13"/>
    <mergeCell ref="F14:H14"/>
    <mergeCell ref="F15:H15"/>
    <mergeCell ref="F16:H16"/>
    <mergeCell ref="A7:B7"/>
    <mergeCell ref="C4:H4"/>
    <mergeCell ref="C5:H5"/>
    <mergeCell ref="C6:H6"/>
    <mergeCell ref="C7:E7"/>
    <mergeCell ref="F7:G7"/>
    <mergeCell ref="A6:B6"/>
    <mergeCell ref="G2:H2"/>
    <mergeCell ref="B1:F2"/>
    <mergeCell ref="A4:B4"/>
    <mergeCell ref="A5:B5"/>
    <mergeCell ref="A1:A3"/>
  </mergeCells>
  <pageMargins left="0.70866141732283472" right="0.70866141732283472" top="0.74803149606299213" bottom="0.74803149606299213" header="0.31496062992125984" footer="0.31496062992125984"/>
  <pageSetup scale="9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4"/>
  <sheetViews>
    <sheetView topLeftCell="C1" zoomScaleNormal="100" workbookViewId="0">
      <selection activeCell="F9" sqref="F9"/>
    </sheetView>
  </sheetViews>
  <sheetFormatPr baseColWidth="10" defaultRowHeight="15"/>
  <cols>
    <col min="1" max="1" width="12" bestFit="1" customWidth="1"/>
  </cols>
  <sheetData>
    <row r="1" spans="1:13">
      <c r="A1">
        <f>5+5</f>
        <v>10</v>
      </c>
      <c r="B1">
        <v>1</v>
      </c>
      <c r="C1">
        <v>1</v>
      </c>
      <c r="D1">
        <v>10</v>
      </c>
      <c r="E1" s="63">
        <v>45341</v>
      </c>
      <c r="F1" s="8">
        <v>45341</v>
      </c>
      <c r="G1" s="46">
        <v>0.60347222222222219</v>
      </c>
      <c r="H1" s="46">
        <v>0.60347222222222219</v>
      </c>
      <c r="I1" t="s">
        <v>130</v>
      </c>
      <c r="J1" t="s">
        <v>130</v>
      </c>
      <c r="K1" t="s">
        <v>130</v>
      </c>
      <c r="L1" t="s">
        <v>130</v>
      </c>
      <c r="M1" t="s">
        <v>130</v>
      </c>
    </row>
    <row r="2" spans="1:13">
      <c r="A2">
        <f>5+5</f>
        <v>10</v>
      </c>
      <c r="B2">
        <v>1</v>
      </c>
      <c r="C2">
        <v>2</v>
      </c>
      <c r="D2">
        <v>11</v>
      </c>
      <c r="E2" s="66">
        <v>45342</v>
      </c>
      <c r="F2" s="8">
        <v>45341</v>
      </c>
      <c r="G2" s="46">
        <v>0.64513888888888904</v>
      </c>
      <c r="H2" s="46">
        <v>0.60347222222222219</v>
      </c>
      <c r="I2" t="s">
        <v>130</v>
      </c>
      <c r="J2" t="s">
        <v>130</v>
      </c>
      <c r="K2" t="s">
        <v>130</v>
      </c>
      <c r="L2" t="s">
        <v>130</v>
      </c>
      <c r="M2" t="s">
        <v>130</v>
      </c>
    </row>
    <row r="3" spans="1:13">
      <c r="B3">
        <v>1</v>
      </c>
      <c r="C3">
        <v>3</v>
      </c>
      <c r="D3">
        <v>12</v>
      </c>
      <c r="E3" s="66">
        <v>45343</v>
      </c>
      <c r="F3" s="8">
        <v>45341</v>
      </c>
      <c r="G3" s="46">
        <v>0.686805555555556</v>
      </c>
      <c r="H3" s="46">
        <v>0.60347222222222219</v>
      </c>
      <c r="I3" t="s">
        <v>130</v>
      </c>
      <c r="J3" t="s">
        <v>130</v>
      </c>
      <c r="K3" t="s">
        <v>130</v>
      </c>
      <c r="L3" t="s">
        <v>130</v>
      </c>
      <c r="M3" t="s">
        <v>130</v>
      </c>
    </row>
    <row r="4" spans="1:13">
      <c r="B4">
        <v>1</v>
      </c>
      <c r="D4">
        <v>13</v>
      </c>
      <c r="E4" s="66">
        <v>45344</v>
      </c>
      <c r="F4" s="8">
        <v>45341</v>
      </c>
      <c r="G4" s="46">
        <v>0.72847222222222197</v>
      </c>
      <c r="H4" s="46">
        <v>0.60347222222222219</v>
      </c>
      <c r="I4" t="s">
        <v>130</v>
      </c>
      <c r="J4" t="s">
        <v>130</v>
      </c>
      <c r="K4" t="s">
        <v>130</v>
      </c>
      <c r="L4" t="s">
        <v>130</v>
      </c>
      <c r="M4" t="s">
        <v>130</v>
      </c>
    </row>
    <row r="5" spans="1:13">
      <c r="B5">
        <v>1</v>
      </c>
      <c r="D5">
        <v>14</v>
      </c>
      <c r="E5" s="66">
        <v>45345</v>
      </c>
      <c r="F5" s="8">
        <v>45341</v>
      </c>
      <c r="G5" s="46">
        <v>0.77013888888888904</v>
      </c>
      <c r="H5" s="46">
        <v>0.60347222222222219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</row>
    <row r="6" spans="1:13">
      <c r="E6" s="63"/>
    </row>
    <row r="7" spans="1:13">
      <c r="C7" s="59"/>
      <c r="D7" s="60"/>
      <c r="E7" s="65"/>
      <c r="F7" s="64"/>
    </row>
    <row r="8" spans="1:13">
      <c r="C8" s="59"/>
      <c r="D8" s="60"/>
      <c r="E8" s="65"/>
      <c r="F8" s="67"/>
    </row>
    <row r="9" spans="1:13">
      <c r="C9" s="59"/>
      <c r="D9" s="60"/>
      <c r="E9" s="65"/>
      <c r="F9" s="67"/>
      <c r="G9" s="59"/>
      <c r="H9" s="59"/>
      <c r="I9" s="59"/>
    </row>
    <row r="10" spans="1:13">
      <c r="C10" s="59"/>
      <c r="D10" s="60"/>
      <c r="E10" s="60"/>
      <c r="G10" s="59"/>
      <c r="H10" s="59"/>
      <c r="I10" s="59"/>
    </row>
    <row r="11" spans="1:13">
      <c r="C11" s="59"/>
      <c r="D11" s="60"/>
      <c r="E11" s="60"/>
      <c r="G11" s="59"/>
      <c r="H11" s="59"/>
      <c r="I11" s="59"/>
    </row>
    <row r="12" spans="1:13">
      <c r="C12" s="59"/>
      <c r="D12" s="60"/>
      <c r="E12" s="60"/>
      <c r="G12" s="59"/>
      <c r="H12" s="59"/>
      <c r="I12" s="59"/>
    </row>
    <row r="13" spans="1:13">
      <c r="C13" s="59"/>
      <c r="D13" s="60"/>
      <c r="E13" s="60"/>
      <c r="G13" s="59"/>
      <c r="H13" s="59"/>
      <c r="I13" s="59"/>
    </row>
    <row r="14" spans="1:13">
      <c r="A14" s="47">
        <f ca="1">TODAY()+45</f>
        <v>45388</v>
      </c>
      <c r="B14" s="58"/>
      <c r="C14" s="60"/>
      <c r="D14" s="60"/>
      <c r="E14" s="60"/>
      <c r="G14" s="59"/>
      <c r="H14" s="59"/>
      <c r="I14" s="59"/>
    </row>
    <row r="15" spans="1:13">
      <c r="A15" s="45"/>
      <c r="B15" s="58"/>
      <c r="C15" s="60"/>
      <c r="D15" s="59"/>
      <c r="E15" s="61"/>
      <c r="G15" s="59"/>
      <c r="H15" s="59"/>
      <c r="I15" s="59"/>
    </row>
    <row r="16" spans="1:13">
      <c r="A16" s="45"/>
      <c r="B16" s="58"/>
      <c r="C16" s="60"/>
      <c r="D16" s="59"/>
      <c r="E16" s="61"/>
    </row>
    <row r="17" spans="1:5">
      <c r="A17" s="45"/>
      <c r="B17" s="58"/>
      <c r="C17" s="60"/>
      <c r="D17" s="59"/>
      <c r="E17" s="61"/>
    </row>
    <row r="18" spans="1:5">
      <c r="A18" s="45"/>
      <c r="B18" s="58"/>
      <c r="C18" s="60"/>
      <c r="D18" s="59"/>
      <c r="E18" s="61"/>
    </row>
    <row r="19" spans="1:5">
      <c r="A19" s="45"/>
      <c r="B19" s="58"/>
      <c r="C19" s="60"/>
      <c r="D19" s="59"/>
      <c r="E19" s="61"/>
    </row>
    <row r="20" spans="1:5">
      <c r="A20" s="45"/>
      <c r="B20" s="58"/>
      <c r="C20" s="60"/>
      <c r="D20" s="59"/>
      <c r="E20" s="59"/>
    </row>
    <row r="21" spans="1:5">
      <c r="A21" s="45"/>
      <c r="B21" s="58"/>
      <c r="C21" s="60"/>
      <c r="D21" s="59"/>
      <c r="E21" s="59"/>
    </row>
    <row r="22" spans="1:5" ht="14.25" customHeight="1">
      <c r="A22" s="8">
        <f ca="1">TODAY()-65</f>
        <v>45278</v>
      </c>
    </row>
    <row r="23" spans="1:5" hidden="1"/>
    <row r="24" spans="1:5" hidden="1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H38"/>
  <sheetViews>
    <sheetView tabSelected="1" topLeftCell="A22" zoomScaleNormal="100" workbookViewId="0">
      <selection activeCell="J34" sqref="J34"/>
    </sheetView>
  </sheetViews>
  <sheetFormatPr baseColWidth="10" defaultRowHeight="15"/>
  <cols>
    <col min="1" max="1" width="11.85546875" customWidth="1"/>
    <col min="2" max="2" width="12.7109375" customWidth="1"/>
    <col min="3" max="3" width="15.85546875" customWidth="1"/>
    <col min="4" max="4" width="17.5703125" customWidth="1"/>
    <col min="7" max="7" width="12.7109375" customWidth="1"/>
    <col min="8" max="8" width="11.85546875" customWidth="1"/>
  </cols>
  <sheetData>
    <row r="1" spans="1:8" ht="30.75" customHeight="1">
      <c r="A1" s="169"/>
      <c r="B1" s="170" t="s">
        <v>2</v>
      </c>
      <c r="C1" s="171"/>
      <c r="D1" s="171"/>
      <c r="E1" s="171"/>
      <c r="F1" s="172"/>
      <c r="G1" s="17">
        <v>45341</v>
      </c>
      <c r="H1" s="48" t="s">
        <v>123</v>
      </c>
    </row>
    <row r="2" spans="1:8">
      <c r="A2" s="169"/>
      <c r="B2" s="173"/>
      <c r="C2" s="174"/>
      <c r="D2" s="174"/>
      <c r="E2" s="174"/>
      <c r="F2" s="175"/>
      <c r="G2" s="104" t="s">
        <v>122</v>
      </c>
      <c r="H2" s="104"/>
    </row>
    <row r="3" spans="1:8">
      <c r="A3" s="169"/>
      <c r="B3" s="176"/>
      <c r="C3" s="176"/>
      <c r="D3" s="176"/>
      <c r="E3" s="176"/>
      <c r="F3" s="176"/>
      <c r="G3" s="176"/>
      <c r="H3" s="176"/>
    </row>
    <row r="4" spans="1:8" ht="16.5" customHeight="1">
      <c r="A4" s="166" t="s">
        <v>30</v>
      </c>
      <c r="B4" s="166"/>
      <c r="C4" s="167" t="s">
        <v>124</v>
      </c>
      <c r="D4" s="167"/>
      <c r="E4" s="167"/>
      <c r="F4" s="167"/>
      <c r="G4" s="167"/>
      <c r="H4" s="167"/>
    </row>
    <row r="5" spans="1:8" ht="16.5" customHeight="1">
      <c r="A5" s="166" t="s">
        <v>28</v>
      </c>
      <c r="B5" s="166"/>
      <c r="C5" s="167" t="s">
        <v>129</v>
      </c>
      <c r="D5" s="167"/>
      <c r="E5" s="167"/>
      <c r="F5" s="167"/>
      <c r="G5" s="167"/>
      <c r="H5" s="167"/>
    </row>
    <row r="6" spans="1:8" ht="16.5" customHeight="1">
      <c r="A6" s="166" t="s">
        <v>29</v>
      </c>
      <c r="B6" s="166"/>
      <c r="C6" s="167" t="s">
        <v>128</v>
      </c>
      <c r="D6" s="167"/>
      <c r="E6" s="167"/>
      <c r="F6" s="167"/>
      <c r="G6" s="167"/>
      <c r="H6" s="167"/>
    </row>
    <row r="7" spans="1:8" ht="16.5" customHeight="1">
      <c r="A7" s="166" t="s">
        <v>62</v>
      </c>
      <c r="B7" s="166"/>
      <c r="C7" s="168" t="s">
        <v>125</v>
      </c>
      <c r="D7" s="161"/>
      <c r="E7" s="162"/>
      <c r="F7" s="168" t="s">
        <v>126</v>
      </c>
      <c r="G7" s="162"/>
      <c r="H7" s="62">
        <f ca="1">RANDBETWEEN(1,100)</f>
        <v>71</v>
      </c>
    </row>
    <row r="9" spans="1:8" ht="17.25" customHeight="1">
      <c r="A9" s="49"/>
      <c r="B9" s="50"/>
      <c r="C9" s="159" t="s">
        <v>4</v>
      </c>
      <c r="D9" s="159"/>
      <c r="E9" s="159"/>
      <c r="F9" s="159"/>
      <c r="G9" s="159"/>
      <c r="H9" s="160"/>
    </row>
    <row r="10" spans="1:8" ht="17.25" customHeight="1">
      <c r="A10" s="51"/>
      <c r="B10" s="52"/>
      <c r="C10" s="161" t="s">
        <v>5</v>
      </c>
      <c r="D10" s="161"/>
      <c r="E10" s="161"/>
      <c r="F10" s="161"/>
      <c r="G10" s="161"/>
      <c r="H10" s="162"/>
    </row>
    <row r="11" spans="1:8" ht="9.75" customHeight="1">
      <c r="A11" s="51"/>
      <c r="B11" s="52"/>
      <c r="C11" s="163" t="s">
        <v>6</v>
      </c>
      <c r="D11" s="163"/>
      <c r="E11" s="163"/>
      <c r="F11" s="165">
        <f ca="1">RANDBETWEEN(50000,150000)</f>
        <v>118804</v>
      </c>
      <c r="G11" s="165"/>
      <c r="H11" s="165"/>
    </row>
    <row r="12" spans="1:8" ht="9.75" customHeight="1">
      <c r="A12" s="51"/>
      <c r="B12" s="52"/>
      <c r="C12" s="164"/>
      <c r="D12" s="164"/>
      <c r="E12" s="164"/>
      <c r="F12" s="165">
        <f t="shared" ref="F12:F16" ca="1" si="0">RANDBETWEEN(50000,150000)</f>
        <v>109364</v>
      </c>
      <c r="G12" s="165"/>
      <c r="H12" s="165"/>
    </row>
    <row r="13" spans="1:8" ht="9.75" customHeight="1">
      <c r="A13" s="51"/>
      <c r="B13" s="52"/>
      <c r="C13" s="164"/>
      <c r="D13" s="164"/>
      <c r="E13" s="164"/>
      <c r="F13" s="165">
        <f t="shared" ca="1" si="0"/>
        <v>51201</v>
      </c>
      <c r="G13" s="165"/>
      <c r="H13" s="165"/>
    </row>
    <row r="14" spans="1:8" ht="9.75" customHeight="1">
      <c r="A14" s="51"/>
      <c r="B14" s="52"/>
      <c r="C14" s="164"/>
      <c r="D14" s="164"/>
      <c r="E14" s="164"/>
      <c r="F14" s="165">
        <f t="shared" ca="1" si="0"/>
        <v>127187</v>
      </c>
      <c r="G14" s="165"/>
      <c r="H14" s="165"/>
    </row>
    <row r="15" spans="1:8" ht="9.75" customHeight="1">
      <c r="A15" s="51"/>
      <c r="B15" s="52"/>
      <c r="C15" s="164"/>
      <c r="D15" s="164"/>
      <c r="E15" s="164"/>
      <c r="F15" s="165">
        <f t="shared" ca="1" si="0"/>
        <v>102630</v>
      </c>
      <c r="G15" s="165"/>
      <c r="H15" s="165"/>
    </row>
    <row r="16" spans="1:8" ht="9.75" customHeight="1">
      <c r="A16" s="53"/>
      <c r="B16" s="55"/>
      <c r="C16" s="164"/>
      <c r="D16" s="164"/>
      <c r="E16" s="164"/>
      <c r="F16" s="165">
        <f t="shared" ca="1" si="0"/>
        <v>72459</v>
      </c>
      <c r="G16" s="165"/>
      <c r="H16" s="165"/>
    </row>
    <row r="17" spans="1:8" ht="20.25" customHeight="1">
      <c r="A17" s="53"/>
      <c r="B17" s="55"/>
      <c r="C17" s="123" t="s">
        <v>7</v>
      </c>
      <c r="D17" s="123"/>
      <c r="E17" s="123"/>
      <c r="F17" s="156">
        <f ca="1">SUM(F11:H16)</f>
        <v>581645</v>
      </c>
      <c r="G17" s="157"/>
      <c r="H17" s="158"/>
    </row>
    <row r="18" spans="1:8">
      <c r="A18" s="54"/>
      <c r="B18" s="56"/>
      <c r="C18" s="154" t="s">
        <v>127</v>
      </c>
      <c r="D18" s="155"/>
      <c r="E18" s="155"/>
      <c r="F18" s="145">
        <f ca="1">TODAY()+15</f>
        <v>45358</v>
      </c>
      <c r="G18" s="145"/>
      <c r="H18" s="145"/>
    </row>
    <row r="20" spans="1:8" ht="30" customHeight="1">
      <c r="A20" s="149" t="s">
        <v>9</v>
      </c>
      <c r="B20" s="150"/>
      <c r="C20" s="150"/>
      <c r="D20" s="150"/>
      <c r="E20" s="150"/>
      <c r="F20" s="150"/>
      <c r="G20" s="150"/>
      <c r="H20" s="150"/>
    </row>
    <row r="21" spans="1:8" ht="30" customHeight="1">
      <c r="A21" s="151" t="s">
        <v>131</v>
      </c>
      <c r="B21" s="151"/>
      <c r="C21" s="152" t="s">
        <v>11</v>
      </c>
      <c r="D21" s="152"/>
      <c r="E21" s="153" t="s">
        <v>132</v>
      </c>
      <c r="F21" s="153"/>
      <c r="G21" s="152" t="s">
        <v>13</v>
      </c>
      <c r="H21" s="152"/>
    </row>
    <row r="22" spans="1:8">
      <c r="A22" s="147">
        <f ca="1">RANDBETWEEN(1,200)</f>
        <v>177</v>
      </c>
      <c r="B22" s="147"/>
      <c r="C22" s="147">
        <f ca="1">RANDBETWEEN(1,200)</f>
        <v>30</v>
      </c>
      <c r="D22" s="147"/>
      <c r="E22" s="147">
        <f ca="1">RANDBETWEEN(1,200)</f>
        <v>28</v>
      </c>
      <c r="F22" s="147"/>
      <c r="G22" s="147">
        <f ca="1">SUM(A22,C22,E22)</f>
        <v>235</v>
      </c>
      <c r="H22" s="147"/>
    </row>
    <row r="24" spans="1:8">
      <c r="A24" s="148" t="s">
        <v>14</v>
      </c>
      <c r="B24" s="148"/>
      <c r="C24" s="148" t="s">
        <v>15</v>
      </c>
      <c r="D24" s="148"/>
      <c r="E24" s="148" t="s">
        <v>16</v>
      </c>
      <c r="F24" s="148"/>
      <c r="G24" s="148"/>
      <c r="H24" s="148"/>
    </row>
    <row r="25" spans="1:8">
      <c r="A25" s="142" t="str">
        <f ca="1">CHOOSE(RANDBETWEEN(1,3),"goku","luffy","naruto")</f>
        <v>luffy</v>
      </c>
      <c r="B25" s="142"/>
      <c r="C25" s="144">
        <f ca="1">RANDBETWEEN(2500000,2600000)</f>
        <v>2592520</v>
      </c>
      <c r="D25" s="144"/>
      <c r="E25" s="57" t="s">
        <v>17</v>
      </c>
      <c r="F25" s="145">
        <f ca="1">TODAY()-20</f>
        <v>45323</v>
      </c>
      <c r="G25" s="145"/>
      <c r="H25" s="145"/>
    </row>
    <row r="26" spans="1:8">
      <c r="A26" s="142"/>
      <c r="B26" s="142"/>
      <c r="C26" s="144"/>
      <c r="D26" s="144"/>
      <c r="E26" s="57" t="s">
        <v>18</v>
      </c>
      <c r="F26" s="145">
        <f ca="1">TODAY()+55</f>
        <v>45398</v>
      </c>
      <c r="G26" s="145"/>
      <c r="H26" s="145"/>
    </row>
    <row r="28" spans="1:8" ht="30" customHeight="1">
      <c r="A28" s="69" t="s">
        <v>133</v>
      </c>
      <c r="B28" s="69" t="s">
        <v>134</v>
      </c>
      <c r="C28" s="69" t="s">
        <v>135</v>
      </c>
      <c r="D28" s="69" t="s">
        <v>136</v>
      </c>
      <c r="E28" s="69" t="s">
        <v>137</v>
      </c>
      <c r="F28" s="69" t="s">
        <v>138</v>
      </c>
      <c r="G28" s="69" t="s">
        <v>139</v>
      </c>
      <c r="H28" s="69" t="s">
        <v>140</v>
      </c>
    </row>
    <row r="29" spans="1:8">
      <c r="A29" s="70">
        <f ca="1">TODAY()-RANDBETWEEN(1,12)</f>
        <v>45339</v>
      </c>
      <c r="B29" s="71">
        <f ca="1">NOW()+RAND()</f>
        <v>45344.077844655832</v>
      </c>
      <c r="C29" s="179">
        <f ca="1">RANDBETWEEN(1,120)-RAND()</f>
        <v>4.1244009591508801</v>
      </c>
      <c r="D29" s="180">
        <f ca="1">RANDBETWEEN(2500000,2600000)</f>
        <v>2558281</v>
      </c>
      <c r="E29" s="68" t="str">
        <f ca="1">CHOOSE(RANDBETWEEN(1,5),"Bogota","Medellin","Cali","Cartagena","Barranquilla")</f>
        <v>Medellin</v>
      </c>
      <c r="F29" s="181">
        <f ca="1">C29*200</f>
        <v>824.88019183017605</v>
      </c>
      <c r="G29" s="182">
        <f ca="1">F29*10%</f>
        <v>82.488019183017613</v>
      </c>
      <c r="H29" s="183">
        <f ca="1">F29-G29</f>
        <v>742.39217264715842</v>
      </c>
    </row>
    <row r="30" spans="1:8">
      <c r="A30" s="70">
        <f t="shared" ref="A30:A36" ca="1" si="1">TODAY()-RANDBETWEEN(1,12)</f>
        <v>45342</v>
      </c>
      <c r="B30" s="71">
        <f t="shared" ref="B30:B36" ca="1" si="2">NOW()+RAND()</f>
        <v>45344.596135992586</v>
      </c>
      <c r="C30" s="179">
        <f t="shared" ref="C30:C36" ca="1" si="3">RANDBETWEEN(1,120)-RAND()</f>
        <v>14.105562661826669</v>
      </c>
      <c r="D30" s="180">
        <f t="shared" ref="D30:D36" ca="1" si="4">RANDBETWEEN(2500000,2600000)</f>
        <v>2568334</v>
      </c>
      <c r="E30" s="68" t="str">
        <f t="shared" ref="E30:E36" ca="1" si="5">CHOOSE(RANDBETWEEN(1,5),"Bogota","Medellin","Cali","Cartagena","Barranquilla")</f>
        <v>Cali</v>
      </c>
      <c r="F30" s="181">
        <f t="shared" ref="F30:F36" ca="1" si="6">C30*200</f>
        <v>2821.1125323653337</v>
      </c>
      <c r="G30" s="182">
        <f t="shared" ref="G30:G36" ca="1" si="7">F30*10%</f>
        <v>282.1112532365334</v>
      </c>
      <c r="H30" s="183">
        <f t="shared" ref="H30:H36" ca="1" si="8">F30-G30</f>
        <v>2539.0012791288004</v>
      </c>
    </row>
    <row r="31" spans="1:8">
      <c r="A31" s="70">
        <f t="shared" ca="1" si="1"/>
        <v>45342</v>
      </c>
      <c r="B31" s="71">
        <f t="shared" ca="1" si="2"/>
        <v>45343.889109342272</v>
      </c>
      <c r="C31" s="179">
        <f t="shared" ca="1" si="3"/>
        <v>15.510903265997388</v>
      </c>
      <c r="D31" s="180">
        <f t="shared" ca="1" si="4"/>
        <v>2536010</v>
      </c>
      <c r="E31" s="68" t="str">
        <f t="shared" ca="1" si="5"/>
        <v>Barranquilla</v>
      </c>
      <c r="F31" s="181">
        <f t="shared" ca="1" si="6"/>
        <v>3102.1806531994775</v>
      </c>
      <c r="G31" s="182">
        <f t="shared" ca="1" si="7"/>
        <v>310.21806531994775</v>
      </c>
      <c r="H31" s="183">
        <f t="shared" ca="1" si="8"/>
        <v>2791.9625878795296</v>
      </c>
    </row>
    <row r="32" spans="1:8">
      <c r="A32" s="70">
        <f t="shared" ca="1" si="1"/>
        <v>45334</v>
      </c>
      <c r="B32" s="71">
        <f t="shared" ca="1" si="2"/>
        <v>45343.922392396671</v>
      </c>
      <c r="C32" s="179">
        <f t="shared" ca="1" si="3"/>
        <v>98.89121854375415</v>
      </c>
      <c r="D32" s="180">
        <f t="shared" ca="1" si="4"/>
        <v>2519437</v>
      </c>
      <c r="E32" s="68" t="str">
        <f t="shared" ca="1" si="5"/>
        <v>Bogota</v>
      </c>
      <c r="F32" s="181">
        <f t="shared" ca="1" si="6"/>
        <v>19778.24370875083</v>
      </c>
      <c r="G32" s="182">
        <f t="shared" ca="1" si="7"/>
        <v>1977.8243708750831</v>
      </c>
      <c r="H32" s="183">
        <f t="shared" ca="1" si="8"/>
        <v>17800.419337875748</v>
      </c>
    </row>
    <row r="33" spans="1:8">
      <c r="A33" s="70">
        <f t="shared" ca="1" si="1"/>
        <v>45337</v>
      </c>
      <c r="B33" s="71">
        <f t="shared" ca="1" si="2"/>
        <v>45344.337289679781</v>
      </c>
      <c r="C33" s="179">
        <f t="shared" ca="1" si="3"/>
        <v>73.822701994442099</v>
      </c>
      <c r="D33" s="180">
        <f t="shared" ca="1" si="4"/>
        <v>2589479</v>
      </c>
      <c r="E33" s="68" t="str">
        <f t="shared" ca="1" si="5"/>
        <v>Barranquilla</v>
      </c>
      <c r="F33" s="181">
        <f t="shared" ca="1" si="6"/>
        <v>14764.540398888419</v>
      </c>
      <c r="G33" s="182">
        <f t="shared" ca="1" si="7"/>
        <v>1476.4540398888421</v>
      </c>
      <c r="H33" s="183">
        <f t="shared" ca="1" si="8"/>
        <v>13288.086358999577</v>
      </c>
    </row>
    <row r="34" spans="1:8">
      <c r="A34" s="70">
        <f t="shared" ca="1" si="1"/>
        <v>45332</v>
      </c>
      <c r="B34" s="71">
        <f t="shared" ca="1" si="2"/>
        <v>45343.734946441466</v>
      </c>
      <c r="C34" s="179">
        <f t="shared" ca="1" si="3"/>
        <v>46.247803767113368</v>
      </c>
      <c r="D34" s="180">
        <f t="shared" ca="1" si="4"/>
        <v>2531507</v>
      </c>
      <c r="E34" s="68" t="str">
        <f t="shared" ca="1" si="5"/>
        <v>Barranquilla</v>
      </c>
      <c r="F34" s="181">
        <f t="shared" ca="1" si="6"/>
        <v>9249.5607534226729</v>
      </c>
      <c r="G34" s="182">
        <f t="shared" ca="1" si="7"/>
        <v>924.95607534226735</v>
      </c>
      <c r="H34" s="183">
        <f t="shared" ca="1" si="8"/>
        <v>8324.6046780804063</v>
      </c>
    </row>
    <row r="35" spans="1:8">
      <c r="A35" s="70">
        <f t="shared" ca="1" si="1"/>
        <v>45335</v>
      </c>
      <c r="B35" s="71">
        <f t="shared" ca="1" si="2"/>
        <v>45343.882097778398</v>
      </c>
      <c r="C35" s="179">
        <f t="shared" ca="1" si="3"/>
        <v>101.47036622041639</v>
      </c>
      <c r="D35" s="180">
        <f t="shared" ca="1" si="4"/>
        <v>2515411</v>
      </c>
      <c r="E35" s="68" t="str">
        <f t="shared" ca="1" si="5"/>
        <v>Medellin</v>
      </c>
      <c r="F35" s="181">
        <f t="shared" ca="1" si="6"/>
        <v>20294.07324408328</v>
      </c>
      <c r="G35" s="182">
        <f t="shared" ca="1" si="7"/>
        <v>2029.4073244083281</v>
      </c>
      <c r="H35" s="183">
        <f t="shared" ca="1" si="8"/>
        <v>18264.665919674953</v>
      </c>
    </row>
    <row r="36" spans="1:8">
      <c r="A36" s="70">
        <f t="shared" ca="1" si="1"/>
        <v>45340</v>
      </c>
      <c r="B36" s="71">
        <f t="shared" ca="1" si="2"/>
        <v>45344.498548380958</v>
      </c>
      <c r="C36" s="179">
        <f t="shared" ca="1" si="3"/>
        <v>75.416039169164463</v>
      </c>
      <c r="D36" s="180">
        <f t="shared" ca="1" si="4"/>
        <v>2593292</v>
      </c>
      <c r="E36" s="68" t="str">
        <f t="shared" ca="1" si="5"/>
        <v>Barranquilla</v>
      </c>
      <c r="F36" s="181">
        <f t="shared" ca="1" si="6"/>
        <v>15083.207833832892</v>
      </c>
      <c r="G36" s="182">
        <f t="shared" ca="1" si="7"/>
        <v>1508.3207833832894</v>
      </c>
      <c r="H36" s="183">
        <f t="shared" ca="1" si="8"/>
        <v>13574.887050449603</v>
      </c>
    </row>
    <row r="37" spans="1:8" ht="30" customHeight="1">
      <c r="A37" s="146" t="s">
        <v>141</v>
      </c>
      <c r="B37" s="178" t="s">
        <v>142</v>
      </c>
      <c r="C37" s="146" t="s">
        <v>143</v>
      </c>
      <c r="D37" s="177" t="s">
        <v>144</v>
      </c>
      <c r="E37" s="178" t="s">
        <v>145</v>
      </c>
      <c r="F37" s="178" t="s">
        <v>146</v>
      </c>
      <c r="G37" s="178" t="s">
        <v>147</v>
      </c>
      <c r="H37" s="178" t="s">
        <v>148</v>
      </c>
    </row>
    <row r="38" spans="1:8" ht="30" customHeight="1">
      <c r="A38" s="146"/>
      <c r="B38" s="178"/>
      <c r="C38" s="146"/>
      <c r="D38" s="177"/>
      <c r="E38" s="178"/>
      <c r="F38" s="178"/>
      <c r="G38" s="178"/>
      <c r="H38" s="178"/>
    </row>
  </sheetData>
  <mergeCells count="50">
    <mergeCell ref="A1:A3"/>
    <mergeCell ref="B1:F2"/>
    <mergeCell ref="G2:H2"/>
    <mergeCell ref="A4:B4"/>
    <mergeCell ref="A5:B5"/>
    <mergeCell ref="B3:H3"/>
    <mergeCell ref="A7:B7"/>
    <mergeCell ref="C4:H4"/>
    <mergeCell ref="C5:H5"/>
    <mergeCell ref="C6:H6"/>
    <mergeCell ref="C7:E7"/>
    <mergeCell ref="F7:G7"/>
    <mergeCell ref="A6:B6"/>
    <mergeCell ref="C17:E17"/>
    <mergeCell ref="C18:E18"/>
    <mergeCell ref="F17:H17"/>
    <mergeCell ref="F18:H18"/>
    <mergeCell ref="C9:H9"/>
    <mergeCell ref="C10:H10"/>
    <mergeCell ref="C11:E16"/>
    <mergeCell ref="F11:H11"/>
    <mergeCell ref="F12:H12"/>
    <mergeCell ref="F13:H13"/>
    <mergeCell ref="F14:H14"/>
    <mergeCell ref="F15:H15"/>
    <mergeCell ref="F16:H16"/>
    <mergeCell ref="A20:H20"/>
    <mergeCell ref="A21:B21"/>
    <mergeCell ref="C21:D21"/>
    <mergeCell ref="E21:F21"/>
    <mergeCell ref="G21:H21"/>
    <mergeCell ref="A22:B22"/>
    <mergeCell ref="C22:D22"/>
    <mergeCell ref="E22:F22"/>
    <mergeCell ref="G22:H22"/>
    <mergeCell ref="A24:B24"/>
    <mergeCell ref="C24:D24"/>
    <mergeCell ref="E24:H24"/>
    <mergeCell ref="A25:B26"/>
    <mergeCell ref="C25:D26"/>
    <mergeCell ref="F25:H25"/>
    <mergeCell ref="F26:H26"/>
    <mergeCell ref="A37:A38"/>
    <mergeCell ref="B37:B38"/>
    <mergeCell ref="C37:C38"/>
    <mergeCell ref="D37:D38"/>
    <mergeCell ref="E37:E38"/>
    <mergeCell ref="F37:F38"/>
    <mergeCell ref="G37:G38"/>
    <mergeCell ref="H37:H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RUBRICA DE CALIFICACIÓN</vt:lpstr>
      <vt:lpstr>MUESTRA</vt:lpstr>
      <vt:lpstr>EJERCICIO 1</vt:lpstr>
      <vt:lpstr>TALLER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Estudiante</cp:lastModifiedBy>
  <cp:lastPrinted>2016-11-17T01:15:03Z</cp:lastPrinted>
  <dcterms:created xsi:type="dcterms:W3CDTF">2016-11-16T23:28:29Z</dcterms:created>
  <dcterms:modified xsi:type="dcterms:W3CDTF">2024-02-21T19:39:22Z</dcterms:modified>
</cp:coreProperties>
</file>