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s Apresentação" sheetId="1" r:id="rId4"/>
    <sheet state="visible" name="Cópia 1 aba" sheetId="2" r:id="rId5"/>
    <sheet state="visible" name="8 semanas" sheetId="3" r:id="rId6"/>
    <sheet state="visible" name="Só 6 semanas" sheetId="4" r:id="rId7"/>
    <sheet state="visible" name="12-17" sheetId="5" r:id="rId8"/>
    <sheet state="visible" name="19-24" sheetId="6" r:id="rId9"/>
    <sheet state="visible" name="26-31" sheetId="7" r:id="rId10"/>
    <sheet state="visible" name="02-07" sheetId="8" r:id="rId11"/>
    <sheet state="visible" name="09-14" sheetId="9" r:id="rId12"/>
    <sheet state="visible" name="16-21" sheetId="10" r:id="rId13"/>
    <sheet state="visible" name="23-28" sheetId="11" r:id="rId14"/>
    <sheet state="visible" name="30-05" sheetId="12" r:id="rId15"/>
    <sheet state="visible" name="07-12" sheetId="13" r:id="rId16"/>
    <sheet state="visible" name="14-19" sheetId="14" r:id="rId17"/>
    <sheet state="visible" name="21-26" sheetId="15" r:id="rId18"/>
    <sheet state="visible" name="28-02" sheetId="16" r:id="rId19"/>
    <sheet state="visible" name="04-09" sheetId="17" r:id="rId20"/>
    <sheet state="visible" name="11-16" sheetId="18" r:id="rId21"/>
    <sheet state="visible" name="Quantidade de aves" sheetId="19" r:id="rId22"/>
    <sheet state="visible" name="Idade" sheetId="20" r:id="rId23"/>
  </sheets>
  <definedNames/>
  <calcPr/>
</workbook>
</file>

<file path=xl/sharedStrings.xml><?xml version="1.0" encoding="utf-8"?>
<sst xmlns="http://schemas.openxmlformats.org/spreadsheetml/2006/main" count="3031" uniqueCount="77">
  <si>
    <t>Peso</t>
  </si>
  <si>
    <t>Taxa de Mortalidade</t>
  </si>
  <si>
    <t>CA Ponderado</t>
  </si>
  <si>
    <t>Consumo</t>
  </si>
  <si>
    <t>Lucro (R$/kg)</t>
  </si>
  <si>
    <t>Custo (R$/kg)</t>
  </si>
  <si>
    <t>Idade</t>
  </si>
  <si>
    <t>Ganho de Peso (g)</t>
  </si>
  <si>
    <t>Custo Alimentar (R$/kg)</t>
  </si>
  <si>
    <t>Custo Operacional (R$/kg)</t>
  </si>
  <si>
    <t>Custo Logístico (R$/kg)</t>
  </si>
  <si>
    <t>Galpão</t>
  </si>
  <si>
    <t>PLT</t>
  </si>
  <si>
    <t>SSA</t>
  </si>
  <si>
    <t>Diferença</t>
  </si>
  <si>
    <t>Dark (fêmea)</t>
  </si>
  <si>
    <t>Dark (macho)</t>
  </si>
  <si>
    <t>Dark (misto)</t>
  </si>
  <si>
    <t>Dark (sexado)</t>
  </si>
  <si>
    <t>Semi-Dark (fêmea)</t>
  </si>
  <si>
    <t>Semi-Dark (macho)</t>
  </si>
  <si>
    <t>Semi-Dark (misto)</t>
  </si>
  <si>
    <t>Semi-Dark (sexado)</t>
  </si>
  <si>
    <t>Automatizado (fêmea)</t>
  </si>
  <si>
    <t>Automatizado (macho)</t>
  </si>
  <si>
    <t>Automatizado (misto)</t>
  </si>
  <si>
    <t>Semi-Automatizado (macho)</t>
  </si>
  <si>
    <t>Média Final</t>
  </si>
  <si>
    <t>Peso Total</t>
  </si>
  <si>
    <t>Lucro Total</t>
  </si>
  <si>
    <t>CustoTotal</t>
  </si>
  <si>
    <t>Mortalidade</t>
  </si>
  <si>
    <t>Custo Alimentar</t>
  </si>
  <si>
    <t>Custo Operacional</t>
  </si>
  <si>
    <t>Custo Logístico</t>
  </si>
  <si>
    <t>Quantidade de Aves</t>
  </si>
  <si>
    <t>Peso das Aves</t>
  </si>
  <si>
    <t>COM MOVIMENTAÇÕES</t>
  </si>
  <si>
    <t>Variáveis</t>
  </si>
  <si>
    <t>Galpão e Sexo</t>
  </si>
  <si>
    <t>Semi automatizado (macho)</t>
  </si>
  <si>
    <t xml:space="preserve">Consumo </t>
  </si>
  <si>
    <t>Semi-dark (sexado)</t>
  </si>
  <si>
    <t xml:space="preserve">CA </t>
  </si>
  <si>
    <t>Valor/ano</t>
  </si>
  <si>
    <t>Valor/dia</t>
  </si>
  <si>
    <t>Número de dias</t>
  </si>
  <si>
    <t>Lucro (reais/kg)</t>
  </si>
  <si>
    <t>Custo</t>
  </si>
  <si>
    <t>consumo (reais/kg)</t>
  </si>
  <si>
    <t>GPD(g)</t>
  </si>
  <si>
    <t>Consumo Total</t>
  </si>
  <si>
    <t>Custo Total</t>
  </si>
  <si>
    <t>Mortes</t>
  </si>
  <si>
    <t>Custo Logistico</t>
  </si>
  <si>
    <t>Sexo</t>
  </si>
  <si>
    <t>Dark</t>
  </si>
  <si>
    <t>f</t>
  </si>
  <si>
    <t>m</t>
  </si>
  <si>
    <t>x</t>
  </si>
  <si>
    <t>s</t>
  </si>
  <si>
    <t>Semi-Dark</t>
  </si>
  <si>
    <t>Automatizado</t>
  </si>
  <si>
    <t>Semi-Automatizado</t>
  </si>
  <si>
    <t>Não-Automatizado</t>
  </si>
  <si>
    <t>Geral</t>
  </si>
  <si>
    <t>GPD (kg)</t>
  </si>
  <si>
    <t>GPD (g)</t>
  </si>
  <si>
    <t>Lucro</t>
  </si>
  <si>
    <t>Peso total</t>
  </si>
  <si>
    <t>fêmea</t>
  </si>
  <si>
    <t>macho</t>
  </si>
  <si>
    <t>misto</t>
  </si>
  <si>
    <t>sexado</t>
  </si>
  <si>
    <t>tipoGalpao</t>
  </si>
  <si>
    <t>sexo</t>
  </si>
  <si>
    <t>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</si>
</sst>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[$R$ -416]#,##0.000"/>
    <numFmt numFmtId="166" formatCode="#,##0.000"/>
    <numFmt numFmtId="167" formatCode="[$R$ -416]#,##0.00"/>
  </numFmts>
  <fonts count="29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b/>
      <sz val="11.0"/>
      <color rgb="FF990000"/>
      <name val="Arial"/>
      <scheme val="minor"/>
    </font>
    <font>
      <b/>
      <sz val="11.0"/>
      <color rgb="FF274E13"/>
      <name val="Arial"/>
      <scheme val="minor"/>
    </font>
    <font>
      <b/>
      <sz val="11.0"/>
      <color rgb="FF1155CC"/>
      <name val="Arial"/>
      <scheme val="minor"/>
    </font>
    <font>
      <b/>
      <sz val="11.0"/>
      <color rgb="FF660000"/>
      <name val="Arial"/>
      <scheme val="minor"/>
    </font>
    <font>
      <sz val="11.0"/>
      <color theme="1"/>
      <name val="Arial"/>
      <scheme val="minor"/>
    </font>
    <font>
      <sz val="11.0"/>
      <color rgb="FF990000"/>
      <name val="Arial"/>
      <scheme val="minor"/>
    </font>
    <font>
      <sz val="11.0"/>
      <color rgb="FF274E13"/>
      <name val="Arial"/>
      <scheme val="minor"/>
    </font>
    <font>
      <sz val="11.0"/>
      <color rgb="FF1155CC"/>
      <name val="Arial"/>
      <scheme val="minor"/>
    </font>
    <font>
      <sz val="11.0"/>
      <color rgb="FF66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theme="0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1.0"/>
      <color rgb="FF4A86E8"/>
      <name val="Arial"/>
      <scheme val="minor"/>
    </font>
    <font>
      <sz val="11.0"/>
      <color rgb="FF000000"/>
      <name val="Arial"/>
      <scheme val="minor"/>
    </font>
    <font>
      <sz val="11.0"/>
      <color rgb="FF434343"/>
      <name val="Arial"/>
      <scheme val="minor"/>
    </font>
    <font>
      <color rgb="FF000000"/>
      <name val="Arial"/>
      <scheme val="minor"/>
    </font>
    <font>
      <sz val="17.0"/>
      <color theme="1"/>
      <name val="Arial"/>
      <scheme val="minor"/>
    </font>
    <font>
      <color rgb="FFC00000"/>
      <name val="Arial"/>
    </font>
    <font>
      <b/>
      <color theme="1"/>
      <name val="Arial"/>
    </font>
    <font>
      <b/>
      <sz val="12.0"/>
      <color rgb="FF000000"/>
      <name val="Arial"/>
      <scheme val="minor"/>
    </font>
    <font>
      <b/>
      <sz val="12.0"/>
      <color rgb="FF990000"/>
      <name val="Arial"/>
      <scheme val="minor"/>
    </font>
    <font>
      <b/>
      <sz val="12.0"/>
      <color rgb="FF274E13"/>
      <name val="Arial"/>
      <scheme val="minor"/>
    </font>
    <font>
      <b/>
      <sz val="10.0"/>
      <color rgb="FF990000"/>
      <name val="Arial"/>
      <scheme val="minor"/>
    </font>
    <font>
      <b/>
      <sz val="10.0"/>
      <color rgb="FF274E13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990000"/>
        <bgColor rgb="FF990000"/>
      </patternFill>
    </fill>
    <fill>
      <patternFill patternType="solid">
        <fgColor rgb="FF274E13"/>
        <bgColor rgb="FF274E1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/>
    </xf>
    <xf borderId="4" fillId="3" fontId="1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/>
    </xf>
    <xf borderId="2" fillId="4" fontId="4" numFmtId="0" xfId="0" applyAlignment="1" applyBorder="1" applyFont="1">
      <alignment horizontal="center" readingOrder="0"/>
    </xf>
    <xf borderId="3" fillId="4" fontId="5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2" fillId="4" fontId="6" numFmtId="0" xfId="0" applyAlignment="1" applyBorder="1" applyFont="1">
      <alignment horizontal="center" readingOrder="0"/>
    </xf>
    <xf borderId="3" fillId="4" fontId="4" numFmtId="0" xfId="0" applyAlignment="1" applyBorder="1" applyFont="1">
      <alignment horizontal="center" readingOrder="0"/>
    </xf>
    <xf borderId="5" fillId="3" fontId="7" numFmtId="0" xfId="0" applyAlignment="1" applyBorder="1" applyFont="1">
      <alignment horizontal="center" readingOrder="0"/>
    </xf>
    <xf borderId="6" fillId="5" fontId="8" numFmtId="164" xfId="0" applyAlignment="1" applyBorder="1" applyFill="1" applyFont="1" applyNumberFormat="1">
      <alignment horizontal="center"/>
    </xf>
    <xf borderId="0" fillId="5" fontId="9" numFmtId="164" xfId="0" applyAlignment="1" applyFont="1" applyNumberFormat="1">
      <alignment horizontal="center"/>
    </xf>
    <xf borderId="7" fillId="5" fontId="10" numFmtId="10" xfId="0" applyAlignment="1" applyBorder="1" applyFont="1" applyNumberFormat="1">
      <alignment horizontal="center"/>
    </xf>
    <xf borderId="0" fillId="5" fontId="8" numFmtId="10" xfId="0" applyAlignment="1" applyFont="1" applyNumberFormat="1">
      <alignment horizontal="center"/>
    </xf>
    <xf borderId="0" fillId="5" fontId="9" numFmtId="10" xfId="0" applyAlignment="1" applyFont="1" applyNumberFormat="1">
      <alignment horizontal="center"/>
    </xf>
    <xf borderId="0" fillId="5" fontId="8" numFmtId="164" xfId="0" applyAlignment="1" applyFont="1" applyNumberFormat="1">
      <alignment horizontal="center"/>
    </xf>
    <xf borderId="6" fillId="5" fontId="10" numFmtId="165" xfId="0" applyAlignment="1" applyBorder="1" applyFont="1" applyNumberFormat="1">
      <alignment horizontal="center"/>
    </xf>
    <xf borderId="0" fillId="5" fontId="11" numFmtId="165" xfId="0" applyAlignment="1" applyFont="1" applyNumberFormat="1">
      <alignment horizontal="center"/>
    </xf>
    <xf borderId="7" fillId="5" fontId="9" numFmtId="10" xfId="0" applyAlignment="1" applyBorder="1" applyFont="1" applyNumberFormat="1">
      <alignment horizontal="center"/>
    </xf>
    <xf borderId="0" fillId="5" fontId="8" numFmtId="165" xfId="0" applyAlignment="1" applyFont="1" applyNumberFormat="1">
      <alignment horizontal="center"/>
    </xf>
    <xf borderId="0" fillId="5" fontId="9" numFmtId="165" xfId="0" applyAlignment="1" applyFont="1" applyNumberFormat="1">
      <alignment horizontal="center"/>
    </xf>
    <xf borderId="0" fillId="5" fontId="8" numFmtId="166" xfId="0" applyAlignment="1" applyFont="1" applyNumberFormat="1">
      <alignment horizontal="center"/>
    </xf>
    <xf borderId="0" fillId="5" fontId="9" numFmtId="166" xfId="0" applyAlignment="1" applyFont="1" applyNumberFormat="1">
      <alignment horizontal="center"/>
    </xf>
    <xf borderId="6" fillId="5" fontId="8" numFmtId="165" xfId="0" applyAlignment="1" applyBorder="1" applyFont="1" applyNumberFormat="1">
      <alignment horizontal="center"/>
    </xf>
    <xf borderId="6" fillId="4" fontId="8" numFmtId="164" xfId="0" applyAlignment="1" applyBorder="1" applyFont="1" applyNumberFormat="1">
      <alignment horizontal="center"/>
    </xf>
    <xf borderId="0" fillId="4" fontId="9" numFmtId="164" xfId="0" applyAlignment="1" applyFont="1" applyNumberFormat="1">
      <alignment horizontal="center"/>
    </xf>
    <xf borderId="7" fillId="4" fontId="10" numFmtId="10" xfId="0" applyAlignment="1" applyBorder="1" applyFont="1" applyNumberFormat="1">
      <alignment horizontal="center"/>
    </xf>
    <xf borderId="0" fillId="4" fontId="8" numFmtId="10" xfId="0" applyAlignment="1" applyFont="1" applyNumberFormat="1">
      <alignment horizontal="center"/>
    </xf>
    <xf borderId="0" fillId="4" fontId="9" numFmtId="10" xfId="0" applyAlignment="1" applyFont="1" applyNumberFormat="1">
      <alignment horizontal="center"/>
    </xf>
    <xf borderId="0" fillId="4" fontId="8" numFmtId="164" xfId="0" applyAlignment="1" applyFont="1" applyNumberFormat="1">
      <alignment horizontal="center"/>
    </xf>
    <xf borderId="6" fillId="4" fontId="10" numFmtId="165" xfId="0" applyAlignment="1" applyBorder="1" applyFont="1" applyNumberFormat="1">
      <alignment horizontal="center"/>
    </xf>
    <xf borderId="0" fillId="4" fontId="11" numFmtId="165" xfId="0" applyAlignment="1" applyFont="1" applyNumberFormat="1">
      <alignment horizontal="center"/>
    </xf>
    <xf borderId="7" fillId="4" fontId="9" numFmtId="10" xfId="0" applyAlignment="1" applyBorder="1" applyFont="1" applyNumberFormat="1">
      <alignment horizontal="center"/>
    </xf>
    <xf borderId="0" fillId="4" fontId="8" numFmtId="165" xfId="0" applyAlignment="1" applyFont="1" applyNumberFormat="1">
      <alignment horizontal="center"/>
    </xf>
    <xf borderId="0" fillId="4" fontId="9" numFmtId="165" xfId="0" applyAlignment="1" applyFont="1" applyNumberFormat="1">
      <alignment horizontal="center"/>
    </xf>
    <xf borderId="0" fillId="4" fontId="8" numFmtId="166" xfId="0" applyAlignment="1" applyFont="1" applyNumberFormat="1">
      <alignment horizontal="center"/>
    </xf>
    <xf borderId="0" fillId="4" fontId="9" numFmtId="166" xfId="0" applyAlignment="1" applyFont="1" applyNumberFormat="1">
      <alignment horizontal="center"/>
    </xf>
    <xf borderId="6" fillId="4" fontId="8" numFmtId="165" xfId="0" applyAlignment="1" applyBorder="1" applyFont="1" applyNumberFormat="1">
      <alignment horizontal="center"/>
    </xf>
    <xf borderId="6" fillId="2" fontId="8" numFmtId="164" xfId="0" applyAlignment="1" applyBorder="1" applyFont="1" applyNumberFormat="1">
      <alignment horizontal="center"/>
    </xf>
    <xf borderId="0" fillId="2" fontId="9" numFmtId="164" xfId="0" applyAlignment="1" applyFont="1" applyNumberFormat="1">
      <alignment horizontal="center"/>
    </xf>
    <xf borderId="7" fillId="2" fontId="10" numFmtId="10" xfId="0" applyAlignment="1" applyBorder="1" applyFont="1" applyNumberFormat="1">
      <alignment horizontal="center"/>
    </xf>
    <xf borderId="0" fillId="2" fontId="8" numFmtId="10" xfId="0" applyAlignment="1" applyFont="1" applyNumberFormat="1">
      <alignment horizontal="center"/>
    </xf>
    <xf borderId="0" fillId="2" fontId="9" numFmtId="10" xfId="0" applyAlignment="1" applyFont="1" applyNumberFormat="1">
      <alignment horizontal="center"/>
    </xf>
    <xf borderId="0" fillId="2" fontId="8" numFmtId="164" xfId="0" applyAlignment="1" applyFont="1" applyNumberFormat="1">
      <alignment horizontal="center"/>
    </xf>
    <xf borderId="6" fillId="2" fontId="10" numFmtId="165" xfId="0" applyAlignment="1" applyBorder="1" applyFont="1" applyNumberFormat="1">
      <alignment horizontal="center"/>
    </xf>
    <xf borderId="0" fillId="2" fontId="11" numFmtId="165" xfId="0" applyAlignment="1" applyFont="1" applyNumberFormat="1">
      <alignment horizontal="center"/>
    </xf>
    <xf borderId="7" fillId="2" fontId="9" numFmtId="10" xfId="0" applyAlignment="1" applyBorder="1" applyFont="1" applyNumberFormat="1">
      <alignment horizontal="center"/>
    </xf>
    <xf borderId="0" fillId="2" fontId="8" numFmtId="165" xfId="0" applyAlignment="1" applyFont="1" applyNumberFormat="1">
      <alignment horizontal="center"/>
    </xf>
    <xf borderId="0" fillId="2" fontId="9" numFmtId="165" xfId="0" applyAlignment="1" applyFont="1" applyNumberFormat="1">
      <alignment horizontal="center"/>
    </xf>
    <xf borderId="0" fillId="2" fontId="8" numFmtId="166" xfId="0" applyAlignment="1" applyFont="1" applyNumberFormat="1">
      <alignment horizontal="center"/>
    </xf>
    <xf borderId="0" fillId="2" fontId="9" numFmtId="166" xfId="0" applyAlignment="1" applyFont="1" applyNumberFormat="1">
      <alignment horizontal="center"/>
    </xf>
    <xf borderId="6" fillId="2" fontId="8" numFmtId="165" xfId="0" applyAlignment="1" applyBorder="1" applyFont="1" applyNumberFormat="1">
      <alignment horizontal="center"/>
    </xf>
    <xf borderId="8" fillId="3" fontId="1" numFmtId="164" xfId="0" applyAlignment="1" applyBorder="1" applyFont="1" applyNumberFormat="1">
      <alignment horizontal="center" shrinkToFit="0" vertical="center" wrapText="1"/>
    </xf>
    <xf borderId="9" fillId="3" fontId="1" numFmtId="164" xfId="0" applyAlignment="1" applyBorder="1" applyFont="1" applyNumberFormat="1">
      <alignment horizontal="center" shrinkToFit="0" vertical="center" wrapText="1"/>
    </xf>
    <xf borderId="10" fillId="3" fontId="1" numFmtId="164" xfId="0" applyAlignment="1" applyBorder="1" applyFont="1" applyNumberFormat="1">
      <alignment horizontal="center" shrinkToFit="0" vertical="center" wrapText="1"/>
    </xf>
    <xf borderId="11" fillId="3" fontId="5" numFmtId="10" xfId="0" applyAlignment="1" applyBorder="1" applyFont="1" applyNumberFormat="1">
      <alignment horizontal="center" shrinkToFit="0" vertical="center" wrapText="1"/>
    </xf>
    <xf borderId="10" fillId="3" fontId="3" numFmtId="10" xfId="0" applyAlignment="1" applyBorder="1" applyFont="1" applyNumberFormat="1">
      <alignment horizontal="center"/>
    </xf>
    <xf borderId="10" fillId="3" fontId="4" numFmtId="10" xfId="0" applyAlignment="1" applyBorder="1" applyFont="1" applyNumberFormat="1">
      <alignment horizontal="center"/>
    </xf>
    <xf borderId="10" fillId="3" fontId="1" numFmtId="165" xfId="0" applyAlignment="1" applyBorder="1" applyFont="1" applyNumberFormat="1">
      <alignment horizontal="center" shrinkToFit="0" vertical="center" wrapText="1"/>
    </xf>
    <xf borderId="9" fillId="3" fontId="1" numFmtId="165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readingOrder="0" vertical="center"/>
    </xf>
    <xf borderId="6" fillId="5" fontId="8" numFmtId="2" xfId="0" applyAlignment="1" applyBorder="1" applyFont="1" applyNumberFormat="1">
      <alignment horizontal="center"/>
    </xf>
    <xf borderId="0" fillId="5" fontId="9" numFmtId="2" xfId="0" applyAlignment="1" applyFont="1" applyNumberFormat="1">
      <alignment horizontal="center"/>
    </xf>
    <xf borderId="6" fillId="5" fontId="8" numFmtId="167" xfId="0" applyAlignment="1" applyBorder="1" applyFont="1" applyNumberFormat="1">
      <alignment horizontal="center"/>
    </xf>
    <xf borderId="0" fillId="5" fontId="9" numFmtId="167" xfId="0" applyAlignment="1" applyFont="1" applyNumberFormat="1">
      <alignment horizontal="center"/>
    </xf>
    <xf borderId="6" fillId="5" fontId="8" numFmtId="3" xfId="0" applyAlignment="1" applyBorder="1" applyFont="1" applyNumberFormat="1">
      <alignment horizontal="center"/>
    </xf>
    <xf borderId="0" fillId="5" fontId="9" numFmtId="3" xfId="0" applyAlignment="1" applyFont="1" applyNumberFormat="1">
      <alignment horizontal="center"/>
    </xf>
    <xf borderId="6" fillId="4" fontId="8" numFmtId="2" xfId="0" applyAlignment="1" applyBorder="1" applyFont="1" applyNumberFormat="1">
      <alignment horizontal="center"/>
    </xf>
    <xf borderId="0" fillId="4" fontId="9" numFmtId="2" xfId="0" applyAlignment="1" applyFont="1" applyNumberFormat="1">
      <alignment horizontal="center"/>
    </xf>
    <xf borderId="6" fillId="4" fontId="8" numFmtId="167" xfId="0" applyAlignment="1" applyBorder="1" applyFont="1" applyNumberFormat="1">
      <alignment horizontal="center"/>
    </xf>
    <xf borderId="0" fillId="4" fontId="9" numFmtId="167" xfId="0" applyAlignment="1" applyFont="1" applyNumberFormat="1">
      <alignment horizontal="center"/>
    </xf>
    <xf borderId="6" fillId="4" fontId="8" numFmtId="3" xfId="0" applyAlignment="1" applyBorder="1" applyFont="1" applyNumberFormat="1">
      <alignment horizontal="center"/>
    </xf>
    <xf borderId="0" fillId="4" fontId="9" numFmtId="3" xfId="0" applyAlignment="1" applyFont="1" applyNumberFormat="1">
      <alignment horizontal="center"/>
    </xf>
    <xf borderId="6" fillId="2" fontId="8" numFmtId="2" xfId="0" applyAlignment="1" applyBorder="1" applyFont="1" applyNumberFormat="1">
      <alignment horizontal="center"/>
    </xf>
    <xf borderId="0" fillId="2" fontId="9" numFmtId="2" xfId="0" applyAlignment="1" applyFont="1" applyNumberFormat="1">
      <alignment horizontal="center"/>
    </xf>
    <xf borderId="6" fillId="2" fontId="8" numFmtId="167" xfId="0" applyAlignment="1" applyBorder="1" applyFont="1" applyNumberFormat="1">
      <alignment horizontal="center"/>
    </xf>
    <xf borderId="0" fillId="2" fontId="9" numFmtId="167" xfId="0" applyAlignment="1" applyFont="1" applyNumberFormat="1">
      <alignment horizontal="center"/>
    </xf>
    <xf borderId="6" fillId="2" fontId="8" numFmtId="3" xfId="0" applyAlignment="1" applyBorder="1" applyFont="1" applyNumberFormat="1">
      <alignment horizontal="center"/>
    </xf>
    <xf borderId="0" fillId="2" fontId="9" numFmtId="3" xfId="0" applyAlignment="1" applyFont="1" applyNumberFormat="1">
      <alignment horizontal="center"/>
    </xf>
    <xf borderId="8" fillId="3" fontId="1" numFmtId="2" xfId="0" applyAlignment="1" applyBorder="1" applyFont="1" applyNumberFormat="1">
      <alignment horizontal="center" shrinkToFit="0" vertical="center" wrapText="1"/>
    </xf>
    <xf borderId="9" fillId="3" fontId="1" numFmtId="2" xfId="0" applyAlignment="1" applyBorder="1" applyFont="1" applyNumberFormat="1">
      <alignment horizontal="center" shrinkToFit="0" vertical="center" wrapText="1"/>
    </xf>
    <xf borderId="10" fillId="3" fontId="1" numFmtId="2" xfId="0" applyAlignment="1" applyBorder="1" applyFont="1" applyNumberFormat="1">
      <alignment horizontal="center" shrinkToFit="0" vertical="center" wrapText="1"/>
    </xf>
    <xf borderId="9" fillId="3" fontId="1" numFmtId="167" xfId="0" applyAlignment="1" applyBorder="1" applyFont="1" applyNumberFormat="1">
      <alignment horizontal="center" shrinkToFit="0" vertical="center" wrapText="1"/>
    </xf>
    <xf borderId="10" fillId="3" fontId="1" numFmtId="167" xfId="0" applyAlignment="1" applyBorder="1" applyFont="1" applyNumberFormat="1">
      <alignment horizontal="center" shrinkToFit="0" vertical="center" wrapText="1"/>
    </xf>
    <xf borderId="0" fillId="0" fontId="12" numFmtId="2" xfId="0" applyFont="1" applyNumberFormat="1"/>
    <xf borderId="0" fillId="6" fontId="13" numFmtId="0" xfId="0" applyAlignment="1" applyFill="1" applyFont="1">
      <alignment horizontal="center" readingOrder="0"/>
    </xf>
    <xf borderId="0" fillId="7" fontId="14" numFmtId="0" xfId="0" applyAlignment="1" applyFill="1" applyFont="1">
      <alignment horizontal="center" readingOrder="0"/>
    </xf>
    <xf borderId="0" fillId="8" fontId="14" numFmtId="0" xfId="0" applyAlignment="1" applyFill="1" applyFont="1">
      <alignment horizontal="center" readingOrder="0"/>
    </xf>
    <xf borderId="0" fillId="0" fontId="12" numFmtId="3" xfId="0" applyFont="1" applyNumberFormat="1"/>
    <xf borderId="0" fillId="0" fontId="12" numFmtId="4" xfId="0" applyFont="1" applyNumberFormat="1"/>
    <xf borderId="0" fillId="0" fontId="15" numFmtId="0" xfId="0" applyAlignment="1" applyFont="1">
      <alignment horizontal="center" readingOrder="0"/>
    </xf>
    <xf borderId="0" fillId="0" fontId="16" numFmtId="3" xfId="0" applyAlignment="1" applyFont="1" applyNumberFormat="1">
      <alignment horizontal="right" readingOrder="0" vertical="bottom"/>
    </xf>
    <xf borderId="0" fillId="0" fontId="16" numFmtId="4" xfId="0" applyAlignment="1" applyFont="1" applyNumberFormat="1">
      <alignment horizontal="right" readingOrder="0" vertical="bottom"/>
    </xf>
    <xf borderId="12" fillId="9" fontId="17" numFmtId="0" xfId="0" applyAlignment="1" applyBorder="1" applyFill="1" applyFont="1">
      <alignment horizontal="center" readingOrder="0"/>
    </xf>
    <xf borderId="12" fillId="9" fontId="3" numFmtId="0" xfId="0" applyAlignment="1" applyBorder="1" applyFont="1">
      <alignment horizontal="center" readingOrder="0"/>
    </xf>
    <xf borderId="12" fillId="9" fontId="4" numFmtId="0" xfId="0" applyAlignment="1" applyBorder="1" applyFont="1">
      <alignment horizontal="center" readingOrder="0"/>
    </xf>
    <xf borderId="12" fillId="9" fontId="5" numFmtId="0" xfId="0" applyAlignment="1" applyBorder="1" applyFont="1">
      <alignment horizontal="center" readingOrder="0"/>
    </xf>
    <xf borderId="0" fillId="9" fontId="18" numFmtId="0" xfId="0" applyAlignment="1" applyFont="1">
      <alignment horizontal="center" readingOrder="0"/>
    </xf>
    <xf borderId="0" fillId="9" fontId="19" numFmtId="165" xfId="0" applyAlignment="1" applyFont="1" applyNumberFormat="1">
      <alignment horizontal="center"/>
    </xf>
    <xf borderId="0" fillId="9" fontId="18" numFmtId="10" xfId="0" applyAlignment="1" applyFont="1" applyNumberFormat="1">
      <alignment horizontal="center"/>
    </xf>
    <xf borderId="0" fillId="9" fontId="19" numFmtId="164" xfId="0" applyAlignment="1" applyFont="1" applyNumberFormat="1">
      <alignment horizontal="center"/>
    </xf>
    <xf borderId="13" fillId="9" fontId="18" numFmtId="0" xfId="0" applyAlignment="1" applyBorder="1" applyFont="1">
      <alignment horizontal="center" readingOrder="0"/>
    </xf>
    <xf borderId="13" fillId="9" fontId="19" numFmtId="164" xfId="0" applyAlignment="1" applyBorder="1" applyFont="1" applyNumberFormat="1">
      <alignment horizontal="center"/>
    </xf>
    <xf borderId="13" fillId="9" fontId="18" numFmtId="10" xfId="0" applyAlignment="1" applyBorder="1" applyFont="1" applyNumberFormat="1">
      <alignment horizontal="center"/>
    </xf>
    <xf borderId="0" fillId="9" fontId="18" numFmtId="4" xfId="0" applyAlignment="1" applyFont="1" applyNumberFormat="1">
      <alignment horizontal="center" readingOrder="0"/>
    </xf>
    <xf borderId="0" fillId="9" fontId="19" numFmtId="4" xfId="0" applyAlignment="1" applyFont="1" applyNumberFormat="1">
      <alignment horizontal="center"/>
    </xf>
    <xf borderId="0" fillId="0" fontId="12" numFmtId="0" xfId="0" applyAlignment="1" applyFont="1">
      <alignment horizontal="center" readingOrder="0"/>
    </xf>
    <xf borderId="0" fillId="10" fontId="12" numFmtId="0" xfId="0" applyAlignment="1" applyFill="1" applyFont="1">
      <alignment horizontal="center" readingOrder="0"/>
    </xf>
    <xf borderId="0" fillId="10" fontId="12" numFmtId="0" xfId="0" applyFont="1"/>
    <xf borderId="0" fillId="10" fontId="3" numFmtId="0" xfId="0" applyAlignment="1" applyFont="1">
      <alignment horizontal="center" readingOrder="0"/>
    </xf>
    <xf borderId="0" fillId="0" fontId="20" numFmtId="0" xfId="0" applyFont="1"/>
    <xf borderId="0" fillId="10" fontId="19" numFmtId="0" xfId="0" applyAlignment="1" applyFont="1">
      <alignment horizontal="center"/>
    </xf>
    <xf borderId="0" fillId="0" fontId="21" numFmtId="0" xfId="0" applyFont="1"/>
    <xf borderId="0" fillId="0" fontId="22" numFmtId="4" xfId="0" applyAlignment="1" applyFont="1" applyNumberFormat="1">
      <alignment readingOrder="0"/>
    </xf>
    <xf borderId="0" fillId="0" fontId="12" numFmtId="0" xfId="0" applyFont="1"/>
    <xf borderId="0" fillId="4" fontId="9" numFmtId="0" xfId="0" applyAlignment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14" fillId="0" fontId="12" numFmtId="0" xfId="0" applyAlignment="1" applyBorder="1" applyFont="1">
      <alignment horizontal="center" readingOrder="0"/>
    </xf>
    <xf borderId="15" fillId="0" fontId="2" numFmtId="0" xfId="0" applyBorder="1" applyFont="1"/>
    <xf borderId="16" fillId="0" fontId="2" numFmtId="0" xfId="0" applyBorder="1" applyFont="1"/>
    <xf borderId="14" fillId="0" fontId="16" numFmtId="0" xfId="0" applyAlignment="1" applyBorder="1" applyFont="1">
      <alignment horizontal="center" readingOrder="0" vertical="bottom"/>
    </xf>
    <xf borderId="6" fillId="0" fontId="12" numFmtId="0" xfId="0" applyAlignment="1" applyBorder="1" applyFont="1">
      <alignment horizontal="center" readingOrder="0"/>
    </xf>
    <xf borderId="7" fillId="0" fontId="12" numFmtId="0" xfId="0" applyAlignment="1" applyBorder="1" applyFont="1">
      <alignment horizontal="center" readingOrder="0"/>
    </xf>
    <xf borderId="0" fillId="0" fontId="16" numFmtId="0" xfId="0" applyAlignment="1" applyFont="1">
      <alignment vertical="bottom"/>
    </xf>
    <xf borderId="6" fillId="0" fontId="12" numFmtId="164" xfId="0" applyBorder="1" applyFont="1" applyNumberFormat="1"/>
    <xf borderId="0" fillId="0" fontId="12" numFmtId="164" xfId="0" applyFont="1" applyNumberFormat="1"/>
    <xf borderId="7" fillId="0" fontId="12" numFmtId="10" xfId="0" applyBorder="1" applyFont="1" applyNumberFormat="1"/>
    <xf borderId="6" fillId="0" fontId="12" numFmtId="165" xfId="0" applyBorder="1" applyFont="1" applyNumberFormat="1"/>
    <xf borderId="0" fillId="0" fontId="12" numFmtId="165" xfId="0" applyFont="1" applyNumberFormat="1"/>
    <xf borderId="6" fillId="0" fontId="12" numFmtId="2" xfId="0" applyBorder="1" applyFont="1" applyNumberFormat="1"/>
    <xf borderId="6" fillId="0" fontId="12" numFmtId="0" xfId="0" applyBorder="1" applyFont="1"/>
    <xf borderId="6" fillId="0" fontId="12" numFmtId="10" xfId="0" applyBorder="1" applyFont="1" applyNumberFormat="1"/>
    <xf borderId="0" fillId="0" fontId="12" numFmtId="10" xfId="0" applyFont="1" applyNumberFormat="1"/>
    <xf borderId="6" fillId="0" fontId="12" numFmtId="167" xfId="0" applyBorder="1" applyFont="1" applyNumberFormat="1"/>
    <xf borderId="0" fillId="0" fontId="12" numFmtId="167" xfId="0" applyFont="1" applyNumberFormat="1"/>
    <xf borderId="0" fillId="0" fontId="16" numFmtId="0" xfId="0" applyAlignment="1" applyFont="1">
      <alignment vertical="bottom"/>
    </xf>
    <xf borderId="14" fillId="0" fontId="16" numFmtId="164" xfId="0" applyAlignment="1" applyBorder="1" applyFont="1" applyNumberFormat="1">
      <alignment horizontal="center" readingOrder="0" vertical="bottom"/>
    </xf>
    <xf borderId="6" fillId="0" fontId="12" numFmtId="164" xfId="0" applyAlignment="1" applyBorder="1" applyFont="1" applyNumberFormat="1">
      <alignment horizontal="center" readingOrder="0"/>
    </xf>
    <xf borderId="0" fillId="0" fontId="12" numFmtId="164" xfId="0" applyAlignment="1" applyFont="1" applyNumberFormat="1">
      <alignment horizontal="center" readingOrder="0"/>
    </xf>
    <xf borderId="0" fillId="0" fontId="16" numFmtId="164" xfId="0" applyAlignment="1" applyFont="1" applyNumberFormat="1">
      <alignment horizontal="right" vertical="bottom"/>
    </xf>
    <xf borderId="6" fillId="0" fontId="12" numFmtId="4" xfId="0" applyBorder="1" applyFont="1" applyNumberFormat="1"/>
    <xf borderId="0" fillId="0" fontId="12" numFmtId="164" xfId="0" applyAlignment="1" applyFont="1" applyNumberFormat="1">
      <alignment readingOrder="0"/>
    </xf>
    <xf borderId="0" fillId="0" fontId="23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horizontal="right" readingOrder="0" vertical="bottom"/>
    </xf>
    <xf borderId="0" fillId="0" fontId="16" numFmtId="10" xfId="0" applyAlignment="1" applyFont="1" applyNumberFormat="1">
      <alignment horizontal="right" readingOrder="0" vertical="bottom"/>
    </xf>
    <xf borderId="0" fillId="0" fontId="16" numFmtId="4" xfId="0" applyAlignment="1" applyFont="1" applyNumberFormat="1">
      <alignment readingOrder="0" vertical="bottom"/>
    </xf>
    <xf borderId="0" fillId="0" fontId="16" numFmtId="0" xfId="0" applyAlignment="1" applyFont="1">
      <alignment horizontal="center" readingOrder="0" vertical="bottom"/>
    </xf>
    <xf borderId="0" fillId="0" fontId="12" numFmtId="10" xfId="0" applyAlignment="1" applyFont="1" applyNumberFormat="1">
      <alignment readingOrder="0"/>
    </xf>
    <xf borderId="0" fillId="5" fontId="24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5" fontId="25" numFmtId="164" xfId="0" applyAlignment="1" applyFont="1" applyNumberFormat="1">
      <alignment horizontal="center"/>
    </xf>
    <xf borderId="0" fillId="5" fontId="26" numFmtId="164" xfId="0" applyAlignment="1" applyFont="1" applyNumberFormat="1">
      <alignment horizontal="center"/>
    </xf>
    <xf borderId="0" fillId="4" fontId="0" numFmtId="1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0" fillId="4" fontId="27" numFmtId="3" xfId="0" applyAlignment="1" applyFont="1" applyNumberFormat="1">
      <alignment horizontal="center"/>
    </xf>
    <xf borderId="0" fillId="4" fontId="28" numFmtId="3" xfId="0" applyAlignment="1" applyFont="1" applyNumberFormat="1">
      <alignment horizontal="center"/>
    </xf>
    <xf borderId="0" fillId="5" fontId="0" numFmtId="1" xfId="0" applyAlignment="1" applyFont="1" applyNumberFormat="1">
      <alignment horizontal="center"/>
    </xf>
    <xf borderId="0" fillId="5" fontId="27" numFmtId="3" xfId="0" applyAlignment="1" applyFont="1" applyNumberFormat="1">
      <alignment horizontal="center"/>
    </xf>
    <xf borderId="0" fillId="5" fontId="28" numFmtId="3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16" numFmtId="4" xfId="0" applyAlignment="1" applyFont="1" applyNumberFormat="1">
      <alignment horizontal="right" vertical="bottom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horizontal="right" vertical="bottom"/>
    </xf>
    <xf borderId="0" fillId="0" fontId="16" numFmtId="1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6">
    <tableStyle count="3" pivot="0" name="Gráficos Apresentação-style">
      <tableStyleElement dxfId="1" type="headerRow"/>
      <tableStyleElement dxfId="2" type="firstRowStripe"/>
      <tableStyleElement dxfId="3" type="secondRowStripe"/>
    </tableStyle>
    <tableStyle count="3" pivot="0" name="Gráficos Apresentação-style 2">
      <tableStyleElement dxfId="1" type="headerRow"/>
      <tableStyleElement dxfId="2" type="firstRowStripe"/>
      <tableStyleElement dxfId="3" type="secondRowStripe"/>
    </tableStyle>
    <tableStyle count="3" pivot="0" name="Gráficos Apresentação-style 3">
      <tableStyleElement dxfId="1" type="headerRow"/>
      <tableStyleElement dxfId="2" type="firstRowStripe"/>
      <tableStyleElement dxfId="3" type="secondRowStripe"/>
    </tableStyle>
    <tableStyle count="3" pivot="0" name="Gráficos Apresentação-style 4">
      <tableStyleElement dxfId="1" type="headerRow"/>
      <tableStyleElement dxfId="2" type="firstRowStripe"/>
      <tableStyleElement dxfId="3" type="secondRowStripe"/>
    </tableStyle>
    <tableStyle count="3" pivot="0" name="Gráficos Apresentação-style 5">
      <tableStyleElement dxfId="1" type="headerRow"/>
      <tableStyleElement dxfId="2" type="firstRowStripe"/>
      <tableStyleElement dxfId="3" type="secondRowStripe"/>
    </tableStyle>
    <tableStyle count="3" pivot="0" name="Cópia 1 aba-style">
      <tableStyleElement dxfId="1" type="headerRow"/>
      <tableStyleElement dxfId="2" type="firstRowStripe"/>
      <tableStyleElement dxfId="3" type="secondRowStripe"/>
    </tableStyle>
    <tableStyle count="3" pivot="0" name="Cópia 1 aba-style 2">
      <tableStyleElement dxfId="1" type="headerRow"/>
      <tableStyleElement dxfId="2" type="firstRowStripe"/>
      <tableStyleElement dxfId="3" type="secondRowStripe"/>
    </tableStyle>
    <tableStyle count="3" pivot="0" name="Cópia 1 aba-style 3">
      <tableStyleElement dxfId="1" type="headerRow"/>
      <tableStyleElement dxfId="2" type="firstRowStripe"/>
      <tableStyleElement dxfId="3" type="secondRowStripe"/>
    </tableStyle>
    <tableStyle count="3" pivot="0" name="Cópia 1 aba-style 4">
      <tableStyleElement dxfId="1" type="headerRow"/>
      <tableStyleElement dxfId="2" type="firstRowStripe"/>
      <tableStyleElement dxfId="3" type="secondRowStripe"/>
    </tableStyle>
    <tableStyle count="3" pivot="0" name="Cópia 1 aba-style 5">
      <tableStyleElement dxfId="1" type="headerRow"/>
      <tableStyleElement dxfId="2" type="firstRowStripe"/>
      <tableStyleElement dxfId="3" type="secondRowStripe"/>
    </tableStyle>
    <tableStyle count="3" pivot="0" name="Cópia 1 aba-style 6">
      <tableStyleElement dxfId="1" type="headerRow"/>
      <tableStyleElement dxfId="2" type="firstRowStripe"/>
      <tableStyleElement dxfId="3" type="secondRowStripe"/>
    </tableStyle>
    <tableStyle count="2" pivot="0" name="Cópia 1 aba-style 7">
      <tableStyleElement dxfId="3" type="firstRowStripe"/>
      <tableStyleElement dxfId="2" type="secondRowStripe"/>
    </tableStyle>
    <tableStyle count="3" pivot="0" name="Cópia 1 aba-style 8">
      <tableStyleElement dxfId="1" type="headerRow"/>
      <tableStyleElement dxfId="2" type="firstRowStripe"/>
      <tableStyleElement dxfId="3" type="secondRowStripe"/>
    </tableStyle>
    <tableStyle count="2" pivot="0" name="Cópia 1 aba-style 9">
      <tableStyleElement dxfId="3" type="firstRowStripe"/>
      <tableStyleElement dxfId="2" type="secondRowStripe"/>
    </tableStyle>
    <tableStyle count="3" pivot="0" name="Cópia 1 aba-style 10">
      <tableStyleElement dxfId="1" type="headerRow"/>
      <tableStyleElement dxfId="2" type="firstRowStripe"/>
      <tableStyleElement dxfId="3" type="secondRowStripe"/>
    </tableStyle>
    <tableStyle count="2" pivot="0" name="Cópia 1 aba-style 11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472843838276837"/>
          <c:y val="0.1318508535489668"/>
          <c:w val="0.8590709966454804"/>
          <c:h val="0.4624887690925426"/>
        </c:manualLayout>
      </c:layout>
      <c:barChart>
        <c:barDir val="col"/>
        <c:ser>
          <c:idx val="0"/>
          <c:order val="0"/>
          <c:tx>
            <c:strRef>
              <c:f>'Gráficos Apresentação'!$H$2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Apresentação'!$H$3:$H$14</c:f>
              <c:numCache/>
            </c:numRef>
          </c:val>
        </c:ser>
        <c:ser>
          <c:idx val="1"/>
          <c:order val="1"/>
          <c:tx>
            <c:strRef>
              <c:f>'Gráficos Apresentação'!$I$2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Apresentação'!$I$3:$I$14</c:f>
              <c:numCache/>
            </c:numRef>
          </c:val>
        </c:ser>
        <c:ser>
          <c:idx val="2"/>
          <c:order val="2"/>
          <c:tx>
            <c:strRef>
              <c:f>'Gráficos Apresentação'!$J$2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Apresentação'!$J$3:$J$14</c:f>
              <c:numCache/>
            </c:numRef>
          </c:val>
        </c:ser>
        <c:axId val="1627881629"/>
        <c:axId val="559899479"/>
      </c:barChart>
      <c:catAx>
        <c:axId val="1627881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899479"/>
      </c:catAx>
      <c:valAx>
        <c:axId val="559899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Conversão Alimentar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881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300348439691446"/>
          <c:y val="0.13185085354896678"/>
          <c:w val="0.8609796853085555"/>
          <c:h val="0.4729471262490131"/>
        </c:manualLayout>
      </c:layout>
      <c:barChart>
        <c:barDir val="col"/>
        <c:ser>
          <c:idx val="0"/>
          <c:order val="0"/>
          <c:tx>
            <c:strRef>
              <c:f>'Gráficos Apresentação'!$Q$2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5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Apresentação'!$Q$3:$Q$14</c:f>
              <c:numCache/>
            </c:numRef>
          </c:val>
        </c:ser>
        <c:ser>
          <c:idx val="1"/>
          <c:order val="1"/>
          <c:tx>
            <c:strRef>
              <c:f>'Gráficos Apresentação'!$R$2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Apresentação'!$R$3:$R$14</c:f>
              <c:numCache/>
            </c:numRef>
          </c:val>
        </c:ser>
        <c:ser>
          <c:idx val="2"/>
          <c:order val="2"/>
          <c:tx>
            <c:strRef>
              <c:f>'Gráficos Apresentação'!$S$2</c:f>
            </c:strRef>
          </c:tx>
          <c:spPr>
            <a:solidFill>
              <a:srgbClr val="000000"/>
            </a:solidFill>
            <a:ln cmpd="sng">
              <a:solidFill>
                <a:schemeClr val="dk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Apresentação'!$S$3:$S$14</c:f>
              <c:numCache/>
            </c:numRef>
          </c:val>
        </c:ser>
        <c:axId val="232434871"/>
        <c:axId val="437724737"/>
      </c:barChart>
      <c:catAx>
        <c:axId val="232434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24737"/>
      </c:catAx>
      <c:valAx>
        <c:axId val="43772473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 (R$/kg)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434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</a:t>
            </a:r>
          </a:p>
        </c:rich>
      </c:tx>
      <c:layout>
        <c:manualLayout>
          <c:xMode val="edge"/>
          <c:yMode val="edge"/>
          <c:x val="0.05"/>
          <c:y val="0.029539951573849883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-1,37%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Apresentação'!$T$2:$V$2</c:f>
            </c:strRef>
          </c:cat>
          <c:val>
            <c:numRef>
              <c:f>'Gráficos Apresentação'!$T$15:$V$15</c:f>
              <c:numCache/>
            </c:numRef>
          </c:val>
        </c:ser>
        <c:axId val="221294417"/>
        <c:axId val="510498950"/>
      </c:barChart>
      <c:catAx>
        <c:axId val="221294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498950"/>
      </c:catAx>
      <c:valAx>
        <c:axId val="51049895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294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300348439691446"/>
          <c:y val="0.13185085354896678"/>
          <c:w val="0.8609796853085555"/>
          <c:h val="0.4729471262490131"/>
        </c:manualLayout>
      </c:layout>
      <c:barChart>
        <c:barDir val="col"/>
        <c:ser>
          <c:idx val="0"/>
          <c:order val="0"/>
          <c:tx>
            <c:strRef>
              <c:f>'Gráficos Apresentação'!$W$2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5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Apresentação'!$W$3:$W$14</c:f>
              <c:numCache/>
            </c:numRef>
          </c:val>
        </c:ser>
        <c:ser>
          <c:idx val="1"/>
          <c:order val="1"/>
          <c:tx>
            <c:strRef>
              <c:f>'Gráficos Apresentação'!$X$2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Apresentação'!$X$3:$X$14</c:f>
              <c:numCache/>
            </c:numRef>
          </c:val>
        </c:ser>
        <c:ser>
          <c:idx val="2"/>
          <c:order val="2"/>
          <c:tx>
            <c:strRef>
              <c:f>'Gráficos Apresentação'!$Y$2</c:f>
            </c:strRef>
          </c:tx>
          <c:spPr>
            <a:solidFill>
              <a:srgbClr val="000000"/>
            </a:solidFill>
            <a:ln cmpd="sng">
              <a:solidFill>
                <a:schemeClr val="dk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Apresentação'!$Y$3:$Y$14</c:f>
              <c:numCache/>
            </c:numRef>
          </c:val>
        </c:ser>
        <c:axId val="418432071"/>
        <c:axId val="1260622008"/>
      </c:barChart>
      <c:catAx>
        <c:axId val="418432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622008"/>
      </c:catAx>
      <c:valAx>
        <c:axId val="126062200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Ganho de Peso (g)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432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</a:t>
            </a:r>
          </a:p>
        </c:rich>
      </c:tx>
      <c:layout>
        <c:manualLayout>
          <c:xMode val="edge"/>
          <c:yMode val="edge"/>
          <c:x val="0.05"/>
          <c:y val="0.029539951573849883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0,30%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Apresentação'!$W$2:$Y$2</c:f>
            </c:strRef>
          </c:cat>
          <c:val>
            <c:numRef>
              <c:f>'Gráficos Apresentação'!$W$15:$Y$15</c:f>
              <c:numCache/>
            </c:numRef>
          </c:val>
        </c:ser>
        <c:axId val="772909262"/>
        <c:axId val="1141104342"/>
      </c:barChart>
      <c:catAx>
        <c:axId val="772909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104342"/>
      </c:catAx>
      <c:valAx>
        <c:axId val="114110434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909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Custos Média Ponderada SSA (R$/kg)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B6D7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('Gráficos Apresentação'!$AA$15,'Gráficos Apresentação'!$AD$15,'Gráficos Apresentação'!$AG$15)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Custos Média Ponderada PLT (R$/kg)</a:t>
            </a:r>
          </a:p>
        </c:rich>
      </c:tx>
      <c:layout>
        <c:manualLayout>
          <c:xMode val="edge"/>
          <c:yMode val="edge"/>
          <c:x val="0.03517382413087935"/>
          <c:y val="0.0467105263157894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CC4125"/>
              </a:solidFill>
            </c:spPr>
          </c:dPt>
          <c:dPt>
            <c:idx val="2"/>
            <c:spPr>
              <a:solidFill>
                <a:srgbClr val="F4CC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('Gráficos Apresentação'!$Z$15,'Gráficos Apresentação'!$AC$15,'Gráficos Apresentação'!$AF$15)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 do Custo Alimentar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'Gráficos Apresentação'!$Z$15</c:f>
              <c:numCache/>
            </c:numRef>
          </c:val>
        </c:ser>
        <c:ser>
          <c:idx val="1"/>
          <c:order val="1"/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'Gráficos Apresentação'!$AA$15</c:f>
              <c:numCache/>
            </c:numRef>
          </c:val>
        </c:ser>
        <c:axId val="785468369"/>
        <c:axId val="1489180543"/>
      </c:barChart>
      <c:catAx>
        <c:axId val="785468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180543"/>
      </c:catAx>
      <c:valAx>
        <c:axId val="1489180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468369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 do Custo Logístico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'Gráficos Apresentação'!$AF$15</c:f>
              <c:numCache/>
            </c:numRef>
          </c:val>
        </c:ser>
        <c:ser>
          <c:idx val="1"/>
          <c:order val="1"/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'Gráficos Apresentação'!$AG$15</c:f>
              <c:numCache/>
            </c:numRef>
          </c:val>
        </c:ser>
        <c:axId val="902015315"/>
        <c:axId val="1578782983"/>
      </c:barChart>
      <c:catAx>
        <c:axId val="90201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782983"/>
      </c:catAx>
      <c:valAx>
        <c:axId val="1578782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015315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 do Custo Operacional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'Gráficos Apresentação'!$AC$15</c:f>
              <c:numCache/>
            </c:numRef>
          </c:val>
        </c:ser>
        <c:ser>
          <c:idx val="1"/>
          <c:order val="1"/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'Gráficos Apresentação'!$AD$15</c:f>
              <c:numCache/>
            </c:numRef>
          </c:val>
        </c:ser>
        <c:axId val="1589753205"/>
        <c:axId val="772476445"/>
      </c:barChart>
      <c:catAx>
        <c:axId val="1589753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476445"/>
      </c:catAx>
      <c:valAx>
        <c:axId val="772476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753205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-0,74%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Apresentação'!$H$2:$J$2</c:f>
            </c:strRef>
          </c:cat>
          <c:val>
            <c:numRef>
              <c:f>'Gráficos Apresentação'!$H$15:$J$15</c:f>
              <c:numCache/>
            </c:numRef>
          </c:val>
        </c:ser>
        <c:axId val="1368986073"/>
        <c:axId val="907649180"/>
      </c:barChart>
      <c:catAx>
        <c:axId val="1368986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649180"/>
      </c:catAx>
      <c:valAx>
        <c:axId val="90764918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986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78421940743338"/>
          <c:y val="0.12424242424242428"/>
          <c:w val="0.8513022659537167"/>
          <c:h val="0.4814393939393939"/>
        </c:manualLayout>
      </c:layout>
      <c:barChart>
        <c:barDir val="col"/>
        <c:ser>
          <c:idx val="0"/>
          <c:order val="0"/>
          <c:tx>
            <c:strRef>
              <c:f>'Gráficos Apresentação'!$N$2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Pt>
            <c:idx val="7"/>
          </c:dPt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Apresentação'!$N$3:$N$14</c:f>
              <c:numCache/>
            </c:numRef>
          </c:val>
        </c:ser>
        <c:ser>
          <c:idx val="1"/>
          <c:order val="1"/>
          <c:tx>
            <c:strRef>
              <c:f>'Gráficos Apresentação'!$O$2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7"/>
          </c:dPt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'Gráficos Apresentação'!$A$3:$A$14</c:f>
            </c:strRef>
          </c:cat>
          <c:val>
            <c:numRef>
              <c:f>'Gráficos Apresentação'!$O$3:$O$14</c:f>
              <c:numCache/>
            </c:numRef>
          </c:val>
        </c:ser>
        <c:ser>
          <c:idx val="2"/>
          <c:order val="2"/>
          <c:tx>
            <c:strRef>
              <c:f>'Gráficos Apresentação'!$P$2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Apresentação'!$P$3:$P$14</c:f>
              <c:numCache/>
            </c:numRef>
          </c:val>
        </c:ser>
        <c:axId val="1442796039"/>
        <c:axId val="1602857964"/>
      </c:barChart>
      <c:catAx>
        <c:axId val="1442796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857964"/>
      </c:catAx>
      <c:valAx>
        <c:axId val="16028579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Lucro (R$/kg)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796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300348439691446"/>
          <c:y val="0.13185085354896678"/>
          <c:w val="0.8609796853085555"/>
          <c:h val="0.4729471262490131"/>
        </c:manualLayout>
      </c:layout>
      <c:barChart>
        <c:barDir val="col"/>
        <c:ser>
          <c:idx val="0"/>
          <c:order val="0"/>
          <c:tx>
            <c:strRef>
              <c:f>'Cópia 1 aba'!$T$2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5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aba'!$A$3:$A$14</c:f>
            </c:strRef>
          </c:cat>
          <c:val>
            <c:numRef>
              <c:f>'Cópia 1 aba'!$T$3:$T$14</c:f>
              <c:numCache/>
            </c:numRef>
          </c:val>
        </c:ser>
        <c:ser>
          <c:idx val="1"/>
          <c:order val="1"/>
          <c:tx>
            <c:strRef>
              <c:f>'Cópia 1 aba'!$U$2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aba'!$A$3:$A$14</c:f>
            </c:strRef>
          </c:cat>
          <c:val>
            <c:numRef>
              <c:f>'Cópia 1 aba'!$U$3:$U$14</c:f>
              <c:numCache/>
            </c:numRef>
          </c:val>
        </c:ser>
        <c:ser>
          <c:idx val="2"/>
          <c:order val="2"/>
          <c:tx>
            <c:strRef>
              <c:f>'Cópia 1 aba'!$V$2</c:f>
            </c:strRef>
          </c:tx>
          <c:spPr>
            <a:solidFill>
              <a:srgbClr val="000000"/>
            </a:solidFill>
            <a:ln cmpd="sng">
              <a:solidFill>
                <a:schemeClr val="dk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aba'!$A$3:$A$14</c:f>
            </c:strRef>
          </c:cat>
          <c:val>
            <c:numRef>
              <c:f>'Cópia 1 aba'!$V$3:$V$14</c:f>
              <c:numCache/>
            </c:numRef>
          </c:val>
        </c:ser>
        <c:axId val="957047965"/>
        <c:axId val="310356978"/>
      </c:barChart>
      <c:catAx>
        <c:axId val="957047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356978"/>
      </c:catAx>
      <c:valAx>
        <c:axId val="31035697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Idade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047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-1,07%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aba'!$B$2:$D$2</c:f>
            </c:strRef>
          </c:cat>
          <c:val>
            <c:numRef>
              <c:f>'Cópia 1 aba'!$B$15:$D$15</c:f>
              <c:numCache/>
            </c:numRef>
          </c:val>
        </c:ser>
        <c:axId val="1898944015"/>
        <c:axId val="959715394"/>
      </c:barChart>
      <c:catAx>
        <c:axId val="189894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715394"/>
      </c:catAx>
      <c:valAx>
        <c:axId val="95971539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944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2,73%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aba'!$N$2:$P$2</c:f>
            </c:strRef>
          </c:cat>
          <c:val>
            <c:numRef>
              <c:f>'Cópia 1 aba'!$N$15:$P$15</c:f>
              <c:numCache/>
            </c:numRef>
          </c:val>
        </c:ser>
        <c:axId val="142683346"/>
        <c:axId val="1315329191"/>
      </c:barChart>
      <c:catAx>
        <c:axId val="142683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329191"/>
      </c:catAx>
      <c:valAx>
        <c:axId val="131532919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83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300348439691446"/>
          <c:y val="0.13185085354896678"/>
          <c:w val="0.8609796853085555"/>
          <c:h val="0.4729471262490131"/>
        </c:manualLayout>
      </c:layout>
      <c:barChart>
        <c:barDir val="col"/>
        <c:ser>
          <c:idx val="0"/>
          <c:order val="0"/>
          <c:tx>
            <c:strRef>
              <c:f>'Cópia 1 aba'!$Q$2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5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aba'!$A$3:$A$14</c:f>
            </c:strRef>
          </c:cat>
          <c:val>
            <c:numRef>
              <c:f>'Cópia 1 aba'!$Q$3:$Q$14</c:f>
              <c:numCache/>
            </c:numRef>
          </c:val>
        </c:ser>
        <c:ser>
          <c:idx val="1"/>
          <c:order val="1"/>
          <c:tx>
            <c:strRef>
              <c:f>'Cópia 1 aba'!$R$2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aba'!$A$3:$A$14</c:f>
            </c:strRef>
          </c:cat>
          <c:val>
            <c:numRef>
              <c:f>'Cópia 1 aba'!$R$3:$R$14</c:f>
              <c:numCache/>
            </c:numRef>
          </c:val>
        </c:ser>
        <c:ser>
          <c:idx val="2"/>
          <c:order val="2"/>
          <c:tx>
            <c:strRef>
              <c:f>'Cópia 1 aba'!$S$2</c:f>
            </c:strRef>
          </c:tx>
          <c:spPr>
            <a:solidFill>
              <a:srgbClr val="000000"/>
            </a:solidFill>
            <a:ln cmpd="sng">
              <a:solidFill>
                <a:schemeClr val="dk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aba'!$A$3:$A$14</c:f>
            </c:strRef>
          </c:cat>
          <c:val>
            <c:numRef>
              <c:f>'Cópia 1 aba'!$S$3:$S$14</c:f>
              <c:numCache/>
            </c:numRef>
          </c:val>
        </c:ser>
        <c:axId val="2123298693"/>
        <c:axId val="1905867689"/>
      </c:barChart>
      <c:catAx>
        <c:axId val="2123298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867689"/>
      </c:catAx>
      <c:valAx>
        <c:axId val="190586768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 (R$/kg)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298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300348439691446"/>
          <c:y val="0.13185085354896678"/>
          <c:w val="0.8609796853085555"/>
          <c:h val="0.4729471262490131"/>
        </c:manualLayout>
      </c:layout>
      <c:barChart>
        <c:barDir val="col"/>
        <c:ser>
          <c:idx val="0"/>
          <c:order val="0"/>
          <c:tx>
            <c:strRef>
              <c:f>'Cópia 1 aba'!$W$2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5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aba'!$A$3:$A$14</c:f>
            </c:strRef>
          </c:cat>
          <c:val>
            <c:numRef>
              <c:f>'Cópia 1 aba'!$W$3:$W$14</c:f>
              <c:numCache/>
            </c:numRef>
          </c:val>
        </c:ser>
        <c:ser>
          <c:idx val="1"/>
          <c:order val="1"/>
          <c:tx>
            <c:strRef>
              <c:f>'Cópia 1 aba'!$X$2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aba'!$A$3:$A$14</c:f>
            </c:strRef>
          </c:cat>
          <c:val>
            <c:numRef>
              <c:f>'Cópia 1 aba'!$X$3:$X$14</c:f>
              <c:numCache/>
            </c:numRef>
          </c:val>
        </c:ser>
        <c:ser>
          <c:idx val="2"/>
          <c:order val="2"/>
          <c:tx>
            <c:strRef>
              <c:f>'Cópia 1 aba'!$Y$2</c:f>
            </c:strRef>
          </c:tx>
          <c:spPr>
            <a:solidFill>
              <a:srgbClr val="000000"/>
            </a:solidFill>
            <a:ln cmpd="sng">
              <a:solidFill>
                <a:schemeClr val="dk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aba'!$A$3:$A$14</c:f>
            </c:strRef>
          </c:cat>
          <c:val>
            <c:numRef>
              <c:f>'Cópia 1 aba'!$Y$3:$Y$14</c:f>
              <c:numCache/>
            </c:numRef>
          </c:val>
        </c:ser>
        <c:axId val="598889357"/>
        <c:axId val="1170364906"/>
      </c:barChart>
      <c:catAx>
        <c:axId val="59888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364906"/>
      </c:catAx>
      <c:valAx>
        <c:axId val="117036490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Ganho de Peso (g)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889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</a:t>
            </a:r>
          </a:p>
        </c:rich>
      </c:tx>
      <c:layout>
        <c:manualLayout>
          <c:xMode val="edge"/>
          <c:yMode val="edge"/>
          <c:x val="0.05"/>
          <c:y val="0.029539951573849883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0,30%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aba'!$W$2:$Y$2</c:f>
            </c:strRef>
          </c:cat>
          <c:val>
            <c:numRef>
              <c:f>'Cópia 1 aba'!$W$15:$Y$15</c:f>
              <c:numCache/>
            </c:numRef>
          </c:val>
        </c:ser>
        <c:axId val="2011160236"/>
        <c:axId val="267877476"/>
      </c:barChart>
      <c:catAx>
        <c:axId val="2011160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877476"/>
      </c:catAx>
      <c:valAx>
        <c:axId val="26787747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160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Custos Média Ponderada SSA (R$/kg)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B6D7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('Cópia 1 aba'!$AA$15,'Cópia 1 aba'!$AD$15,'Cópia 1 aba'!$AG$15)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Custos Média Ponderada PLT (R$/kg)</a:t>
            </a:r>
          </a:p>
        </c:rich>
      </c:tx>
      <c:layout>
        <c:manualLayout>
          <c:xMode val="edge"/>
          <c:yMode val="edge"/>
          <c:x val="0.03517382413087935"/>
          <c:y val="0.0467105263157894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CC4125"/>
              </a:solidFill>
            </c:spPr>
          </c:dPt>
          <c:dPt>
            <c:idx val="2"/>
            <c:spPr>
              <a:solidFill>
                <a:srgbClr val="F4CC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('Cópia 1 aba'!$Z$15,'Cópia 1 aba'!$AC$15,'Cópia 1 aba'!$AF$15)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 do Custo Alimentar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'Cópia 1 aba'!$Z$15</c:f>
              <c:numCache/>
            </c:numRef>
          </c:val>
        </c:ser>
        <c:ser>
          <c:idx val="1"/>
          <c:order val="1"/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'Cópia 1 aba'!$AA$15</c:f>
              <c:numCache/>
            </c:numRef>
          </c:val>
        </c:ser>
        <c:axId val="974050558"/>
        <c:axId val="639305690"/>
      </c:barChart>
      <c:catAx>
        <c:axId val="974050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305690"/>
      </c:catAx>
      <c:valAx>
        <c:axId val="639305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050558"/>
      </c:valAx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 do Custo Logístico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'Cópia 1 aba'!$AF$15</c:f>
              <c:numCache/>
            </c:numRef>
          </c:val>
        </c:ser>
        <c:ser>
          <c:idx val="1"/>
          <c:order val="1"/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'Cópia 1 aba'!$AG$15</c:f>
              <c:numCache/>
            </c:numRef>
          </c:val>
        </c:ser>
        <c:axId val="489571794"/>
        <c:axId val="471506076"/>
      </c:barChart>
      <c:catAx>
        <c:axId val="489571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506076"/>
      </c:catAx>
      <c:valAx>
        <c:axId val="471506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57179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300348439691446"/>
          <c:y val="0.13185085354896678"/>
          <c:w val="0.8609796853085555"/>
          <c:h val="0.4729471262490131"/>
        </c:manualLayout>
      </c:layout>
      <c:barChart>
        <c:barDir val="col"/>
        <c:ser>
          <c:idx val="0"/>
          <c:order val="0"/>
          <c:tx>
            <c:strRef>
              <c:f>'Gráficos Apresentação'!$T$2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5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Apresentação'!$T$3:$T$14</c:f>
              <c:numCache/>
            </c:numRef>
          </c:val>
        </c:ser>
        <c:ser>
          <c:idx val="1"/>
          <c:order val="1"/>
          <c:tx>
            <c:strRef>
              <c:f>'Gráficos Apresentação'!$U$2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Apresentação'!$U$3:$U$14</c:f>
              <c:numCache/>
            </c:numRef>
          </c:val>
        </c:ser>
        <c:ser>
          <c:idx val="2"/>
          <c:order val="2"/>
          <c:tx>
            <c:strRef>
              <c:f>'Gráficos Apresentação'!$V$2</c:f>
            </c:strRef>
          </c:tx>
          <c:spPr>
            <a:solidFill>
              <a:srgbClr val="000000"/>
            </a:solidFill>
            <a:ln cmpd="sng">
              <a:solidFill>
                <a:schemeClr val="dk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Apresentação'!$V$3:$V$14</c:f>
              <c:numCache/>
            </c:numRef>
          </c:val>
        </c:ser>
        <c:axId val="1521214620"/>
        <c:axId val="1968377455"/>
      </c:barChart>
      <c:catAx>
        <c:axId val="1521214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377455"/>
      </c:catAx>
      <c:valAx>
        <c:axId val="196837745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Idade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214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 do Custo Operacional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'Cópia 1 aba'!$AC$15</c:f>
              <c:numCache/>
            </c:numRef>
          </c:val>
        </c:ser>
        <c:ser>
          <c:idx val="1"/>
          <c:order val="1"/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'Cópia 1 aba'!$AD$15</c:f>
              <c:numCache/>
            </c:numRef>
          </c:val>
        </c:ser>
        <c:axId val="1208187994"/>
        <c:axId val="1988353975"/>
      </c:barChart>
      <c:catAx>
        <c:axId val="1208187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353975"/>
      </c:catAx>
      <c:valAx>
        <c:axId val="1988353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187994"/>
      </c:valAx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'Cópia 1 aba'!$E$42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8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</c:dPt>
          <c:dPt>
            <c:idx val="3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F3F3F3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EFEFE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1 aba'!$D$43:$D$44</c:f>
            </c:strRef>
          </c:cat>
          <c:val>
            <c:numRef>
              <c:f>'Cópia 1 aba'!$E$43:$E$44</c:f>
              <c:numCache/>
            </c:numRef>
          </c:val>
        </c:ser>
        <c:axId val="484612484"/>
        <c:axId val="939945820"/>
      </c:barChart>
      <c:catAx>
        <c:axId val="484612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Anual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945820"/>
      </c:catAx>
      <c:valAx>
        <c:axId val="939945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Diário (R$)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612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472843838276837"/>
          <c:y val="0.1318508535489668"/>
          <c:w val="0.8590709966454804"/>
          <c:h val="0.4624887690925426"/>
        </c:manualLayout>
      </c:layout>
      <c:barChart>
        <c:barDir val="col"/>
        <c:ser>
          <c:idx val="0"/>
          <c:order val="0"/>
          <c:tx>
            <c:strRef>
              <c:f>'Gráficos Apresentação'!$K$2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8"/>
          </c:dPt>
          <c:dLbls>
            <c:dLbl>
              <c:idx val="3"/>
              <c:layout>
                <c:manualLayout>
                  <c:xMode val="edge"/>
                  <c:yMode val="edge"/>
                  <c:x val="0.3092914866519935"/>
                  <c:y val="-0.0861404385223771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Apresentação'!$K$3:$K$14</c:f>
              <c:numCache/>
            </c:numRef>
          </c:val>
        </c:ser>
        <c:ser>
          <c:idx val="1"/>
          <c:order val="1"/>
          <c:tx>
            <c:strRef>
              <c:f>'Gráficos Apresentação'!$L$2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Apresentação'!$L$3:$L$14</c:f>
              <c:numCache/>
            </c:numRef>
          </c:val>
        </c:ser>
        <c:ser>
          <c:idx val="2"/>
          <c:order val="2"/>
          <c:tx>
            <c:strRef>
              <c:f>'Gráficos Apresentação'!$M$2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Apresentação'!$M$3:$M$14</c:f>
              <c:numCache/>
            </c:numRef>
          </c:val>
        </c:ser>
        <c:axId val="2121951294"/>
        <c:axId val="2038264252"/>
      </c:barChart>
      <c:catAx>
        <c:axId val="2121951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264252"/>
      </c:catAx>
      <c:valAx>
        <c:axId val="20382642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Consumo, kg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951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472843838276837"/>
          <c:y val="0.1318508535489668"/>
          <c:w val="0.8590709966454804"/>
          <c:h val="0.4624887690925426"/>
        </c:manualLayout>
      </c:layout>
      <c:barChart>
        <c:barDir val="col"/>
        <c:ser>
          <c:idx val="0"/>
          <c:order val="0"/>
          <c:tx>
            <c:strRef>
              <c:f>'Gráficos Apresentação'!$B$2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Apresentação'!$B$3:$B$14</c:f>
              <c:numCache/>
            </c:numRef>
          </c:val>
        </c:ser>
        <c:ser>
          <c:idx val="1"/>
          <c:order val="1"/>
          <c:tx>
            <c:strRef>
              <c:f>'Gráficos Apresentação'!$C$2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Apresentação'!$C$3:$C$14</c:f>
              <c:numCache/>
            </c:numRef>
          </c:val>
        </c:ser>
        <c:ser>
          <c:idx val="2"/>
          <c:order val="2"/>
          <c:tx>
            <c:strRef>
              <c:f>'Gráficos Apresentação'!$D$2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Apresentação'!$A$3:$A$14</c:f>
            </c:strRef>
          </c:cat>
          <c:val>
            <c:numRef>
              <c:f>'Gráficos Apresentação'!$D$3:$D$14</c:f>
              <c:numCache/>
            </c:numRef>
          </c:val>
        </c:ser>
        <c:axId val="2012372049"/>
        <c:axId val="1743850638"/>
      </c:barChart>
      <c:catAx>
        <c:axId val="2012372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Galpão e 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850638"/>
      </c:catAx>
      <c:valAx>
        <c:axId val="17438506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Peso Ponderado, kg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372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-1,07%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Apresentação'!$B$2:$D$2</c:f>
            </c:strRef>
          </c:cat>
          <c:val>
            <c:numRef>
              <c:f>'Gráficos Apresentação'!$B$15:$D$15</c:f>
              <c:numCache/>
            </c:numRef>
          </c:val>
        </c:ser>
        <c:axId val="625614316"/>
        <c:axId val="1737206667"/>
      </c:barChart>
      <c:catAx>
        <c:axId val="625614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206667"/>
      </c:catAx>
      <c:valAx>
        <c:axId val="173720666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614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2,73%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Apresentação'!$N$2:$P$2</c:f>
            </c:strRef>
          </c:cat>
          <c:val>
            <c:numRef>
              <c:f>'Gráficos Apresentação'!$N$15:$P$15</c:f>
              <c:numCache/>
            </c:numRef>
          </c:val>
        </c:ser>
        <c:axId val="553862008"/>
        <c:axId val="150429907"/>
      </c:barChart>
      <c:catAx>
        <c:axId val="55386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29907"/>
      </c:catAx>
      <c:valAx>
        <c:axId val="15042990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862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-0,80%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Apresentação'!$Q$2:$S$2</c:f>
            </c:strRef>
          </c:cat>
          <c:val>
            <c:numRef>
              <c:f>'Gráficos Apresentação'!$Q$15:$S$15</c:f>
              <c:numCache/>
            </c:numRef>
          </c:val>
        </c:ser>
        <c:axId val="1165766450"/>
        <c:axId val="1197539984"/>
      </c:barChart>
      <c:catAx>
        <c:axId val="1165766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539984"/>
      </c:catAx>
      <c:valAx>
        <c:axId val="119753998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766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Ponderada - Consumo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-1,80%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-1,63%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 Apresentação'!$K$2:$M$2</c:f>
            </c:strRef>
          </c:cat>
          <c:val>
            <c:numRef>
              <c:f>'Gráficos Apresentação'!$K$15:$M$15</c:f>
              <c:numCache/>
            </c:numRef>
          </c:val>
        </c:ser>
        <c:axId val="841119419"/>
        <c:axId val="311441624"/>
      </c:barChart>
      <c:catAx>
        <c:axId val="841119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441624"/>
      </c:catAx>
      <c:valAx>
        <c:axId val="31144162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119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30.xml"/><Relationship Id="rId10" Type="http://schemas.openxmlformats.org/officeDocument/2006/relationships/chart" Target="../charts/chart29.xml"/><Relationship Id="rId12" Type="http://schemas.openxmlformats.org/officeDocument/2006/relationships/chart" Target="../charts/chart31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32</xdr:row>
      <xdr:rowOff>38100</xdr:rowOff>
    </xdr:from>
    <xdr:ext cx="8696325" cy="4333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57</xdr:row>
      <xdr:rowOff>171450</xdr:rowOff>
    </xdr:from>
    <xdr:ext cx="8696325" cy="4286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57150</xdr:rowOff>
    </xdr:from>
    <xdr:ext cx="8696325" cy="4286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152400</xdr:colOff>
      <xdr:row>57</xdr:row>
      <xdr:rowOff>171450</xdr:rowOff>
    </xdr:from>
    <xdr:ext cx="8696325" cy="42862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152400</xdr:colOff>
      <xdr:row>32</xdr:row>
      <xdr:rowOff>38100</xdr:rowOff>
    </xdr:from>
    <xdr:ext cx="8696325" cy="43338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657225</xdr:colOff>
      <xdr:row>81</xdr:row>
      <xdr:rowOff>38100</xdr:rowOff>
    </xdr:from>
    <xdr:ext cx="2514600" cy="39338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609600</xdr:colOff>
      <xdr:row>102</xdr:row>
      <xdr:rowOff>152400</xdr:rowOff>
    </xdr:from>
    <xdr:ext cx="2514600" cy="39338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95250</xdr:colOff>
      <xdr:row>103</xdr:row>
      <xdr:rowOff>0</xdr:rowOff>
    </xdr:from>
    <xdr:ext cx="2514600" cy="39338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933450</xdr:colOff>
      <xdr:row>81</xdr:row>
      <xdr:rowOff>38100</xdr:rowOff>
    </xdr:from>
    <xdr:ext cx="2514600" cy="39338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102</xdr:row>
      <xdr:rowOff>142875</xdr:rowOff>
    </xdr:from>
    <xdr:ext cx="8696325" cy="42862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</xdr:col>
      <xdr:colOff>95250</xdr:colOff>
      <xdr:row>103</xdr:row>
      <xdr:rowOff>0</xdr:rowOff>
    </xdr:from>
    <xdr:ext cx="2514600" cy="39338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125</xdr:row>
      <xdr:rowOff>57150</xdr:rowOff>
    </xdr:from>
    <xdr:ext cx="8696325" cy="428625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790575</xdr:colOff>
      <xdr:row>124</xdr:row>
      <xdr:rowOff>66675</xdr:rowOff>
    </xdr:from>
    <xdr:ext cx="2514600" cy="39338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171450</xdr:colOff>
      <xdr:row>148</xdr:row>
      <xdr:rowOff>38100</xdr:rowOff>
    </xdr:from>
    <xdr:ext cx="4657725" cy="28956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</xdr:col>
      <xdr:colOff>552450</xdr:colOff>
      <xdr:row>148</xdr:row>
      <xdr:rowOff>85725</xdr:rowOff>
    </xdr:from>
    <xdr:ext cx="4657725" cy="289560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371475</xdr:colOff>
      <xdr:row>166</xdr:row>
      <xdr:rowOff>19050</xdr:rowOff>
    </xdr:from>
    <xdr:ext cx="2828925" cy="359092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371475</xdr:colOff>
      <xdr:row>185</xdr:row>
      <xdr:rowOff>19050</xdr:rowOff>
    </xdr:from>
    <xdr:ext cx="2828925" cy="363855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</xdr:col>
      <xdr:colOff>314325</xdr:colOff>
      <xdr:row>166</xdr:row>
      <xdr:rowOff>19050</xdr:rowOff>
    </xdr:from>
    <xdr:ext cx="2952750" cy="359092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10</xdr:col>
      <xdr:colOff>47625</xdr:colOff>
      <xdr:row>81</xdr:row>
      <xdr:rowOff>38100</xdr:rowOff>
    </xdr:from>
    <xdr:ext cx="2514600" cy="393382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78</xdr:row>
      <xdr:rowOff>57150</xdr:rowOff>
    </xdr:from>
    <xdr:ext cx="8696325" cy="428625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657225</xdr:colOff>
      <xdr:row>79</xdr:row>
      <xdr:rowOff>38100</xdr:rowOff>
    </xdr:from>
    <xdr:ext cx="2514600" cy="393382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609600</xdr:colOff>
      <xdr:row>100</xdr:row>
      <xdr:rowOff>152400</xdr:rowOff>
    </xdr:from>
    <xdr:ext cx="2514600" cy="393382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142875</xdr:rowOff>
    </xdr:from>
    <xdr:ext cx="8696325" cy="428625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123</xdr:row>
      <xdr:rowOff>57150</xdr:rowOff>
    </xdr:from>
    <xdr:ext cx="8696325" cy="428625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790575</xdr:colOff>
      <xdr:row>122</xdr:row>
      <xdr:rowOff>66675</xdr:rowOff>
    </xdr:from>
    <xdr:ext cx="2514600" cy="393382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171450</xdr:colOff>
      <xdr:row>146</xdr:row>
      <xdr:rowOff>38100</xdr:rowOff>
    </xdr:from>
    <xdr:ext cx="4657725" cy="2895600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552450</xdr:colOff>
      <xdr:row>146</xdr:row>
      <xdr:rowOff>85725</xdr:rowOff>
    </xdr:from>
    <xdr:ext cx="4657725" cy="2895600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371475</xdr:colOff>
      <xdr:row>164</xdr:row>
      <xdr:rowOff>19050</xdr:rowOff>
    </xdr:from>
    <xdr:ext cx="2828925" cy="359092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371475</xdr:colOff>
      <xdr:row>183</xdr:row>
      <xdr:rowOff>19050</xdr:rowOff>
    </xdr:from>
    <xdr:ext cx="2828925" cy="3638550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314325</xdr:colOff>
      <xdr:row>164</xdr:row>
      <xdr:rowOff>19050</xdr:rowOff>
    </xdr:from>
    <xdr:ext cx="2952750" cy="3590925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447675</xdr:colOff>
      <xdr:row>45</xdr:row>
      <xdr:rowOff>0</xdr:rowOff>
    </xdr:from>
    <xdr:ext cx="3962400" cy="3409950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H15" displayName="Table_1" name="Table_1" id="1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Gráficos Apresentaçã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K18:V31" displayName="Table_10" name="Table_10" id="1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Cópia 1 aba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E35:H35" displayName="Table_11" name="Table_11" id="11">
  <tableColumns count="4">
    <tableColumn name="Column1" id="1"/>
    <tableColumn name="Column2" id="2"/>
    <tableColumn name="Column3" id="3"/>
    <tableColumn name="Column4" id="4"/>
  </tableColumns>
  <tableStyleInfo name="Cópia 1 aba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E36:H39" displayName="Table_12" name="Table_12" id="12">
  <tableColumns count="4">
    <tableColumn name="Column1" id="1"/>
    <tableColumn name="Column2" id="2"/>
    <tableColumn name="Column3" id="3"/>
    <tableColumn name="Column4" id="4"/>
  </tableColumns>
  <tableStyleInfo name="Cópia 1 aba-style 7" showColumnStripes="0" showFirstColumn="1" showLastColumn="1" showRowStripes="1"/>
</table>
</file>

<file path=xl/tables/table13.xml><?xml version="1.0" encoding="utf-8"?>
<table xmlns="http://schemas.openxmlformats.org/spreadsheetml/2006/main" headerRowCount="0" ref="E42:F42" displayName="Table_13" name="Table_13" id="13">
  <tableColumns count="2">
    <tableColumn name="Column1" id="1"/>
    <tableColumn name="Column2" id="2"/>
  </tableColumns>
  <tableStyleInfo name="Cópia 1 aba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D44:G47" displayName="Table_14" name="Table_14" id="14">
  <tableColumns count="4">
    <tableColumn name="Column1" id="1"/>
    <tableColumn name="Column2" id="2"/>
    <tableColumn name="Column3" id="3"/>
    <tableColumn name="Column4" id="4"/>
  </tableColumns>
  <tableStyleInfo name="Cópia 1 aba-style 9" showColumnStripes="0" showFirstColumn="1" showLastColumn="1" showRowStripes="1"/>
</table>
</file>

<file path=xl/tables/table15.xml><?xml version="1.0" encoding="utf-8"?>
<table xmlns="http://schemas.openxmlformats.org/spreadsheetml/2006/main" headerRowCount="0" ref="A204:C204" displayName="Table_15" name="Table_15" id="15">
  <tableColumns count="3">
    <tableColumn name="Column1" id="1"/>
    <tableColumn name="Column2" id="2"/>
    <tableColumn name="Column3" id="3"/>
  </tableColumns>
  <tableStyleInfo name="Cópia 1 aba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A205:D208" displayName="Table_16" name="Table_16" id="16">
  <tableColumns count="4">
    <tableColumn name="Column1" id="1"/>
    <tableColumn name="Column2" id="2"/>
    <tableColumn name="Column3" id="3"/>
    <tableColumn name="Column4" id="4"/>
  </tableColumns>
  <tableStyleInfo name="Cópia 1 aba-style 11" showColumnStripes="0" showFirstColumn="1" showLastColumn="1" showRowStripes="1"/>
</table>
</file>

<file path=xl/tables/table2.xml><?xml version="1.0" encoding="utf-8"?>
<table xmlns="http://schemas.openxmlformats.org/spreadsheetml/2006/main" ref="A18:D31" displayName="Table_2" name="Table_2" id="2">
  <tableColumns count="4">
    <tableColumn name="Galpão" id="1"/>
    <tableColumn name="PLT" id="2"/>
    <tableColumn name="SSA" id="3"/>
    <tableColumn name="Diferença" id="4"/>
  </tableColumns>
  <tableStyleInfo name="Gráficos Apresentação-style 2" showColumnStripes="0" showFirstColumn="1" showLastColumn="1" showRowStripes="1"/>
</table>
</file>

<file path=xl/tables/table3.xml><?xml version="1.0" encoding="utf-8"?>
<table xmlns="http://schemas.openxmlformats.org/spreadsheetml/2006/main" ref="E18:G31" displayName="Table_3" name="Table_3" id="3">
  <tableColumns count="3">
    <tableColumn name="PLT" id="1"/>
    <tableColumn name="SSA" id="2"/>
    <tableColumn name="Diferença" id="3"/>
  </tableColumns>
  <tableStyleInfo name="Gráficos Apresentação-style 3" showColumnStripes="0" showFirstColumn="1" showLastColumn="1" showRowStripes="1"/>
</table>
</file>

<file path=xl/tables/table4.xml><?xml version="1.0" encoding="utf-8"?>
<table xmlns="http://schemas.openxmlformats.org/spreadsheetml/2006/main" ref="H18:J31" displayName="Table_4" name="Table_4" id="4">
  <tableColumns count="3">
    <tableColumn name="PLT" id="1"/>
    <tableColumn name="SSA" id="2"/>
    <tableColumn name="Diferença" id="3"/>
  </tableColumns>
  <tableStyleInfo name="Gráficos Apresentação-style 4" showColumnStripes="0" showFirstColumn="1" showLastColumn="1" showRowStripes="1"/>
</table>
</file>

<file path=xl/tables/table5.xml><?xml version="1.0" encoding="utf-8"?>
<table xmlns="http://schemas.openxmlformats.org/spreadsheetml/2006/main" headerRowCount="0" ref="K18:V31" displayName="Table_5" name="Table_5" id="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Gráficos Apresentação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2:AH15" displayName="Table_6" name="Table_6" id="6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Cópia 1 ab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8:D31" displayName="Table_7" name="Table_7" id="7">
  <tableColumns count="4">
    <tableColumn name="Galpão" id="1"/>
    <tableColumn name="PLT" id="2"/>
    <tableColumn name="SSA" id="3"/>
    <tableColumn name="Diferença" id="4"/>
  </tableColumns>
  <tableStyleInfo name="Cópia 1 aba-style 2" showColumnStripes="0" showFirstColumn="1" showLastColumn="1" showRowStripes="1"/>
</table>
</file>

<file path=xl/tables/table8.xml><?xml version="1.0" encoding="utf-8"?>
<table xmlns="http://schemas.openxmlformats.org/spreadsheetml/2006/main" ref="E18:G31" displayName="Table_8" name="Table_8" id="8">
  <tableColumns count="3">
    <tableColumn name="PLT" id="1"/>
    <tableColumn name="SSA" id="2"/>
    <tableColumn name="Diferença" id="3"/>
  </tableColumns>
  <tableStyleInfo name="Cópia 1 aba-style 3" showColumnStripes="0" showFirstColumn="1" showLastColumn="1" showRowStripes="1"/>
</table>
</file>

<file path=xl/tables/table9.xml><?xml version="1.0" encoding="utf-8"?>
<table xmlns="http://schemas.openxmlformats.org/spreadsheetml/2006/main" ref="H18:J31" displayName="Table_9" name="Table_9" id="9">
  <tableColumns count="3">
    <tableColumn name="PLT" id="1"/>
    <tableColumn name="SSA" id="2"/>
    <tableColumn name="Diferença" id="3"/>
  </tableColumns>
  <tableStyleInfo name="Cópia 1 aba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1" Type="http://schemas.openxmlformats.org/officeDocument/2006/relationships/drawing" Target="../drawings/drawing1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3.xml"/><Relationship Id="rId22" Type="http://schemas.openxmlformats.org/officeDocument/2006/relationships/table" Target="../tables/table15.xml"/><Relationship Id="rId21" Type="http://schemas.openxmlformats.org/officeDocument/2006/relationships/table" Target="../tables/table14.xml"/><Relationship Id="rId13" Type="http://schemas.openxmlformats.org/officeDocument/2006/relationships/table" Target="../tables/table6.xml"/><Relationship Id="rId23" Type="http://schemas.openxmlformats.org/officeDocument/2006/relationships/table" Target="../tables/table16.xml"/><Relationship Id="rId1" Type="http://schemas.openxmlformats.org/officeDocument/2006/relationships/drawing" Target="../drawings/drawing2.xml"/><Relationship Id="rId15" Type="http://schemas.openxmlformats.org/officeDocument/2006/relationships/table" Target="../tables/table8.xml"/><Relationship Id="rId14" Type="http://schemas.openxmlformats.org/officeDocument/2006/relationships/table" Target="../tables/table7.xml"/><Relationship Id="rId17" Type="http://schemas.openxmlformats.org/officeDocument/2006/relationships/table" Target="../tables/table10.xml"/><Relationship Id="rId16" Type="http://schemas.openxmlformats.org/officeDocument/2006/relationships/table" Target="../tables/table9.xml"/><Relationship Id="rId19" Type="http://schemas.openxmlformats.org/officeDocument/2006/relationships/table" Target="../tables/table12.xml"/><Relationship Id="rId18" Type="http://schemas.openxmlformats.org/officeDocument/2006/relationships/table" Target="../tables/table1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4" max="4" width="16.75"/>
    <col customWidth="1" min="5" max="5" width="18.63"/>
    <col customWidth="1" min="6" max="6" width="18.75"/>
    <col customWidth="1" min="8" max="8" width="15.63"/>
    <col customWidth="1" min="9" max="9" width="16.63"/>
    <col customWidth="1" min="29" max="29" width="17.75"/>
    <col customWidth="1" min="30" max="30" width="17.38"/>
  </cols>
  <sheetData>
    <row r="1">
      <c r="B1" s="1" t="s">
        <v>0</v>
      </c>
      <c r="C1" s="2"/>
      <c r="D1" s="3"/>
      <c r="E1" s="1" t="s">
        <v>1</v>
      </c>
      <c r="F1" s="2"/>
      <c r="G1" s="3"/>
      <c r="H1" s="4" t="s">
        <v>2</v>
      </c>
      <c r="I1" s="2"/>
      <c r="J1" s="3"/>
      <c r="K1" s="5" t="s">
        <v>3</v>
      </c>
      <c r="L1" s="2"/>
      <c r="M1" s="3"/>
      <c r="N1" s="6" t="s">
        <v>4</v>
      </c>
      <c r="O1" s="2"/>
      <c r="P1" s="3"/>
      <c r="Q1" s="1" t="s">
        <v>5</v>
      </c>
      <c r="R1" s="2"/>
      <c r="S1" s="3"/>
      <c r="T1" s="1" t="s">
        <v>6</v>
      </c>
      <c r="U1" s="2"/>
      <c r="V1" s="3"/>
      <c r="W1" s="1" t="s">
        <v>7</v>
      </c>
      <c r="X1" s="2"/>
      <c r="Y1" s="3"/>
      <c r="Z1" s="1" t="s">
        <v>8</v>
      </c>
      <c r="AA1" s="2"/>
      <c r="AB1" s="3"/>
      <c r="AC1" s="1" t="s">
        <v>9</v>
      </c>
      <c r="AD1" s="2"/>
      <c r="AE1" s="3"/>
      <c r="AF1" s="1" t="s">
        <v>10</v>
      </c>
      <c r="AG1" s="2"/>
      <c r="AH1" s="3"/>
    </row>
    <row r="2">
      <c r="A2" s="7" t="s">
        <v>11</v>
      </c>
      <c r="B2" s="8" t="s">
        <v>12</v>
      </c>
      <c r="C2" s="9" t="s">
        <v>13</v>
      </c>
      <c r="D2" s="10" t="s">
        <v>14</v>
      </c>
      <c r="E2" s="11" t="s">
        <v>12</v>
      </c>
      <c r="F2" s="9" t="s">
        <v>13</v>
      </c>
      <c r="G2" s="10" t="s">
        <v>14</v>
      </c>
      <c r="H2" s="11" t="s">
        <v>12</v>
      </c>
      <c r="I2" s="9" t="s">
        <v>13</v>
      </c>
      <c r="J2" s="10" t="s">
        <v>14</v>
      </c>
      <c r="K2" s="11" t="s">
        <v>12</v>
      </c>
      <c r="L2" s="9" t="s">
        <v>13</v>
      </c>
      <c r="M2" s="10" t="s">
        <v>14</v>
      </c>
      <c r="N2" s="12" t="s">
        <v>12</v>
      </c>
      <c r="O2" s="13" t="s">
        <v>13</v>
      </c>
      <c r="P2" s="14" t="s">
        <v>14</v>
      </c>
      <c r="Q2" s="11" t="s">
        <v>12</v>
      </c>
      <c r="R2" s="9" t="s">
        <v>13</v>
      </c>
      <c r="S2" s="10" t="s">
        <v>14</v>
      </c>
      <c r="T2" s="11" t="s">
        <v>12</v>
      </c>
      <c r="U2" s="9" t="s">
        <v>13</v>
      </c>
      <c r="V2" s="10" t="s">
        <v>14</v>
      </c>
      <c r="W2" s="11" t="s">
        <v>12</v>
      </c>
      <c r="X2" s="9" t="s">
        <v>13</v>
      </c>
      <c r="Y2" s="10" t="s">
        <v>14</v>
      </c>
      <c r="Z2" s="8" t="s">
        <v>12</v>
      </c>
      <c r="AA2" s="9" t="s">
        <v>13</v>
      </c>
      <c r="AB2" s="10" t="s">
        <v>14</v>
      </c>
      <c r="AC2" s="8" t="s">
        <v>12</v>
      </c>
      <c r="AD2" s="9" t="s">
        <v>13</v>
      </c>
      <c r="AE2" s="10" t="s">
        <v>14</v>
      </c>
      <c r="AF2" s="8" t="s">
        <v>12</v>
      </c>
      <c r="AG2" s="9" t="s">
        <v>13</v>
      </c>
      <c r="AH2" s="10" t="s">
        <v>14</v>
      </c>
    </row>
    <row r="3">
      <c r="A3" s="15" t="s">
        <v>15</v>
      </c>
      <c r="B3" s="16">
        <v>2.938790037949287</v>
      </c>
      <c r="C3" s="17">
        <v>2.980118872523025</v>
      </c>
      <c r="D3" s="18">
        <v>-0.013868183230807964</v>
      </c>
      <c r="E3" s="19">
        <v>0.05187194470978255</v>
      </c>
      <c r="F3" s="20">
        <v>0.04715696990946027</v>
      </c>
      <c r="G3" s="18">
        <v>0.09998468538955882</v>
      </c>
      <c r="H3" s="21">
        <v>1.7241033152213825</v>
      </c>
      <c r="I3" s="17">
        <v>1.7304608499248935</v>
      </c>
      <c r="J3" s="18">
        <v>-0.003673896871915307</v>
      </c>
      <c r="K3" s="21">
        <v>5.066777647167938</v>
      </c>
      <c r="L3" s="17">
        <v>5.156979037023409</v>
      </c>
      <c r="M3" s="18">
        <v>-0.017491129827732425</v>
      </c>
      <c r="N3" s="22">
        <v>1.4465726578179523</v>
      </c>
      <c r="O3" s="23">
        <v>1.4091984995086462</v>
      </c>
      <c r="P3" s="24">
        <v>0.02652157117846606</v>
      </c>
      <c r="Q3" s="25">
        <v>3.0310529376251605</v>
      </c>
      <c r="R3" s="26">
        <v>3.0504746584549873</v>
      </c>
      <c r="S3" s="18">
        <v>-0.006366786485505051</v>
      </c>
      <c r="T3" s="27">
        <v>44.93457943925234</v>
      </c>
      <c r="U3" s="28">
        <v>45.601190476190474</v>
      </c>
      <c r="V3" s="18">
        <v>-0.0146182814522395</v>
      </c>
      <c r="W3" s="27">
        <v>65.40152538697455</v>
      </c>
      <c r="X3" s="28">
        <v>65.35177791200472</v>
      </c>
      <c r="Y3" s="18">
        <v>7.612260379024181E-4</v>
      </c>
      <c r="Z3" s="29">
        <v>2.2743033886930215</v>
      </c>
      <c r="AA3" s="26">
        <v>2.2892401279388124</v>
      </c>
      <c r="AB3" s="18">
        <v>-0.006524758614658575</v>
      </c>
      <c r="AC3" s="29">
        <v>0.7167584692178663</v>
      </c>
      <c r="AD3" s="26">
        <v>0.7196907470205048</v>
      </c>
      <c r="AE3" s="18">
        <v>-0.004074358069459729</v>
      </c>
      <c r="AF3" s="29">
        <v>0.03999108005709257</v>
      </c>
      <c r="AG3" s="26">
        <v>0.04154378353924897</v>
      </c>
      <c r="AH3" s="18">
        <v>-0.037375110061640536</v>
      </c>
    </row>
    <row r="4">
      <c r="A4" s="15" t="s">
        <v>16</v>
      </c>
      <c r="B4" s="30">
        <v>3.311849150217521</v>
      </c>
      <c r="C4" s="31">
        <v>3.3576311638117904</v>
      </c>
      <c r="D4" s="32">
        <v>-0.01363521225550417</v>
      </c>
      <c r="E4" s="33">
        <v>0.06959868284270053</v>
      </c>
      <c r="F4" s="34">
        <v>0.0674280305257487</v>
      </c>
      <c r="G4" s="32">
        <v>0.032192135822844914</v>
      </c>
      <c r="H4" s="35">
        <v>1.6942493107235423</v>
      </c>
      <c r="I4" s="31">
        <v>1.7029122218263733</v>
      </c>
      <c r="J4" s="32">
        <v>-0.00508711546713778</v>
      </c>
      <c r="K4" s="35">
        <v>5.611098139976384</v>
      </c>
      <c r="L4" s="31">
        <v>5.717751145240207</v>
      </c>
      <c r="M4" s="32">
        <v>-0.018652963823479283</v>
      </c>
      <c r="N4" s="36">
        <v>1.5236384580285696</v>
      </c>
      <c r="O4" s="37">
        <v>1.5177271788447355</v>
      </c>
      <c r="P4" s="38">
        <v>0.003894823303048181</v>
      </c>
      <c r="Q4" s="39">
        <v>2.946429317507275</v>
      </c>
      <c r="R4" s="40">
        <v>2.9419780158223343</v>
      </c>
      <c r="S4" s="32">
        <v>0.001513030233741006</v>
      </c>
      <c r="T4" s="41">
        <v>44.868852459016395</v>
      </c>
      <c r="U4" s="42">
        <v>45.44444444444444</v>
      </c>
      <c r="V4" s="32">
        <v>-0.012665838310152642</v>
      </c>
      <c r="W4" s="41">
        <v>73.81176403480774</v>
      </c>
      <c r="X4" s="42">
        <v>73.88430433815677</v>
      </c>
      <c r="Y4" s="32">
        <v>-9.818093842641328E-4</v>
      </c>
      <c r="Z4" s="43">
        <v>2.243687664118663</v>
      </c>
      <c r="AA4" s="40">
        <v>2.247757102492667</v>
      </c>
      <c r="AB4" s="32">
        <v>-0.0018104440063789848</v>
      </c>
      <c r="AC4" s="43">
        <v>0.6622483857851292</v>
      </c>
      <c r="AD4" s="40">
        <v>0.6527619764016166</v>
      </c>
      <c r="AE4" s="32">
        <v>0.014532723605941251</v>
      </c>
      <c r="AF4" s="43">
        <v>0.040493267670704436</v>
      </c>
      <c r="AG4" s="40">
        <v>0.04145893706739203</v>
      </c>
      <c r="AH4" s="32">
        <v>-0.02329218897044772</v>
      </c>
    </row>
    <row r="5">
      <c r="A5" s="15" t="s">
        <v>17</v>
      </c>
      <c r="B5" s="16">
        <v>3.1695152972401246</v>
      </c>
      <c r="C5" s="17">
        <v>3.146397239091207</v>
      </c>
      <c r="D5" s="18">
        <v>0.007347469627069327</v>
      </c>
      <c r="E5" s="19">
        <v>0.07311919622469173</v>
      </c>
      <c r="F5" s="20">
        <v>0.0635659543109801</v>
      </c>
      <c r="G5" s="18">
        <v>0.15028865714773756</v>
      </c>
      <c r="H5" s="21">
        <v>1.6796789232451557</v>
      </c>
      <c r="I5" s="17">
        <v>1.7106473533652753</v>
      </c>
      <c r="J5" s="18">
        <v>-0.01810333968552718</v>
      </c>
      <c r="K5" s="21">
        <v>5.323768041677342</v>
      </c>
      <c r="L5" s="17">
        <v>5.382376109687183</v>
      </c>
      <c r="M5" s="18">
        <v>-0.010888883796945787</v>
      </c>
      <c r="N5" s="22">
        <v>1.5018734201994877</v>
      </c>
      <c r="O5" s="23">
        <v>1.455671943429203</v>
      </c>
      <c r="P5" s="24">
        <v>0.03173893470904268</v>
      </c>
      <c r="Q5" s="25">
        <v>2.9418357287908683</v>
      </c>
      <c r="R5" s="26">
        <v>3.0083713983340883</v>
      </c>
      <c r="S5" s="18">
        <v>-0.022116840221278758</v>
      </c>
      <c r="T5" s="27">
        <v>45.130434782608695</v>
      </c>
      <c r="U5" s="28">
        <v>45.51020408163265</v>
      </c>
      <c r="V5" s="18">
        <v>-0.008344706570481532</v>
      </c>
      <c r="W5" s="27">
        <v>70.2301077423149</v>
      </c>
      <c r="X5" s="28">
        <v>69.13608283204894</v>
      </c>
      <c r="Y5" s="18">
        <v>0.015824224709456755</v>
      </c>
      <c r="Z5" s="29">
        <v>2.2083731907683406</v>
      </c>
      <c r="AA5" s="26">
        <v>2.27124938031794</v>
      </c>
      <c r="AB5" s="18">
        <v>-0.02768352524142355</v>
      </c>
      <c r="AC5" s="29">
        <v>0.6876956994935746</v>
      </c>
      <c r="AD5" s="26">
        <v>0.6881782784025425</v>
      </c>
      <c r="AE5" s="18">
        <v>-7.012411232859174E-4</v>
      </c>
      <c r="AF5" s="29">
        <v>0.04576683987623195</v>
      </c>
      <c r="AG5" s="26">
        <v>0.04894373978868218</v>
      </c>
      <c r="AH5" s="18">
        <v>-0.06490921875129904</v>
      </c>
    </row>
    <row r="6">
      <c r="A6" s="15" t="s">
        <v>18</v>
      </c>
      <c r="B6" s="30">
        <v>3.0311844507977495</v>
      </c>
      <c r="C6" s="31">
        <v>3.167104864299989</v>
      </c>
      <c r="D6" s="32">
        <v>-0.04291629716286059</v>
      </c>
      <c r="E6" s="33">
        <v>0.04213780918727915</v>
      </c>
      <c r="F6" s="34">
        <v>0.05820402298850575</v>
      </c>
      <c r="G6" s="32">
        <v>-0.27603270317585077</v>
      </c>
      <c r="H6" s="35">
        <v>1.689231610192468</v>
      </c>
      <c r="I6" s="31">
        <v>1.732425508054424</v>
      </c>
      <c r="J6" s="32">
        <v>-0.02493261479996576</v>
      </c>
      <c r="K6" s="35">
        <v>5.1203725906114546</v>
      </c>
      <c r="L6" s="31">
        <v>5.486773253596546</v>
      </c>
      <c r="M6" s="32">
        <v>-0.0667788964570238</v>
      </c>
      <c r="N6" s="36">
        <v>1.4518947137859575</v>
      </c>
      <c r="O6" s="37">
        <v>1.4889024335672936</v>
      </c>
      <c r="P6" s="38">
        <v>-0.024855705079793917</v>
      </c>
      <c r="Q6" s="39">
        <v>3.0052048857846323</v>
      </c>
      <c r="R6" s="40">
        <v>3.0003244239854383</v>
      </c>
      <c r="S6" s="32">
        <v>0.0016266446922133504</v>
      </c>
      <c r="T6" s="41">
        <v>45.0</v>
      </c>
      <c r="U6" s="42">
        <v>46.18181818181818</v>
      </c>
      <c r="V6" s="32">
        <v>-0.02559055118110232</v>
      </c>
      <c r="W6" s="41">
        <v>67.3596544621722</v>
      </c>
      <c r="X6" s="42">
        <v>68.5790423372045</v>
      </c>
      <c r="Y6" s="32">
        <v>-0.017780765573198624</v>
      </c>
      <c r="Z6" s="43">
        <v>2.2357247194839496</v>
      </c>
      <c r="AA6" s="40">
        <v>2.2768014240886667</v>
      </c>
      <c r="AB6" s="32">
        <v>-0.018041408517283787</v>
      </c>
      <c r="AC6" s="43">
        <v>0.7268552132815073</v>
      </c>
      <c r="AD6" s="40">
        <v>0.686592463100415</v>
      </c>
      <c r="AE6" s="32">
        <v>0.058641410072111134</v>
      </c>
      <c r="AF6" s="43">
        <v>0.042624953019175724</v>
      </c>
      <c r="AG6" s="40">
        <v>0.03693053679635664</v>
      </c>
      <c r="AH6" s="32">
        <v>0.1541926198966288</v>
      </c>
    </row>
    <row r="7">
      <c r="A7" s="15" t="s">
        <v>19</v>
      </c>
      <c r="B7" s="16">
        <v>2.8125722024086883</v>
      </c>
      <c r="C7" s="17">
        <v>2.9174167809920193</v>
      </c>
      <c r="D7" s="18">
        <v>-0.03593747018472976</v>
      </c>
      <c r="E7" s="19">
        <v>0.052263269639065815</v>
      </c>
      <c r="F7" s="20">
        <v>0.06476923076923077</v>
      </c>
      <c r="G7" s="18">
        <v>-0.19308491056074162</v>
      </c>
      <c r="H7" s="21">
        <v>1.7559605126369944</v>
      </c>
      <c r="I7" s="17">
        <v>1.7790038816450116</v>
      </c>
      <c r="J7" s="18">
        <v>-0.012952961624068749</v>
      </c>
      <c r="K7" s="21">
        <v>4.938765726370121</v>
      </c>
      <c r="L7" s="17">
        <v>5.190095777761097</v>
      </c>
      <c r="M7" s="18">
        <v>-0.048424935136629585</v>
      </c>
      <c r="N7" s="22">
        <v>1.393721684911124</v>
      </c>
      <c r="O7" s="23">
        <v>1.2789285458948585</v>
      </c>
      <c r="P7" s="24">
        <v>0.08975727329312638</v>
      </c>
      <c r="Q7" s="25">
        <v>3.128298614713907</v>
      </c>
      <c r="R7" s="26">
        <v>3.1656191818474295</v>
      </c>
      <c r="S7" s="18">
        <v>-0.011789341986404894</v>
      </c>
      <c r="T7" s="27">
        <v>44.90909090909091</v>
      </c>
      <c r="U7" s="28">
        <v>45.86666666666667</v>
      </c>
      <c r="V7" s="18">
        <v>-0.020877378435518037</v>
      </c>
      <c r="W7" s="27">
        <v>62.62812596456593</v>
      </c>
      <c r="X7" s="28">
        <v>63.60647051581437</v>
      </c>
      <c r="Y7" s="18">
        <v>-0.01538121111444466</v>
      </c>
      <c r="Z7" s="29">
        <v>2.3226104413662574</v>
      </c>
      <c r="AA7" s="26">
        <v>2.3622897106297476</v>
      </c>
      <c r="AB7" s="18">
        <v>-0.016796953009168527</v>
      </c>
      <c r="AC7" s="29">
        <v>0.7650320824051711</v>
      </c>
      <c r="AD7" s="26">
        <v>0.7591738430944176</v>
      </c>
      <c r="AE7" s="18">
        <v>0.007716597936086799</v>
      </c>
      <c r="AF7" s="29">
        <v>0.040656088552967595</v>
      </c>
      <c r="AG7" s="26">
        <v>0.044155627959034306</v>
      </c>
      <c r="AH7" s="18">
        <v>-0.07925466283286546</v>
      </c>
    </row>
    <row r="8">
      <c r="A8" s="15" t="s">
        <v>20</v>
      </c>
      <c r="B8" s="30">
        <v>3.1541401419928725</v>
      </c>
      <c r="C8" s="31">
        <v>3.3316238218763505</v>
      </c>
      <c r="D8" s="32">
        <v>-0.05327242491126152</v>
      </c>
      <c r="E8" s="33">
        <v>0.062202072538860106</v>
      </c>
      <c r="F8" s="34">
        <v>0.052696245733788394</v>
      </c>
      <c r="G8" s="32">
        <v>0.18038907084753963</v>
      </c>
      <c r="H8" s="35">
        <v>1.7040356537132584</v>
      </c>
      <c r="I8" s="31">
        <v>1.7109601566219586</v>
      </c>
      <c r="J8" s="32">
        <v>-0.004047144453890494</v>
      </c>
      <c r="K8" s="35">
        <v>5.374767258764054</v>
      </c>
      <c r="L8" s="31">
        <v>5.700275616083009</v>
      </c>
      <c r="M8" s="32">
        <v>-0.05710396816612715</v>
      </c>
      <c r="N8" s="36">
        <v>1.518111540689832</v>
      </c>
      <c r="O8" s="37">
        <v>1.41542871489601</v>
      </c>
      <c r="P8" s="38">
        <v>0.0725453883428993</v>
      </c>
      <c r="Q8" s="39">
        <v>2.9898847872831245</v>
      </c>
      <c r="R8" s="40">
        <v>3.0162753088563017</v>
      </c>
      <c r="S8" s="32">
        <v>-0.008749374268220853</v>
      </c>
      <c r="T8" s="41">
        <v>44.55555555555556</v>
      </c>
      <c r="U8" s="42">
        <v>45.892857142857146</v>
      </c>
      <c r="V8" s="32">
        <v>-0.02913964548205796</v>
      </c>
      <c r="W8" s="41">
        <v>70.79117525669788</v>
      </c>
      <c r="X8" s="42">
        <v>72.59569417318119</v>
      </c>
      <c r="Y8" s="32">
        <v>-0.024857106706336056</v>
      </c>
      <c r="Z8" s="43">
        <v>2.2741149454469785</v>
      </c>
      <c r="AA8" s="40">
        <v>2.281336712623699</v>
      </c>
      <c r="AB8" s="32">
        <v>-0.0031655858325337666</v>
      </c>
      <c r="AC8" s="43">
        <v>0.6745761576841248</v>
      </c>
      <c r="AD8" s="40">
        <v>0.6912880214936172</v>
      </c>
      <c r="AE8" s="32">
        <v>-0.0241749651229082</v>
      </c>
      <c r="AF8" s="43">
        <v>0.041193686779526395</v>
      </c>
      <c r="AG8" s="40">
        <v>0.04365057484712535</v>
      </c>
      <c r="AH8" s="32">
        <v>-0.056285354229664915</v>
      </c>
    </row>
    <row r="9">
      <c r="A9" s="15" t="s">
        <v>21</v>
      </c>
      <c r="B9" s="44">
        <v>3.0906243843946726</v>
      </c>
      <c r="C9" s="45">
        <v>3.175270985390053</v>
      </c>
      <c r="D9" s="46">
        <v>-0.026658071511015395</v>
      </c>
      <c r="E9" s="47">
        <v>0.054615384615384614</v>
      </c>
      <c r="F9" s="48">
        <v>0.07849539170506913</v>
      </c>
      <c r="G9" s="46">
        <v>-0.3042217711252261</v>
      </c>
      <c r="H9" s="49">
        <v>1.7156023825686233</v>
      </c>
      <c r="I9" s="45">
        <v>1.726470201133085</v>
      </c>
      <c r="J9" s="46">
        <v>-0.0062948196599797454</v>
      </c>
      <c r="K9" s="49">
        <v>5.302282557492185</v>
      </c>
      <c r="L9" s="45">
        <v>5.482010736798414</v>
      </c>
      <c r="M9" s="46">
        <v>-0.03278508341835054</v>
      </c>
      <c r="N9" s="50">
        <v>1.4173167464722125</v>
      </c>
      <c r="O9" s="51">
        <v>1.3186537244862175</v>
      </c>
      <c r="P9" s="52">
        <v>0.07482102401404638</v>
      </c>
      <c r="Q9" s="53">
        <v>3.0186895426398834</v>
      </c>
      <c r="R9" s="54">
        <v>3.1048650231183443</v>
      </c>
      <c r="S9" s="46">
        <v>-0.027754984463676077</v>
      </c>
      <c r="T9" s="55">
        <v>45.5</v>
      </c>
      <c r="U9" s="56">
        <v>45.714285714285715</v>
      </c>
      <c r="V9" s="46">
        <v>-0.004687500000000022</v>
      </c>
      <c r="W9" s="55">
        <v>67.92581064603675</v>
      </c>
      <c r="X9" s="56">
        <v>69.4590528054074</v>
      </c>
      <c r="Y9" s="46">
        <v>-0.02207404359034509</v>
      </c>
      <c r="Z9" s="57">
        <v>2.310620261809856</v>
      </c>
      <c r="AA9" s="54">
        <v>2.2917676509941836</v>
      </c>
      <c r="AB9" s="46">
        <v>0.008226231314284497</v>
      </c>
      <c r="AC9" s="57">
        <v>0.6469506618962086</v>
      </c>
      <c r="AD9" s="54">
        <v>0.7628482042891884</v>
      </c>
      <c r="AE9" s="46">
        <v>-0.15192739753640966</v>
      </c>
      <c r="AF9" s="57">
        <v>0.06111861893381898</v>
      </c>
      <c r="AG9" s="54">
        <v>0.05024916807121185</v>
      </c>
      <c r="AH9" s="46">
        <v>0.21631106105484604</v>
      </c>
    </row>
    <row r="10">
      <c r="A10" s="15" t="s">
        <v>22</v>
      </c>
      <c r="B10" s="30">
        <v>2.9563865669074647</v>
      </c>
      <c r="C10" s="31">
        <v>3.448</v>
      </c>
      <c r="D10" s="32">
        <v>-0.1425793019409905</v>
      </c>
      <c r="E10" s="33">
        <v>0.05309446254071661</v>
      </c>
      <c r="F10" s="34">
        <v>0.04390243902439024</v>
      </c>
      <c r="G10" s="32">
        <v>0.20937386898298957</v>
      </c>
      <c r="H10" s="35">
        <v>1.740350770225893</v>
      </c>
      <c r="I10" s="31">
        <v>1.7090948908565746</v>
      </c>
      <c r="J10" s="32">
        <v>0.018287971918079557</v>
      </c>
      <c r="K10" s="35">
        <v>5.14514963880289</v>
      </c>
      <c r="L10" s="31">
        <v>5.89295918367347</v>
      </c>
      <c r="M10" s="32">
        <v>-0.1268988162929072</v>
      </c>
      <c r="N10" s="36">
        <v>1.4700089052919112</v>
      </c>
      <c r="O10" s="37">
        <v>1.396677363097211</v>
      </c>
      <c r="P10" s="38">
        <v>0.0525042820426927</v>
      </c>
      <c r="Q10" s="39">
        <v>3.003962846755389</v>
      </c>
      <c r="R10" s="40">
        <v>2.965916451122212</v>
      </c>
      <c r="S10" s="32">
        <v>0.012827871674800994</v>
      </c>
      <c r="T10" s="41">
        <v>45.0</v>
      </c>
      <c r="U10" s="42">
        <v>48.0</v>
      </c>
      <c r="V10" s="32">
        <v>-0.0625</v>
      </c>
      <c r="W10" s="41">
        <v>65.69747926461032</v>
      </c>
      <c r="X10" s="42">
        <v>71.83333333333333</v>
      </c>
      <c r="Y10" s="32">
        <v>-0.08541792207038988</v>
      </c>
      <c r="Z10" s="43">
        <v>2.300313461993318</v>
      </c>
      <c r="AA10" s="40">
        <v>2.302895533938633</v>
      </c>
      <c r="AB10" s="32">
        <v>-0.0011212284305833176</v>
      </c>
      <c r="AC10" s="43">
        <v>0.6615745741547155</v>
      </c>
      <c r="AD10" s="40">
        <v>0.6247852052654007</v>
      </c>
      <c r="AE10" s="32">
        <v>0.058883226714190814</v>
      </c>
      <c r="AF10" s="43">
        <v>0.0420748106073553</v>
      </c>
      <c r="AG10" s="40">
        <v>0.03823571191817794</v>
      </c>
      <c r="AH10" s="32">
        <v>0.10040609933961198</v>
      </c>
    </row>
    <row r="11">
      <c r="A11" s="15" t="s">
        <v>23</v>
      </c>
      <c r="B11" s="30">
        <v>2.802357916606486</v>
      </c>
      <c r="C11" s="31">
        <v>2.8408292320166346</v>
      </c>
      <c r="D11" s="32">
        <v>-0.01354228370243809</v>
      </c>
      <c r="E11" s="33">
        <v>0.037358288770053476</v>
      </c>
      <c r="F11" s="34">
        <v>0.03535028790786948</v>
      </c>
      <c r="G11" s="32">
        <v>0.056802956383757874</v>
      </c>
      <c r="H11" s="35">
        <v>1.784614185230366</v>
      </c>
      <c r="I11" s="31">
        <v>1.7716034855747251</v>
      </c>
      <c r="J11" s="32">
        <v>0.007344024642974864</v>
      </c>
      <c r="K11" s="35">
        <v>5.00112769006855</v>
      </c>
      <c r="L11" s="31">
        <v>5.032822969363239</v>
      </c>
      <c r="M11" s="32">
        <v>-0.006297713924695999</v>
      </c>
      <c r="N11" s="36">
        <v>1.3175504376769196</v>
      </c>
      <c r="O11" s="37">
        <v>1.3077309932232355</v>
      </c>
      <c r="P11" s="38">
        <v>0.007508764802982595</v>
      </c>
      <c r="Q11" s="39">
        <v>3.1466961225579504</v>
      </c>
      <c r="R11" s="40">
        <v>3.146074392944373</v>
      </c>
      <c r="S11" s="32">
        <v>1.9762076032647343E-4</v>
      </c>
      <c r="T11" s="41">
        <v>45.333333333333336</v>
      </c>
      <c r="U11" s="42">
        <v>45.45</v>
      </c>
      <c r="V11" s="32">
        <v>-0.0025669233590025773</v>
      </c>
      <c r="W11" s="41">
        <v>61.816718748672486</v>
      </c>
      <c r="X11" s="42">
        <v>62.504493553721325</v>
      </c>
      <c r="Y11" s="32">
        <v>-0.011003605756083936</v>
      </c>
      <c r="Z11" s="43">
        <v>2.369086030177421</v>
      </c>
      <c r="AA11" s="40">
        <v>2.3625303383814864</v>
      </c>
      <c r="AB11" s="32">
        <v>0.0027748603645130557</v>
      </c>
      <c r="AC11" s="43">
        <v>0.7325943560834267</v>
      </c>
      <c r="AD11" s="40">
        <v>0.7434614367287903</v>
      </c>
      <c r="AE11" s="32">
        <v>-0.014616871983540159</v>
      </c>
      <c r="AF11" s="43">
        <v>0.04501573035019304</v>
      </c>
      <c r="AG11" s="40">
        <v>0.04008261783409675</v>
      </c>
      <c r="AH11" s="32">
        <v>0.12307361102297756</v>
      </c>
    </row>
    <row r="12">
      <c r="A12" s="15" t="s">
        <v>24</v>
      </c>
      <c r="B12" s="30">
        <v>3.257864677767499</v>
      </c>
      <c r="C12" s="31">
        <v>3.2066785482898372</v>
      </c>
      <c r="D12" s="32">
        <v>0.01596235129491233</v>
      </c>
      <c r="E12" s="33">
        <v>0.056581818181818185</v>
      </c>
      <c r="F12" s="34">
        <v>0.05550993377483444</v>
      </c>
      <c r="G12" s="32">
        <v>0.019309776360599603</v>
      </c>
      <c r="H12" s="35">
        <v>1.7427927426816567</v>
      </c>
      <c r="I12" s="31">
        <v>1.7453494375563066</v>
      </c>
      <c r="J12" s="32">
        <v>-0.001464861316384583</v>
      </c>
      <c r="K12" s="35">
        <v>5.677782917052112</v>
      </c>
      <c r="L12" s="31">
        <v>5.596774600681541</v>
      </c>
      <c r="M12" s="32">
        <v>0.014474107347597413</v>
      </c>
      <c r="N12" s="36">
        <v>1.402768555949167</v>
      </c>
      <c r="O12" s="37">
        <v>1.4157981886978486</v>
      </c>
      <c r="P12" s="38">
        <v>-0.009203029678025911</v>
      </c>
      <c r="Q12" s="39">
        <v>3.053358232432276</v>
      </c>
      <c r="R12" s="40">
        <v>3.041536598139699</v>
      </c>
      <c r="S12" s="32">
        <v>0.003886730904309183</v>
      </c>
      <c r="T12" s="41">
        <v>45.714285714285715</v>
      </c>
      <c r="U12" s="42">
        <v>45.26315789473684</v>
      </c>
      <c r="V12" s="32">
        <v>0.009966777408637887</v>
      </c>
      <c r="W12" s="41">
        <v>71.26578982616404</v>
      </c>
      <c r="X12" s="42">
        <v>70.8452237412871</v>
      </c>
      <c r="Y12" s="32">
        <v>0.005936407038712496</v>
      </c>
      <c r="Z12" s="43">
        <v>2.314755955041938</v>
      </c>
      <c r="AA12" s="40">
        <v>2.3199463327145775</v>
      </c>
      <c r="AB12" s="32">
        <v>-0.0022372835092984047</v>
      </c>
      <c r="AC12" s="43">
        <v>0.6888278154834718</v>
      </c>
      <c r="AD12" s="40">
        <v>0.6778259891993301</v>
      </c>
      <c r="AE12" s="32">
        <v>0.01623104817379076</v>
      </c>
      <c r="AF12" s="43">
        <v>0.04977447231835191</v>
      </c>
      <c r="AG12" s="40">
        <v>0.04376427622579051</v>
      </c>
      <c r="AH12" s="32">
        <v>0.1373310976640706</v>
      </c>
    </row>
    <row r="13">
      <c r="A13" s="15" t="s">
        <v>25</v>
      </c>
      <c r="B13" s="30">
        <v>2.9135516337905947</v>
      </c>
      <c r="C13" s="31">
        <v>3.111814643107826</v>
      </c>
      <c r="D13" s="32">
        <v>-0.06371298809726739</v>
      </c>
      <c r="E13" s="33">
        <v>0.025658536585365852</v>
      </c>
      <c r="F13" s="34">
        <v>0.05021399176954733</v>
      </c>
      <c r="G13" s="32">
        <v>-0.4890161948660956</v>
      </c>
      <c r="H13" s="35">
        <v>1.7256611319356647</v>
      </c>
      <c r="I13" s="31">
        <v>1.7798286538876666</v>
      </c>
      <c r="J13" s="32">
        <v>-0.03043412175305988</v>
      </c>
      <c r="K13" s="35">
        <v>5.0278028103200825</v>
      </c>
      <c r="L13" s="31">
        <v>5.538496867390532</v>
      </c>
      <c r="M13" s="32">
        <v>-0.09220806101332393</v>
      </c>
      <c r="N13" s="36">
        <v>1.5595591632198853</v>
      </c>
      <c r="O13" s="37">
        <v>1.33116204453832</v>
      </c>
      <c r="P13" s="38">
        <v>0.1715772468263088</v>
      </c>
      <c r="Q13" s="39">
        <v>2.99816376231793</v>
      </c>
      <c r="R13" s="40">
        <v>3.1388869331988127</v>
      </c>
      <c r="S13" s="32">
        <v>-0.044832188567389054</v>
      </c>
      <c r="T13" s="41">
        <v>44.0</v>
      </c>
      <c r="U13" s="42">
        <v>45.833333333333336</v>
      </c>
      <c r="V13" s="32">
        <v>-0.04000000000000005</v>
      </c>
      <c r="W13" s="41">
        <v>66.21708258614987</v>
      </c>
      <c r="X13" s="42">
        <v>67.89413766780712</v>
      </c>
      <c r="Y13" s="32">
        <v>-0.024701029267987024</v>
      </c>
      <c r="Z13" s="43">
        <v>2.3233305626428202</v>
      </c>
      <c r="AA13" s="40">
        <v>2.3755337376523147</v>
      </c>
      <c r="AB13" s="32">
        <v>-0.02197534565898679</v>
      </c>
      <c r="AC13" s="43">
        <v>0.6263527504501353</v>
      </c>
      <c r="AD13" s="40">
        <v>0.7140031947286215</v>
      </c>
      <c r="AE13" s="32">
        <v>-0.1227591766053658</v>
      </c>
      <c r="AF13" s="43">
        <v>0.04848044922497466</v>
      </c>
      <c r="AG13" s="40">
        <v>0.04935000081787735</v>
      </c>
      <c r="AH13" s="32">
        <v>-0.01762009277591922</v>
      </c>
    </row>
    <row r="14">
      <c r="A14" s="15" t="s">
        <v>26</v>
      </c>
      <c r="B14" s="30">
        <v>3.390888705547653</v>
      </c>
      <c r="C14" s="31">
        <v>3.4099999999999997</v>
      </c>
      <c r="D14" s="32">
        <v>-0.005604485176641234</v>
      </c>
      <c r="E14" s="33">
        <v>0.05</v>
      </c>
      <c r="F14" s="34">
        <v>0.09525</v>
      </c>
      <c r="G14" s="32">
        <v>-0.4750656167979002</v>
      </c>
      <c r="H14" s="35">
        <v>1.7131927918156844</v>
      </c>
      <c r="I14" s="31">
        <v>1.6946240880851227</v>
      </c>
      <c r="J14" s="32">
        <v>0.010957417554204516</v>
      </c>
      <c r="K14" s="35">
        <v>5.809246088193457</v>
      </c>
      <c r="L14" s="31">
        <v>5.778668140370268</v>
      </c>
      <c r="M14" s="32">
        <v>0.005291521693306586</v>
      </c>
      <c r="N14" s="36">
        <v>1.5417380034009303</v>
      </c>
      <c r="O14" s="37">
        <v>1.2995828839158594</v>
      </c>
      <c r="P14" s="38">
        <v>0.18633295535211822</v>
      </c>
      <c r="Q14" s="39">
        <v>2.9391725930297787</v>
      </c>
      <c r="R14" s="40">
        <v>3.062844804911193</v>
      </c>
      <c r="S14" s="32">
        <v>-0.04037821690576975</v>
      </c>
      <c r="T14" s="41">
        <v>46.0</v>
      </c>
      <c r="U14" s="42">
        <v>47.0</v>
      </c>
      <c r="V14" s="32">
        <v>-0.02127659574468085</v>
      </c>
      <c r="W14" s="41">
        <v>73.71497185973159</v>
      </c>
      <c r="X14" s="42">
        <v>72.5531914893617</v>
      </c>
      <c r="Y14" s="32">
        <v>0.016012808623866615</v>
      </c>
      <c r="Z14" s="43">
        <v>2.3362297960584493</v>
      </c>
      <c r="AA14" s="40">
        <v>2.291286906267751</v>
      </c>
      <c r="AB14" s="32">
        <v>0.01961469323975023</v>
      </c>
      <c r="AC14" s="43">
        <v>0.5650603410169422</v>
      </c>
      <c r="AD14" s="40">
        <v>0.7220310855301808</v>
      </c>
      <c r="AE14" s="32">
        <v>-0.21740164330733264</v>
      </c>
      <c r="AF14" s="43">
        <v>0.03788245595438761</v>
      </c>
      <c r="AG14" s="40">
        <v>0.04952681311326099</v>
      </c>
      <c r="AH14" s="32">
        <v>-0.2351121832176913</v>
      </c>
    </row>
    <row r="15">
      <c r="A15" s="58" t="s">
        <v>27</v>
      </c>
      <c r="B15" s="59">
        <v>3.1172531886716266</v>
      </c>
      <c r="C15" s="60">
        <v>3.151093088486318</v>
      </c>
      <c r="D15" s="61">
        <v>-0.01073909873952571</v>
      </c>
      <c r="E15" s="62">
        <v>0.060249445566997496</v>
      </c>
      <c r="F15" s="63">
        <v>0.05799010357657887</v>
      </c>
      <c r="G15" s="61">
        <v>0.038960820055012516</v>
      </c>
      <c r="H15" s="60">
        <v>1.7089324677538236</v>
      </c>
      <c r="I15" s="60">
        <v>1.72159004085295</v>
      </c>
      <c r="J15" s="61">
        <v>-0.007352257389253605</v>
      </c>
      <c r="K15" s="60">
        <v>5.327175184330078</v>
      </c>
      <c r="L15" s="60">
        <v>5.424890478938609</v>
      </c>
      <c r="M15" s="61">
        <v>-0.01801239951071778</v>
      </c>
      <c r="N15" s="59">
        <v>1.482430406185233</v>
      </c>
      <c r="O15" s="60">
        <v>1.44307858318778</v>
      </c>
      <c r="P15" s="61">
        <v>0.027269355567958252</v>
      </c>
      <c r="Q15" s="64">
        <v>2.990141953351248</v>
      </c>
      <c r="R15" s="64">
        <v>3.014154659114727</v>
      </c>
      <c r="S15" s="61">
        <v>-0.00796664686427582</v>
      </c>
      <c r="T15" s="60">
        <v>44.958064516129035</v>
      </c>
      <c r="U15" s="60">
        <v>45.58095238095238</v>
      </c>
      <c r="V15" s="61">
        <v>-0.013665529838372648</v>
      </c>
      <c r="W15" s="60">
        <v>69.33690812141812</v>
      </c>
      <c r="X15" s="60">
        <v>69.13179571480639</v>
      </c>
      <c r="Y15" s="61">
        <v>0.002966976403417831</v>
      </c>
      <c r="Z15" s="65">
        <v>2.2602572652491584</v>
      </c>
      <c r="AA15" s="64">
        <v>2.27874039678161</v>
      </c>
      <c r="AB15" s="61">
        <v>-0.008111117685259867</v>
      </c>
      <c r="AC15" s="65">
        <v>0.6885915707339241</v>
      </c>
      <c r="AD15" s="64">
        <v>0.6927072939985458</v>
      </c>
      <c r="AE15" s="61">
        <v>-0.00594150415374487</v>
      </c>
      <c r="AF15" s="65">
        <v>0.04129311766970562</v>
      </c>
      <c r="AG15" s="64">
        <v>0.04270696842155326</v>
      </c>
      <c r="AH15" s="61">
        <v>-0.033105856119117594</v>
      </c>
    </row>
    <row r="17">
      <c r="A17" s="66"/>
      <c r="B17" s="1" t="s">
        <v>28</v>
      </c>
      <c r="C17" s="2"/>
      <c r="D17" s="3"/>
      <c r="E17" s="1" t="s">
        <v>29</v>
      </c>
      <c r="F17" s="2"/>
      <c r="G17" s="3"/>
      <c r="H17" s="1" t="s">
        <v>30</v>
      </c>
      <c r="I17" s="2"/>
      <c r="J17" s="3"/>
      <c r="K17" s="1" t="s">
        <v>31</v>
      </c>
      <c r="L17" s="2"/>
      <c r="M17" s="3"/>
      <c r="N17" s="1" t="s">
        <v>32</v>
      </c>
      <c r="O17" s="2"/>
      <c r="P17" s="3"/>
      <c r="Q17" s="1" t="s">
        <v>33</v>
      </c>
      <c r="R17" s="2"/>
      <c r="S17" s="3"/>
      <c r="T17" s="1" t="s">
        <v>34</v>
      </c>
      <c r="U17" s="2"/>
      <c r="V17" s="3"/>
    </row>
    <row r="18">
      <c r="A18" s="7" t="s">
        <v>11</v>
      </c>
      <c r="B18" s="8" t="s">
        <v>12</v>
      </c>
      <c r="C18" s="9" t="s">
        <v>13</v>
      </c>
      <c r="D18" s="10" t="s">
        <v>14</v>
      </c>
      <c r="E18" s="8" t="s">
        <v>12</v>
      </c>
      <c r="F18" s="9" t="s">
        <v>13</v>
      </c>
      <c r="G18" s="10" t="s">
        <v>14</v>
      </c>
      <c r="H18" s="8" t="s">
        <v>12</v>
      </c>
      <c r="I18" s="9" t="s">
        <v>13</v>
      </c>
      <c r="J18" s="10" t="s">
        <v>14</v>
      </c>
      <c r="K18" s="8" t="s">
        <v>12</v>
      </c>
      <c r="L18" s="9" t="s">
        <v>13</v>
      </c>
      <c r="M18" s="10" t="s">
        <v>14</v>
      </c>
      <c r="N18" s="8" t="s">
        <v>12</v>
      </c>
      <c r="O18" s="9" t="s">
        <v>13</v>
      </c>
      <c r="P18" s="10" t="s">
        <v>14</v>
      </c>
      <c r="Q18" s="8" t="s">
        <v>12</v>
      </c>
      <c r="R18" s="9" t="s">
        <v>13</v>
      </c>
      <c r="S18" s="10" t="s">
        <v>14</v>
      </c>
      <c r="T18" s="8" t="s">
        <v>12</v>
      </c>
      <c r="U18" s="9" t="s">
        <v>13</v>
      </c>
      <c r="V18" s="10" t="s">
        <v>14</v>
      </c>
    </row>
    <row r="19">
      <c r="A19" s="15" t="s">
        <v>15</v>
      </c>
      <c r="B19" s="67">
        <v>9917731.64</v>
      </c>
      <c r="C19" s="68">
        <v>1.3768298197E7</v>
      </c>
      <c r="D19" s="18">
        <v>-0.2796690267675207</v>
      </c>
      <c r="E19" s="69">
        <v>1.4346719418E7</v>
      </c>
      <c r="F19" s="70">
        <v>1.940226516E7</v>
      </c>
      <c r="G19" s="18">
        <v>-0.2605647175888818</v>
      </c>
      <c r="H19" s="69">
        <v>3.0061169622E7</v>
      </c>
      <c r="I19" s="70">
        <v>4.1999844739999995E7</v>
      </c>
      <c r="J19" s="18">
        <v>-0.28425522027298794</v>
      </c>
      <c r="K19" s="71">
        <v>184633.0</v>
      </c>
      <c r="L19" s="72">
        <v>228650.0</v>
      </c>
      <c r="M19" s="18">
        <v>-0.19250820030614477</v>
      </c>
      <c r="N19" s="69">
        <v>3.0061169622E7</v>
      </c>
      <c r="O19" s="70">
        <v>4.1999844739999995E7</v>
      </c>
      <c r="P19" s="18">
        <v>-0.28425522027298794</v>
      </c>
      <c r="Q19" s="69">
        <v>3.0061169622E7</v>
      </c>
      <c r="R19" s="70">
        <v>4.1999844739999995E7</v>
      </c>
      <c r="S19" s="18">
        <v>-0.28425522027298794</v>
      </c>
      <c r="T19" s="69">
        <v>3.0061169622E7</v>
      </c>
      <c r="U19" s="70">
        <v>4.1999844739999995E7</v>
      </c>
      <c r="V19" s="18">
        <v>-0.28425522027298794</v>
      </c>
    </row>
    <row r="20">
      <c r="A20" s="15" t="s">
        <v>16</v>
      </c>
      <c r="B20" s="73">
        <v>1.1900961017E7</v>
      </c>
      <c r="C20" s="74">
        <v>1.5070989373999998E7</v>
      </c>
      <c r="D20" s="32">
        <v>-0.21033976458565032</v>
      </c>
      <c r="E20" s="75">
        <v>1.8132761893E7</v>
      </c>
      <c r="F20" s="76">
        <v>2.2873650185000002E7</v>
      </c>
      <c r="G20" s="32">
        <v>-0.20726417749926793</v>
      </c>
      <c r="H20" s="75">
        <v>3.5065340447E7</v>
      </c>
      <c r="I20" s="76">
        <v>4.4338519415E7</v>
      </c>
      <c r="J20" s="32">
        <v>-0.2091449847750854</v>
      </c>
      <c r="K20" s="77">
        <v>268808.0</v>
      </c>
      <c r="L20" s="78">
        <v>324539.0</v>
      </c>
      <c r="M20" s="32">
        <v>-0.17172358329815524</v>
      </c>
      <c r="N20" s="75">
        <v>3.5065340447E7</v>
      </c>
      <c r="O20" s="76">
        <v>4.4338519415E7</v>
      </c>
      <c r="P20" s="32">
        <v>-0.2091449847750854</v>
      </c>
      <c r="Q20" s="75">
        <v>3.5065340447E7</v>
      </c>
      <c r="R20" s="76">
        <v>4.4338519415E7</v>
      </c>
      <c r="S20" s="32">
        <v>-0.2091449847750854</v>
      </c>
      <c r="T20" s="75">
        <v>3.5065340447E7</v>
      </c>
      <c r="U20" s="76">
        <v>4.4338519415E7</v>
      </c>
      <c r="V20" s="32">
        <v>-0.2091449847750854</v>
      </c>
    </row>
    <row r="21">
      <c r="A21" s="15" t="s">
        <v>17</v>
      </c>
      <c r="B21" s="67">
        <v>1929816.4400000002</v>
      </c>
      <c r="C21" s="68">
        <v>3998255.9739999995</v>
      </c>
      <c r="D21" s="18">
        <v>-0.5173354451167512</v>
      </c>
      <c r="E21" s="69">
        <v>2898340.0171</v>
      </c>
      <c r="F21" s="70">
        <v>5820149.044</v>
      </c>
      <c r="G21" s="18">
        <v>-0.5020161863229425</v>
      </c>
      <c r="H21" s="69">
        <v>5677202.953199999</v>
      </c>
      <c r="I21" s="70">
        <v>1.20282389154E7</v>
      </c>
      <c r="J21" s="18">
        <v>-0.5280104599575787</v>
      </c>
      <c r="K21" s="71">
        <v>48032.0</v>
      </c>
      <c r="L21" s="72">
        <v>86259.0</v>
      </c>
      <c r="M21" s="18">
        <v>-0.44316535086193903</v>
      </c>
      <c r="N21" s="69">
        <v>5677202.953199999</v>
      </c>
      <c r="O21" s="70">
        <v>1.20282389154E7</v>
      </c>
      <c r="P21" s="18">
        <v>-0.5280104599575787</v>
      </c>
      <c r="Q21" s="69">
        <v>5677202.953199999</v>
      </c>
      <c r="R21" s="70">
        <v>1.20282389154E7</v>
      </c>
      <c r="S21" s="18">
        <v>-0.5280104599575787</v>
      </c>
      <c r="T21" s="69">
        <v>5677202.953199999</v>
      </c>
      <c r="U21" s="70">
        <v>1.20282389154E7</v>
      </c>
      <c r="V21" s="18">
        <v>-0.5280104599575787</v>
      </c>
    </row>
    <row r="22">
      <c r="A22" s="15" t="s">
        <v>18</v>
      </c>
      <c r="B22" s="73">
        <v>493006.995</v>
      </c>
      <c r="C22" s="74">
        <v>830402.227</v>
      </c>
      <c r="D22" s="32">
        <v>-0.40630338049418546</v>
      </c>
      <c r="E22" s="75">
        <v>715794.2498999999</v>
      </c>
      <c r="F22" s="76">
        <v>1236387.89662</v>
      </c>
      <c r="G22" s="32">
        <v>-0.42106012857549263</v>
      </c>
      <c r="H22" s="75">
        <v>1481587.0300999999</v>
      </c>
      <c r="I22" s="76">
        <v>2491476.0834</v>
      </c>
      <c r="J22" s="32">
        <v>-0.40533764703928127</v>
      </c>
      <c r="K22" s="77">
        <v>7155.0</v>
      </c>
      <c r="L22" s="78">
        <v>16204.0</v>
      </c>
      <c r="M22" s="32">
        <v>-0.558442359911133</v>
      </c>
      <c r="N22" s="75">
        <v>1481587.0300999999</v>
      </c>
      <c r="O22" s="76">
        <v>2491476.0834</v>
      </c>
      <c r="P22" s="32">
        <v>-0.40533764703928127</v>
      </c>
      <c r="Q22" s="75">
        <v>1481587.0300999999</v>
      </c>
      <c r="R22" s="76">
        <v>2491476.0834</v>
      </c>
      <c r="S22" s="32">
        <v>-0.40533764703928127</v>
      </c>
      <c r="T22" s="75">
        <v>1481587.0300999999</v>
      </c>
      <c r="U22" s="76">
        <v>2491476.0834</v>
      </c>
      <c r="V22" s="32">
        <v>-0.40533764703928127</v>
      </c>
    </row>
    <row r="23">
      <c r="A23" s="15" t="s">
        <v>19</v>
      </c>
      <c r="B23" s="67">
        <v>627743.615</v>
      </c>
      <c r="C23" s="68">
        <v>1826702.591</v>
      </c>
      <c r="D23" s="18">
        <v>-0.6563514947135694</v>
      </c>
      <c r="E23" s="69">
        <v>874899.88879</v>
      </c>
      <c r="F23" s="70">
        <v>2336222.0884900005</v>
      </c>
      <c r="G23" s="18">
        <v>-0.6255065419078009</v>
      </c>
      <c r="H23" s="69">
        <v>1963769.4812</v>
      </c>
      <c r="I23" s="70">
        <v>5782644.7616</v>
      </c>
      <c r="J23" s="18">
        <v>-0.660402884465508</v>
      </c>
      <c r="K23" s="71">
        <v>12308.0</v>
      </c>
      <c r="L23" s="72">
        <v>43363.0</v>
      </c>
      <c r="M23" s="18">
        <v>-0.7161635495699098</v>
      </c>
      <c r="N23" s="69">
        <v>1963769.4812</v>
      </c>
      <c r="O23" s="70">
        <v>5782644.7616</v>
      </c>
      <c r="P23" s="18">
        <v>-0.660402884465508</v>
      </c>
      <c r="Q23" s="69">
        <v>1963769.4812</v>
      </c>
      <c r="R23" s="70">
        <v>5782644.7616</v>
      </c>
      <c r="S23" s="18">
        <v>-0.660402884465508</v>
      </c>
      <c r="T23" s="69">
        <v>1963769.4812</v>
      </c>
      <c r="U23" s="70">
        <v>5782644.7616</v>
      </c>
      <c r="V23" s="18">
        <v>-0.660402884465508</v>
      </c>
    </row>
    <row r="24">
      <c r="A24" s="15" t="s">
        <v>20</v>
      </c>
      <c r="B24" s="73">
        <v>570883.595</v>
      </c>
      <c r="C24" s="74">
        <v>1849451.0159999998</v>
      </c>
      <c r="D24" s="32">
        <v>-0.6913226735603362</v>
      </c>
      <c r="E24" s="75">
        <v>866664.9739600001</v>
      </c>
      <c r="F24" s="76">
        <v>2617766.07484</v>
      </c>
      <c r="G24" s="32">
        <v>-0.6689295570411228</v>
      </c>
      <c r="H24" s="75">
        <v>1706876.1760000002</v>
      </c>
      <c r="I24" s="76">
        <v>5578453.4345</v>
      </c>
      <c r="J24" s="32">
        <v>-0.6940234070174706</v>
      </c>
      <c r="K24" s="77">
        <v>12005.0</v>
      </c>
      <c r="L24" s="78">
        <v>30880.0</v>
      </c>
      <c r="M24" s="32">
        <v>-0.6112370466321243</v>
      </c>
      <c r="N24" s="75">
        <v>1706876.1760000002</v>
      </c>
      <c r="O24" s="76">
        <v>5578453.4345</v>
      </c>
      <c r="P24" s="32">
        <v>-0.6940234070174706</v>
      </c>
      <c r="Q24" s="75">
        <v>1706876.1760000002</v>
      </c>
      <c r="R24" s="76">
        <v>5578453.4345</v>
      </c>
      <c r="S24" s="32">
        <v>-0.6940234070174706</v>
      </c>
      <c r="T24" s="75">
        <v>1706876.1760000002</v>
      </c>
      <c r="U24" s="76">
        <v>5578453.4345</v>
      </c>
      <c r="V24" s="32">
        <v>-0.6940234070174706</v>
      </c>
    </row>
    <row r="25">
      <c r="A25" s="15" t="s">
        <v>21</v>
      </c>
      <c r="B25" s="79">
        <v>360845.85</v>
      </c>
      <c r="C25" s="80">
        <v>1269895.651</v>
      </c>
      <c r="D25" s="46">
        <v>-0.7158460620635672</v>
      </c>
      <c r="E25" s="81">
        <v>511432.8661</v>
      </c>
      <c r="F25" s="82">
        <v>1674552.6299</v>
      </c>
      <c r="G25" s="46">
        <v>-0.6945853734495395</v>
      </c>
      <c r="H25" s="81">
        <v>1089281.5939</v>
      </c>
      <c r="I25" s="82">
        <v>3942854.5898</v>
      </c>
      <c r="J25" s="46">
        <v>-0.7237327501962852</v>
      </c>
      <c r="K25" s="83">
        <v>6745.0</v>
      </c>
      <c r="L25" s="84">
        <v>34067.0</v>
      </c>
      <c r="M25" s="46">
        <v>-0.8020078081427775</v>
      </c>
      <c r="N25" s="81">
        <v>1089281.5939</v>
      </c>
      <c r="O25" s="82">
        <v>3942854.5898</v>
      </c>
      <c r="P25" s="46">
        <v>-0.7237327501962852</v>
      </c>
      <c r="Q25" s="81">
        <v>1089281.5939</v>
      </c>
      <c r="R25" s="82">
        <v>3942854.5898</v>
      </c>
      <c r="S25" s="46">
        <v>-0.7237327501962852</v>
      </c>
      <c r="T25" s="81">
        <v>1089281.5939</v>
      </c>
      <c r="U25" s="82">
        <v>3942854.5898</v>
      </c>
      <c r="V25" s="46">
        <v>-0.7237327501962852</v>
      </c>
    </row>
    <row r="26">
      <c r="A26" s="15" t="s">
        <v>22</v>
      </c>
      <c r="B26" s="73">
        <v>171884.315</v>
      </c>
      <c r="C26" s="74">
        <v>67580.8</v>
      </c>
      <c r="D26" s="32">
        <v>1.5433897645485108</v>
      </c>
      <c r="E26" s="75">
        <v>252671.47373000003</v>
      </c>
      <c r="F26" s="76">
        <v>94388.57354</v>
      </c>
      <c r="G26" s="32">
        <v>1.6769286180908631</v>
      </c>
      <c r="H26" s="75">
        <v>516334.09619999997</v>
      </c>
      <c r="I26" s="76">
        <v>200439.0065</v>
      </c>
      <c r="J26" s="32">
        <v>1.5760160420671414</v>
      </c>
      <c r="K26" s="77">
        <v>3260.0</v>
      </c>
      <c r="L26" s="78">
        <v>900.0</v>
      </c>
      <c r="M26" s="32">
        <v>2.6222222222222222</v>
      </c>
      <c r="N26" s="75">
        <v>516334.09619999997</v>
      </c>
      <c r="O26" s="76">
        <v>200439.0065</v>
      </c>
      <c r="P26" s="32">
        <v>1.5760160420671414</v>
      </c>
      <c r="Q26" s="75">
        <v>516334.09619999997</v>
      </c>
      <c r="R26" s="76">
        <v>200439.0065</v>
      </c>
      <c r="S26" s="32">
        <v>1.5760160420671414</v>
      </c>
      <c r="T26" s="75">
        <v>516334.09619999997</v>
      </c>
      <c r="U26" s="76">
        <v>200439.0065</v>
      </c>
      <c r="V26" s="32">
        <v>1.5760160420671414</v>
      </c>
    </row>
    <row r="27">
      <c r="A27" s="15" t="s">
        <v>23</v>
      </c>
      <c r="B27" s="73">
        <v>504463.658</v>
      </c>
      <c r="C27" s="74">
        <v>1142200.8460000001</v>
      </c>
      <c r="D27" s="32">
        <v>-0.5583406720747605</v>
      </c>
      <c r="E27" s="75">
        <v>664656.3133899999</v>
      </c>
      <c r="F27" s="76">
        <v>1493691.4468</v>
      </c>
      <c r="G27" s="32">
        <v>-0.5550243560583266</v>
      </c>
      <c r="H27" s="75">
        <v>1587393.8366</v>
      </c>
      <c r="I27" s="76">
        <v>3593448.8331999998</v>
      </c>
      <c r="J27" s="32">
        <v>-0.5582533910225707</v>
      </c>
      <c r="K27" s="77">
        <v>6986.0</v>
      </c>
      <c r="L27" s="78">
        <v>14734.0</v>
      </c>
      <c r="M27" s="32">
        <v>-0.5258585584362698</v>
      </c>
      <c r="N27" s="75">
        <v>1587393.8366</v>
      </c>
      <c r="O27" s="76">
        <v>3593448.8331999998</v>
      </c>
      <c r="P27" s="32">
        <v>-0.5582533910225707</v>
      </c>
      <c r="Q27" s="75">
        <v>1587393.8366</v>
      </c>
      <c r="R27" s="76">
        <v>3593448.8331999998</v>
      </c>
      <c r="S27" s="32">
        <v>-0.5582533910225707</v>
      </c>
      <c r="T27" s="75">
        <v>1587393.8366</v>
      </c>
      <c r="U27" s="76">
        <v>3593448.8331999998</v>
      </c>
      <c r="V27" s="32">
        <v>-0.5582533910225707</v>
      </c>
    </row>
    <row r="28">
      <c r="A28" s="15" t="s">
        <v>24</v>
      </c>
      <c r="B28" s="73">
        <v>422610.206</v>
      </c>
      <c r="C28" s="74">
        <v>1143325.203</v>
      </c>
      <c r="D28" s="32">
        <v>-0.6303674537296104</v>
      </c>
      <c r="E28" s="75">
        <v>592824.3084</v>
      </c>
      <c r="F28" s="76">
        <v>1618717.7515</v>
      </c>
      <c r="G28" s="32">
        <v>-0.6337691930229011</v>
      </c>
      <c r="H28" s="75">
        <v>1290380.3516</v>
      </c>
      <c r="I28" s="76">
        <v>3477465.4485000004</v>
      </c>
      <c r="J28" s="32">
        <v>-0.6289307914887827</v>
      </c>
      <c r="K28" s="77">
        <v>7780.0</v>
      </c>
      <c r="L28" s="78">
        <v>20955.0</v>
      </c>
      <c r="M28" s="32">
        <v>-0.628728227153424</v>
      </c>
      <c r="N28" s="75">
        <v>1290380.3516</v>
      </c>
      <c r="O28" s="76">
        <v>3477465.4485000004</v>
      </c>
      <c r="P28" s="32">
        <v>-0.6289307914887827</v>
      </c>
      <c r="Q28" s="75">
        <v>1290380.3516</v>
      </c>
      <c r="R28" s="76">
        <v>3477465.4485000004</v>
      </c>
      <c r="S28" s="32">
        <v>-0.6289307914887827</v>
      </c>
      <c r="T28" s="75">
        <v>1290380.3516</v>
      </c>
      <c r="U28" s="76">
        <v>3477465.4485000004</v>
      </c>
      <c r="V28" s="32">
        <v>-0.6289307914887827</v>
      </c>
    </row>
    <row r="29">
      <c r="A29" s="15" t="s">
        <v>25</v>
      </c>
      <c r="B29" s="73">
        <v>174585.84100000001</v>
      </c>
      <c r="C29" s="74">
        <v>359100.298</v>
      </c>
      <c r="D29" s="32">
        <v>-0.5138242937353397</v>
      </c>
      <c r="E29" s="75">
        <v>272276.9481</v>
      </c>
      <c r="F29" s="76">
        <v>478020.68688000005</v>
      </c>
      <c r="G29" s="32">
        <v>-0.430407604580613</v>
      </c>
      <c r="H29" s="75">
        <v>523436.9419</v>
      </c>
      <c r="I29" s="76">
        <v>1127175.2330999998</v>
      </c>
      <c r="J29" s="32">
        <v>-0.5356206146754804</v>
      </c>
      <c r="K29" s="77">
        <v>1578.0</v>
      </c>
      <c r="L29" s="78">
        <v>6101.0</v>
      </c>
      <c r="M29" s="32">
        <v>-0.7413538764137027</v>
      </c>
      <c r="N29" s="75">
        <v>523436.9419</v>
      </c>
      <c r="O29" s="76">
        <v>1127175.2330999998</v>
      </c>
      <c r="P29" s="32">
        <v>-0.5356206146754804</v>
      </c>
      <c r="Q29" s="75">
        <v>523436.9419</v>
      </c>
      <c r="R29" s="76">
        <v>1127175.2330999998</v>
      </c>
      <c r="S29" s="32">
        <v>-0.5356206146754804</v>
      </c>
      <c r="T29" s="75">
        <v>523436.9419</v>
      </c>
      <c r="U29" s="76">
        <v>1127175.2330999998</v>
      </c>
      <c r="V29" s="32">
        <v>-0.5356206146754804</v>
      </c>
    </row>
    <row r="30">
      <c r="A30" s="15" t="s">
        <v>26</v>
      </c>
      <c r="B30" s="73">
        <v>119189.73800000001</v>
      </c>
      <c r="C30" s="74">
        <v>61703.95</v>
      </c>
      <c r="D30" s="32">
        <v>0.9316387038431092</v>
      </c>
      <c r="E30" s="75">
        <v>183759.34869</v>
      </c>
      <c r="F30" s="76">
        <v>80189.39729</v>
      </c>
      <c r="G30" s="32">
        <v>1.2915666522027307</v>
      </c>
      <c r="H30" s="75">
        <v>350319.21129999997</v>
      </c>
      <c r="I30" s="76">
        <v>188989.6227</v>
      </c>
      <c r="J30" s="32">
        <v>0.853642577275752</v>
      </c>
      <c r="K30" s="77">
        <v>1850.0</v>
      </c>
      <c r="L30" s="78">
        <v>1905.0</v>
      </c>
      <c r="M30" s="32">
        <v>-0.028871391076115485</v>
      </c>
      <c r="N30" s="75">
        <v>350319.21129999997</v>
      </c>
      <c r="O30" s="76">
        <v>188989.6227</v>
      </c>
      <c r="P30" s="32">
        <v>0.853642577275752</v>
      </c>
      <c r="Q30" s="75">
        <v>350319.21129999997</v>
      </c>
      <c r="R30" s="76">
        <v>188989.6227</v>
      </c>
      <c r="S30" s="32">
        <v>0.853642577275752</v>
      </c>
      <c r="T30" s="75">
        <v>350319.21129999997</v>
      </c>
      <c r="U30" s="76">
        <v>188989.6227</v>
      </c>
      <c r="V30" s="32">
        <v>0.853642577275752</v>
      </c>
    </row>
    <row r="31">
      <c r="A31" s="85" t="s">
        <v>27</v>
      </c>
      <c r="B31" s="86">
        <v>2.7193722910000008E7</v>
      </c>
      <c r="C31" s="87">
        <v>4.1387906127000004E7</v>
      </c>
      <c r="D31" s="61">
        <v>-0.34295485191845</v>
      </c>
      <c r="E31" s="88">
        <v>4.031280169915999E7</v>
      </c>
      <c r="F31" s="89">
        <v>5.9726000934860006E7</v>
      </c>
      <c r="G31" s="61">
        <v>-0.32503765415121244</v>
      </c>
      <c r="H31" s="88">
        <v>8.131309174100001E7</v>
      </c>
      <c r="I31" s="89">
        <v>1.247495500837E8</v>
      </c>
      <c r="J31" s="61">
        <v>-0.34818929858710146</v>
      </c>
      <c r="K31" s="86">
        <v>559290.0</v>
      </c>
      <c r="L31" s="87">
        <v>808557.0</v>
      </c>
      <c r="M31" s="61">
        <v>-0.30828624327041876</v>
      </c>
      <c r="N31" s="88">
        <v>6.14648097765E7</v>
      </c>
      <c r="O31" s="89">
        <v>9.43122936298E7</v>
      </c>
      <c r="P31" s="61">
        <v>-0.3482842224390685</v>
      </c>
      <c r="Q31" s="88">
        <v>1.8725368372700002E7</v>
      </c>
      <c r="R31" s="89">
        <v>2.8669704457500007E7</v>
      </c>
      <c r="S31" s="61">
        <v>-0.34685868839497447</v>
      </c>
      <c r="T31" s="88">
        <v>1122913.5999999999</v>
      </c>
      <c r="U31" s="89">
        <v>1767552.0</v>
      </c>
      <c r="V31" s="61">
        <v>-0.36470689405460216</v>
      </c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</row>
    <row r="34">
      <c r="R34" s="91" t="s">
        <v>35</v>
      </c>
    </row>
    <row r="35">
      <c r="R35" s="92" t="s">
        <v>12</v>
      </c>
      <c r="S35" s="93" t="s">
        <v>13</v>
      </c>
    </row>
    <row r="36">
      <c r="R36" s="94">
        <v>8758938.0</v>
      </c>
      <c r="S36" s="94">
        <v>1.313446E7</v>
      </c>
    </row>
    <row r="37">
      <c r="R37" s="91" t="s">
        <v>36</v>
      </c>
    </row>
    <row r="38">
      <c r="R38" s="92" t="s">
        <v>12</v>
      </c>
      <c r="S38" s="93" t="s">
        <v>13</v>
      </c>
      <c r="T38" s="95">
        <f>R39*0.039</f>
        <v>1064460.822</v>
      </c>
    </row>
    <row r="39">
      <c r="R39" s="95">
        <v>2.7293867221000005E7</v>
      </c>
      <c r="S39" s="95">
        <v>4.1387906127000004E7</v>
      </c>
    </row>
    <row r="43">
      <c r="R43" s="96" t="s">
        <v>37</v>
      </c>
    </row>
    <row r="45">
      <c r="R45" s="91" t="s">
        <v>35</v>
      </c>
    </row>
    <row r="46">
      <c r="R46" s="92" t="s">
        <v>12</v>
      </c>
      <c r="S46" s="93" t="s">
        <v>13</v>
      </c>
    </row>
    <row r="47">
      <c r="R47" s="97">
        <v>1.3228337E7</v>
      </c>
      <c r="S47" s="97">
        <v>1.313446E7</v>
      </c>
    </row>
    <row r="48">
      <c r="R48" s="91" t="s">
        <v>36</v>
      </c>
    </row>
    <row r="49">
      <c r="R49" s="92" t="s">
        <v>12</v>
      </c>
      <c r="S49" s="93" t="s">
        <v>13</v>
      </c>
      <c r="T49" s="95">
        <f>R50*0.015</f>
        <v>616841.8034</v>
      </c>
    </row>
    <row r="50">
      <c r="R50" s="98">
        <v>4.112278689E7</v>
      </c>
      <c r="S50" s="98">
        <v>4.138790613E7</v>
      </c>
    </row>
  </sheetData>
  <mergeCells count="23">
    <mergeCell ref="W1:Y1"/>
    <mergeCell ref="Z1:AB1"/>
    <mergeCell ref="AC1:AE1"/>
    <mergeCell ref="AF1:AH1"/>
    <mergeCell ref="B1:D1"/>
    <mergeCell ref="E1:G1"/>
    <mergeCell ref="H1:J1"/>
    <mergeCell ref="K1:M1"/>
    <mergeCell ref="N1:P1"/>
    <mergeCell ref="Q1:S1"/>
    <mergeCell ref="T1:V1"/>
    <mergeCell ref="R34:S34"/>
    <mergeCell ref="R37:S37"/>
    <mergeCell ref="R43:S43"/>
    <mergeCell ref="R45:S45"/>
    <mergeCell ref="R48:S48"/>
    <mergeCell ref="B17:D17"/>
    <mergeCell ref="E17:G17"/>
    <mergeCell ref="H17:J17"/>
    <mergeCell ref="K17:M17"/>
    <mergeCell ref="N17:P17"/>
    <mergeCell ref="Q17:S17"/>
    <mergeCell ref="T17:V17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2.855307692</v>
      </c>
      <c r="D2" s="123">
        <v>381429.0</v>
      </c>
      <c r="E2" s="123">
        <v>1089291.364</v>
      </c>
      <c r="F2" s="123">
        <v>4.928974728</v>
      </c>
      <c r="G2" s="123">
        <v>1544837.308</v>
      </c>
      <c r="H2" s="123">
        <v>3358327.042</v>
      </c>
      <c r="I2" s="123">
        <v>1.418203944</v>
      </c>
      <c r="J2" s="123">
        <v>3.083038343</v>
      </c>
      <c r="K2" s="156">
        <v>0.0423</v>
      </c>
      <c r="L2" s="123">
        <v>1877880.0</v>
      </c>
      <c r="M2" s="123">
        <v>1.725985181</v>
      </c>
      <c r="N2" s="123">
        <v>16571.0</v>
      </c>
      <c r="O2" s="123">
        <v>2476963.257</v>
      </c>
      <c r="P2" s="123">
        <v>835045.3848</v>
      </c>
      <c r="Q2" s="123">
        <v>46318.4</v>
      </c>
      <c r="R2" s="123">
        <v>44.84615385</v>
      </c>
      <c r="S2" s="123">
        <v>0.06366895369</v>
      </c>
    </row>
    <row r="3">
      <c r="A3" s="123" t="s">
        <v>56</v>
      </c>
      <c r="B3" s="123" t="s">
        <v>58</v>
      </c>
      <c r="C3" s="123">
        <v>3.234909091</v>
      </c>
      <c r="D3" s="123">
        <v>305439.0</v>
      </c>
      <c r="E3" s="123">
        <v>986284.858</v>
      </c>
      <c r="F3" s="123">
        <v>5.41739852</v>
      </c>
      <c r="G3" s="123">
        <v>1471585.766</v>
      </c>
      <c r="H3" s="123">
        <v>2967660.514</v>
      </c>
      <c r="I3" s="123">
        <v>1.492049436</v>
      </c>
      <c r="J3" s="123">
        <v>3.008928394</v>
      </c>
      <c r="K3" s="156">
        <v>0.0448</v>
      </c>
      <c r="L3" s="123">
        <v>1650984.0</v>
      </c>
      <c r="M3" s="123">
        <v>1.674793682</v>
      </c>
      <c r="N3" s="123">
        <v>14561.0</v>
      </c>
      <c r="O3" s="123">
        <v>2192503.834</v>
      </c>
      <c r="P3" s="123">
        <v>731519.8798</v>
      </c>
      <c r="Q3" s="123">
        <v>43636.8</v>
      </c>
      <c r="R3" s="123">
        <v>44.45454545</v>
      </c>
      <c r="S3" s="123">
        <v>0.07276891616</v>
      </c>
    </row>
    <row r="4">
      <c r="A4" s="123" t="s">
        <v>56</v>
      </c>
      <c r="B4" s="123" t="s">
        <v>59</v>
      </c>
      <c r="C4" s="123">
        <v>3.0575</v>
      </c>
      <c r="D4" s="123">
        <v>55935.0</v>
      </c>
      <c r="E4" s="123">
        <v>170660.43</v>
      </c>
      <c r="F4" s="123">
        <v>4.845964815</v>
      </c>
      <c r="G4" s="123">
        <v>258124.3416</v>
      </c>
      <c r="H4" s="123">
        <v>510061.3284</v>
      </c>
      <c r="I4" s="123">
        <v>1.512502585</v>
      </c>
      <c r="J4" s="123">
        <v>2.988749814</v>
      </c>
      <c r="K4" s="156">
        <v>0.1046</v>
      </c>
      <c r="L4" s="123">
        <v>270518.0</v>
      </c>
      <c r="M4" s="123">
        <v>1.585099595</v>
      </c>
      <c r="N4" s="123">
        <v>6565.0</v>
      </c>
      <c r="O4" s="123">
        <v>364349.9526</v>
      </c>
      <c r="P4" s="123">
        <v>132898.5758</v>
      </c>
      <c r="Q4" s="123">
        <v>12812.8</v>
      </c>
      <c r="R4" s="123">
        <v>43.0</v>
      </c>
      <c r="S4" s="123">
        <v>0.07110465116</v>
      </c>
    </row>
    <row r="5">
      <c r="A5" s="123" t="s">
        <v>56</v>
      </c>
      <c r="B5" s="123" t="s">
        <v>60</v>
      </c>
      <c r="C5" s="123">
        <v>3.441</v>
      </c>
      <c r="D5" s="123">
        <v>19131.0</v>
      </c>
      <c r="E5" s="123">
        <v>65829.771</v>
      </c>
      <c r="F5" s="123">
        <v>5.871569704</v>
      </c>
      <c r="G5" s="123">
        <v>110089.166</v>
      </c>
      <c r="H5" s="123">
        <v>186211.664</v>
      </c>
      <c r="I5" s="123">
        <v>1.672330988</v>
      </c>
      <c r="J5" s="123">
        <v>2.828684669</v>
      </c>
      <c r="K5" s="156">
        <v>0.0668</v>
      </c>
      <c r="L5" s="123">
        <v>112329.0</v>
      </c>
      <c r="M5" s="123">
        <v>1.706355624</v>
      </c>
      <c r="N5" s="123">
        <v>1369.0</v>
      </c>
      <c r="O5" s="123">
        <v>147292.34</v>
      </c>
      <c r="P5" s="123">
        <v>37335.324</v>
      </c>
      <c r="Q5" s="123">
        <v>1584.0</v>
      </c>
      <c r="R5" s="123">
        <v>47.0</v>
      </c>
      <c r="S5" s="123">
        <v>0.07321276596</v>
      </c>
    </row>
    <row r="6">
      <c r="A6" s="123" t="s">
        <v>61</v>
      </c>
      <c r="B6" s="123" t="s">
        <v>57</v>
      </c>
      <c r="C6" s="123">
        <v>2.7755</v>
      </c>
      <c r="D6" s="123">
        <v>41418.0</v>
      </c>
      <c r="E6" s="123">
        <v>115090.164</v>
      </c>
      <c r="F6" s="123">
        <v>4.873859568</v>
      </c>
      <c r="G6" s="123">
        <v>163390.7076</v>
      </c>
      <c r="H6" s="123">
        <v>354584.3724</v>
      </c>
      <c r="I6" s="123">
        <v>1.419675687</v>
      </c>
      <c r="J6" s="123">
        <v>3.080926815</v>
      </c>
      <c r="K6" s="156">
        <v>0.0369</v>
      </c>
      <c r="L6" s="123">
        <v>202102.0</v>
      </c>
      <c r="M6" s="123">
        <v>1.756025185</v>
      </c>
      <c r="N6" s="123">
        <v>1582.0</v>
      </c>
      <c r="O6" s="123">
        <v>268754.9604</v>
      </c>
      <c r="P6" s="123">
        <v>80679.012</v>
      </c>
      <c r="Q6" s="123">
        <v>5150.4</v>
      </c>
      <c r="R6" s="123">
        <v>45.0</v>
      </c>
      <c r="S6" s="123">
        <v>0.06167777778</v>
      </c>
    </row>
    <row r="7">
      <c r="A7" s="123" t="s">
        <v>61</v>
      </c>
      <c r="B7" s="123" t="s">
        <v>58</v>
      </c>
      <c r="C7" s="123">
        <v>3.1235</v>
      </c>
      <c r="D7" s="123">
        <v>37747.0</v>
      </c>
      <c r="E7" s="123">
        <v>117915.061</v>
      </c>
      <c r="F7" s="123">
        <v>5.229931789</v>
      </c>
      <c r="G7" s="123">
        <v>181464.138</v>
      </c>
      <c r="H7" s="123">
        <v>349248.772</v>
      </c>
      <c r="I7" s="123">
        <v>1.53893944</v>
      </c>
      <c r="J7" s="123">
        <v>2.961867374</v>
      </c>
      <c r="K7" s="156">
        <v>0.0442</v>
      </c>
      <c r="L7" s="123">
        <v>197414.0</v>
      </c>
      <c r="M7" s="123">
        <v>1.675371908</v>
      </c>
      <c r="N7" s="123">
        <v>1753.0</v>
      </c>
      <c r="O7" s="123">
        <v>265883.725</v>
      </c>
      <c r="P7" s="123">
        <v>77336.247</v>
      </c>
      <c r="Q7" s="123">
        <v>6028.8</v>
      </c>
      <c r="R7" s="123">
        <v>44.0</v>
      </c>
      <c r="S7" s="123">
        <v>0.07098863636</v>
      </c>
    </row>
    <row r="8">
      <c r="A8" s="123" t="s">
        <v>61</v>
      </c>
      <c r="B8" s="123" t="s">
        <v>59</v>
      </c>
      <c r="C8" s="123" t="e">
        <v>#DIV/0!</v>
      </c>
      <c r="D8" s="123">
        <v>0.0</v>
      </c>
      <c r="E8" s="123">
        <v>0.0</v>
      </c>
      <c r="F8" s="123" t="e">
        <v>#DIV/0!</v>
      </c>
      <c r="G8" s="123">
        <v>0.0</v>
      </c>
      <c r="H8" s="123">
        <v>0.0</v>
      </c>
      <c r="I8" s="123" t="e">
        <v>#DIV/0!</v>
      </c>
      <c r="J8" s="123" t="e">
        <v>#DIV/0!</v>
      </c>
      <c r="K8" s="123" t="e">
        <v>#DIV/0!</v>
      </c>
      <c r="L8" s="123">
        <v>0.0</v>
      </c>
      <c r="M8" s="123" t="e">
        <v>#DIV/0!</v>
      </c>
      <c r="N8" s="123">
        <v>0.0</v>
      </c>
      <c r="O8" s="123">
        <v>0.0</v>
      </c>
      <c r="P8" s="123">
        <v>0.0</v>
      </c>
      <c r="Q8" s="123">
        <v>0.0</v>
      </c>
      <c r="R8" s="123" t="e">
        <v>#DIV/0!</v>
      </c>
      <c r="S8" s="123" t="e">
        <v>#DIV/0!</v>
      </c>
    </row>
    <row r="9">
      <c r="A9" s="123" t="s">
        <v>61</v>
      </c>
      <c r="B9" s="123" t="s">
        <v>60</v>
      </c>
      <c r="C9" s="123" t="e">
        <v>#DIV/0!</v>
      </c>
      <c r="D9" s="123">
        <v>0.0</v>
      </c>
      <c r="E9" s="123">
        <v>0.0</v>
      </c>
      <c r="F9" s="123" t="e">
        <v>#DIV/0!</v>
      </c>
      <c r="G9" s="123">
        <v>0.0</v>
      </c>
      <c r="H9" s="123">
        <v>0.0</v>
      </c>
      <c r="I9" s="123" t="e">
        <v>#DIV/0!</v>
      </c>
      <c r="J9" s="123" t="e">
        <v>#DIV/0!</v>
      </c>
      <c r="K9" s="123" t="e">
        <v>#DIV/0!</v>
      </c>
      <c r="L9" s="123">
        <v>0.0</v>
      </c>
      <c r="M9" s="123" t="e">
        <v>#DIV/0!</v>
      </c>
      <c r="N9" s="123">
        <v>0.0</v>
      </c>
      <c r="O9" s="123">
        <v>0.0</v>
      </c>
      <c r="P9" s="123">
        <v>0.0</v>
      </c>
      <c r="Q9" s="123">
        <v>0.0</v>
      </c>
      <c r="R9" s="123" t="e">
        <v>#DIV/0!</v>
      </c>
      <c r="S9" s="123" t="e">
        <v>#DIV/0!</v>
      </c>
    </row>
    <row r="10">
      <c r="A10" s="123" t="s">
        <v>62</v>
      </c>
      <c r="B10" s="123" t="s">
        <v>57</v>
      </c>
      <c r="C10" s="123" t="e">
        <v>#DIV/0!</v>
      </c>
      <c r="D10" s="123">
        <v>0.0</v>
      </c>
      <c r="E10" s="123">
        <v>0.0</v>
      </c>
      <c r="F10" s="123" t="e">
        <v>#DIV/0!</v>
      </c>
      <c r="G10" s="123">
        <v>0.0</v>
      </c>
      <c r="H10" s="123">
        <v>0.0</v>
      </c>
      <c r="I10" s="123" t="e">
        <v>#DIV/0!</v>
      </c>
      <c r="J10" s="123" t="e">
        <v>#DIV/0!</v>
      </c>
      <c r="K10" s="123" t="e">
        <v>#DIV/0!</v>
      </c>
      <c r="L10" s="123">
        <v>0.0</v>
      </c>
      <c r="M10" s="123" t="e">
        <v>#DIV/0!</v>
      </c>
      <c r="N10" s="123">
        <v>0.0</v>
      </c>
      <c r="O10" s="123">
        <v>0.0</v>
      </c>
      <c r="P10" s="123">
        <v>0.0</v>
      </c>
      <c r="Q10" s="123">
        <v>0.0</v>
      </c>
      <c r="R10" s="123" t="e">
        <v>#DIV/0!</v>
      </c>
      <c r="S10" s="123" t="e">
        <v>#DIV/0!</v>
      </c>
    </row>
    <row r="11">
      <c r="A11" s="123" t="s">
        <v>62</v>
      </c>
      <c r="B11" s="123" t="s">
        <v>58</v>
      </c>
      <c r="C11" s="123" t="e">
        <v>#DIV/0!</v>
      </c>
      <c r="D11" s="123">
        <v>0.0</v>
      </c>
      <c r="E11" s="123">
        <v>0.0</v>
      </c>
      <c r="F11" s="123" t="e">
        <v>#DIV/0!</v>
      </c>
      <c r="G11" s="123">
        <v>0.0</v>
      </c>
      <c r="H11" s="123">
        <v>0.0</v>
      </c>
      <c r="I11" s="123" t="e">
        <v>#DIV/0!</v>
      </c>
      <c r="J11" s="123" t="e">
        <v>#DIV/0!</v>
      </c>
      <c r="K11" s="123" t="e">
        <v>#DIV/0!</v>
      </c>
      <c r="L11" s="123">
        <v>0.0</v>
      </c>
      <c r="M11" s="123" t="e">
        <v>#DIV/0!</v>
      </c>
      <c r="N11" s="123">
        <v>0.0</v>
      </c>
      <c r="O11" s="123">
        <v>0.0</v>
      </c>
      <c r="P11" s="123">
        <v>0.0</v>
      </c>
      <c r="Q11" s="123">
        <v>0.0</v>
      </c>
      <c r="R11" s="123" t="e">
        <v>#DIV/0!</v>
      </c>
      <c r="S11" s="123" t="e">
        <v>#DIV/0!</v>
      </c>
    </row>
    <row r="12">
      <c r="A12" s="123" t="s">
        <v>62</v>
      </c>
      <c r="B12" s="123" t="s">
        <v>59</v>
      </c>
      <c r="C12" s="123" t="e">
        <v>#DIV/0!</v>
      </c>
      <c r="D12" s="123">
        <v>0.0</v>
      </c>
      <c r="E12" s="123">
        <v>0.0</v>
      </c>
      <c r="F12" s="123" t="e">
        <v>#DIV/0!</v>
      </c>
      <c r="G12" s="123">
        <v>0.0</v>
      </c>
      <c r="H12" s="123">
        <v>0.0</v>
      </c>
      <c r="I12" s="123" t="e">
        <v>#DIV/0!</v>
      </c>
      <c r="J12" s="123" t="e">
        <v>#DIV/0!</v>
      </c>
      <c r="K12" s="123" t="e">
        <v>#DIV/0!</v>
      </c>
      <c r="L12" s="123">
        <v>0.0</v>
      </c>
      <c r="M12" s="123" t="e">
        <v>#DIV/0!</v>
      </c>
      <c r="N12" s="123">
        <v>0.0</v>
      </c>
      <c r="O12" s="123">
        <v>0.0</v>
      </c>
      <c r="P12" s="123">
        <v>0.0</v>
      </c>
      <c r="Q12" s="123">
        <v>0.0</v>
      </c>
      <c r="R12" s="123" t="e">
        <v>#DIV/0!</v>
      </c>
      <c r="S12" s="123" t="e">
        <v>#DIV/0!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  <c r="S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  <c r="S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  <c r="S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  <c r="S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  <c r="S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  <c r="S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  <c r="S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  <c r="S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  <c r="S21" s="123" t="e">
        <v>#DIV/0!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2.8666</v>
      </c>
      <c r="D2" s="123">
        <v>473670.0</v>
      </c>
      <c r="E2" s="123">
        <v>1353836.426</v>
      </c>
      <c r="F2" s="123">
        <v>4.951942035</v>
      </c>
      <c r="G2" s="123">
        <v>1850566.586</v>
      </c>
      <c r="H2" s="123">
        <v>4242932.224</v>
      </c>
      <c r="I2" s="123">
        <v>1.366905595</v>
      </c>
      <c r="J2" s="123">
        <v>3.134006548</v>
      </c>
      <c r="K2" s="156">
        <v>0.0535</v>
      </c>
      <c r="L2" s="123">
        <v>2338852.0</v>
      </c>
      <c r="M2" s="123">
        <v>1.726648345</v>
      </c>
      <c r="N2" s="123">
        <v>29230.0</v>
      </c>
      <c r="O2" s="123">
        <v>3099041.705</v>
      </c>
      <c r="P2" s="123">
        <v>1076192.919</v>
      </c>
      <c r="Q2" s="123">
        <v>67697.6</v>
      </c>
      <c r="R2" s="123">
        <v>44.6</v>
      </c>
    </row>
    <row r="3">
      <c r="A3" s="123" t="s">
        <v>56</v>
      </c>
      <c r="B3" s="123" t="s">
        <v>58</v>
      </c>
      <c r="C3" s="123">
        <v>3.23026087</v>
      </c>
      <c r="D3" s="123">
        <v>660717.0</v>
      </c>
      <c r="E3" s="123">
        <v>2130965.381</v>
      </c>
      <c r="F3" s="123">
        <v>5.439333407</v>
      </c>
      <c r="G3" s="123">
        <v>3181285.655</v>
      </c>
      <c r="H3" s="123">
        <v>6410165.305</v>
      </c>
      <c r="I3" s="123">
        <v>1.492884719</v>
      </c>
      <c r="J3" s="123">
        <v>3.008103915</v>
      </c>
      <c r="K3" s="156">
        <v>0.0682</v>
      </c>
      <c r="L3" s="123">
        <v>3579022.0</v>
      </c>
      <c r="M3" s="123">
        <v>1.683828752</v>
      </c>
      <c r="N3" s="123">
        <v>49683.0</v>
      </c>
      <c r="O3" s="123">
        <v>4761542.473</v>
      </c>
      <c r="P3" s="123">
        <v>1541923.632</v>
      </c>
      <c r="Q3" s="123">
        <v>106699.2</v>
      </c>
      <c r="R3" s="123">
        <v>44.56521739</v>
      </c>
    </row>
    <row r="4">
      <c r="A4" s="123" t="s">
        <v>56</v>
      </c>
      <c r="B4" s="123" t="s">
        <v>59</v>
      </c>
      <c r="C4" s="123" t="e">
        <v>#DIV/0!</v>
      </c>
      <c r="D4" s="123">
        <v>0.0</v>
      </c>
      <c r="E4" s="123">
        <v>0.0</v>
      </c>
      <c r="F4" s="123" t="e">
        <v>#DIV/0!</v>
      </c>
      <c r="G4" s="123">
        <v>0.0</v>
      </c>
      <c r="H4" s="123">
        <v>0.0</v>
      </c>
      <c r="I4" s="123" t="e">
        <v>#DIV/0!</v>
      </c>
      <c r="J4" s="123" t="e">
        <v>#DIV/0!</v>
      </c>
      <c r="K4" s="123" t="e">
        <v>#DIV/0!</v>
      </c>
      <c r="L4" s="123">
        <v>0.0</v>
      </c>
      <c r="M4" s="123" t="e">
        <v>#DIV/0!</v>
      </c>
      <c r="N4" s="123">
        <v>0.0</v>
      </c>
      <c r="O4" s="123">
        <v>0.0</v>
      </c>
      <c r="P4" s="123">
        <v>0.0</v>
      </c>
      <c r="Q4" s="123">
        <v>0.0</v>
      </c>
      <c r="R4" s="123" t="e">
        <v>#DIV/0!</v>
      </c>
    </row>
    <row r="5">
      <c r="A5" s="123" t="s">
        <v>56</v>
      </c>
      <c r="B5" s="123" t="s">
        <v>60</v>
      </c>
      <c r="C5" s="123">
        <v>2.971666667</v>
      </c>
      <c r="D5" s="123">
        <v>91874.0</v>
      </c>
      <c r="E5" s="123">
        <v>271695.328</v>
      </c>
      <c r="F5" s="123">
        <v>5.008554276</v>
      </c>
      <c r="G5" s="123">
        <v>384473.2239</v>
      </c>
      <c r="H5" s="123">
        <v>838403.4661</v>
      </c>
      <c r="I5" s="123">
        <v>1.415089566</v>
      </c>
      <c r="J5" s="123">
        <v>3.085822168</v>
      </c>
      <c r="K5" s="156">
        <v>0.0341</v>
      </c>
      <c r="L5" s="123">
        <v>459502.0</v>
      </c>
      <c r="M5" s="123">
        <v>1.685917302</v>
      </c>
      <c r="N5" s="123">
        <v>3026.0</v>
      </c>
      <c r="O5" s="123">
        <v>612113.9456</v>
      </c>
      <c r="P5" s="123">
        <v>213153.5205</v>
      </c>
      <c r="Q5" s="123">
        <v>13136.0</v>
      </c>
      <c r="R5" s="123">
        <v>44.0</v>
      </c>
    </row>
    <row r="6">
      <c r="A6" s="123" t="s">
        <v>61</v>
      </c>
      <c r="B6" s="123" t="s">
        <v>57</v>
      </c>
      <c r="C6" s="123">
        <v>2.74</v>
      </c>
      <c r="D6" s="123">
        <v>21233.0</v>
      </c>
      <c r="E6" s="123">
        <v>58178.42</v>
      </c>
      <c r="F6" s="123">
        <v>4.770781331</v>
      </c>
      <c r="G6" s="123">
        <v>78113.43759</v>
      </c>
      <c r="H6" s="123">
        <v>183709.7324</v>
      </c>
      <c r="I6" s="123">
        <v>1.342653128</v>
      </c>
      <c r="J6" s="123">
        <v>3.157695455</v>
      </c>
      <c r="K6" s="156">
        <v>0.0349</v>
      </c>
      <c r="L6" s="123">
        <v>101298.0</v>
      </c>
      <c r="M6" s="123">
        <v>1.74116107</v>
      </c>
      <c r="N6" s="123">
        <v>767.0</v>
      </c>
      <c r="O6" s="123">
        <v>136560.2184</v>
      </c>
      <c r="P6" s="123">
        <v>43347.914</v>
      </c>
      <c r="Q6" s="123">
        <v>3801.6</v>
      </c>
      <c r="R6" s="123">
        <v>45.0</v>
      </c>
    </row>
    <row r="7">
      <c r="A7" s="123" t="s">
        <v>61</v>
      </c>
      <c r="B7" s="123" t="s">
        <v>58</v>
      </c>
      <c r="C7" s="123">
        <v>3.067</v>
      </c>
      <c r="D7" s="123">
        <v>19397.0</v>
      </c>
      <c r="E7" s="123">
        <v>59490.599</v>
      </c>
      <c r="F7" s="123">
        <v>5.278032685</v>
      </c>
      <c r="G7" s="123">
        <v>84144.6195</v>
      </c>
      <c r="H7" s="123">
        <v>183664.8805</v>
      </c>
      <c r="I7" s="123">
        <v>1.414418764</v>
      </c>
      <c r="J7" s="123">
        <v>3.087292507</v>
      </c>
      <c r="K7" s="156">
        <v>0.0763</v>
      </c>
      <c r="L7" s="123">
        <v>102378.0</v>
      </c>
      <c r="M7" s="123">
        <v>1.720910559</v>
      </c>
      <c r="N7" s="123">
        <v>1603.0</v>
      </c>
      <c r="O7" s="123">
        <v>138742.86</v>
      </c>
      <c r="P7" s="123">
        <v>42490.0205</v>
      </c>
      <c r="Q7" s="123">
        <v>2432.0</v>
      </c>
      <c r="R7" s="123">
        <v>45.0</v>
      </c>
    </row>
    <row r="8">
      <c r="A8" s="123" t="s">
        <v>61</v>
      </c>
      <c r="B8" s="123" t="s">
        <v>59</v>
      </c>
      <c r="C8" s="123" t="e">
        <v>#DIV/0!</v>
      </c>
      <c r="D8" s="123">
        <v>0.0</v>
      </c>
      <c r="E8" s="123">
        <v>0.0</v>
      </c>
      <c r="F8" s="123" t="e">
        <v>#DIV/0!</v>
      </c>
      <c r="G8" s="123">
        <v>0.0</v>
      </c>
      <c r="H8" s="123">
        <v>0.0</v>
      </c>
      <c r="I8" s="123" t="e">
        <v>#DIV/0!</v>
      </c>
      <c r="J8" s="123" t="e">
        <v>#DIV/0!</v>
      </c>
      <c r="K8" s="123" t="e">
        <v>#DIV/0!</v>
      </c>
      <c r="L8" s="123">
        <v>0.0</v>
      </c>
      <c r="M8" s="123" t="e">
        <v>#DIV/0!</v>
      </c>
      <c r="N8" s="123">
        <v>0.0</v>
      </c>
      <c r="O8" s="123">
        <v>0.0</v>
      </c>
      <c r="P8" s="123">
        <v>0.0</v>
      </c>
      <c r="Q8" s="123">
        <v>0.0</v>
      </c>
      <c r="R8" s="123" t="e">
        <v>#DIV/0!</v>
      </c>
    </row>
    <row r="9">
      <c r="A9" s="123" t="s">
        <v>61</v>
      </c>
      <c r="B9" s="123" t="s">
        <v>60</v>
      </c>
      <c r="C9" s="123">
        <v>2.555</v>
      </c>
      <c r="D9" s="123">
        <v>18920.0</v>
      </c>
      <c r="E9" s="123">
        <v>48340.6</v>
      </c>
      <c r="F9" s="123">
        <v>4.631236786</v>
      </c>
      <c r="G9" s="123">
        <v>58630.25587</v>
      </c>
      <c r="H9" s="123">
        <v>158993.0941</v>
      </c>
      <c r="I9" s="123">
        <v>1.21285743</v>
      </c>
      <c r="J9" s="123">
        <v>3.289017806</v>
      </c>
      <c r="K9" s="156">
        <v>0.054</v>
      </c>
      <c r="L9" s="123">
        <v>87623.0</v>
      </c>
      <c r="M9" s="123">
        <v>1.812617138</v>
      </c>
      <c r="N9" s="123">
        <v>1080.0</v>
      </c>
      <c r="O9" s="123">
        <v>116972.1856</v>
      </c>
      <c r="P9" s="123">
        <v>38929.7085</v>
      </c>
      <c r="Q9" s="123">
        <v>3091.2</v>
      </c>
      <c r="R9" s="123">
        <v>44.0</v>
      </c>
    </row>
    <row r="10">
      <c r="A10" s="123" t="s">
        <v>62</v>
      </c>
      <c r="B10" s="123" t="s">
        <v>57</v>
      </c>
      <c r="C10" s="123">
        <v>2.7425</v>
      </c>
      <c r="D10" s="123">
        <v>41107.0</v>
      </c>
      <c r="E10" s="123">
        <v>112744.377</v>
      </c>
      <c r="F10" s="123">
        <v>4.749055731</v>
      </c>
      <c r="G10" s="123">
        <v>160973.1918</v>
      </c>
      <c r="H10" s="123">
        <v>346514.5582</v>
      </c>
      <c r="I10" s="123">
        <v>1.427771354</v>
      </c>
      <c r="J10" s="123">
        <v>3.073453128</v>
      </c>
      <c r="K10" s="156">
        <v>0.0439</v>
      </c>
      <c r="L10" s="123">
        <v>195297.0</v>
      </c>
      <c r="M10" s="123">
        <v>1.731520693</v>
      </c>
      <c r="N10" s="123">
        <v>1893.0</v>
      </c>
      <c r="O10" s="123">
        <v>258987.88</v>
      </c>
      <c r="P10" s="123">
        <v>81600.2782</v>
      </c>
      <c r="Q10" s="123">
        <v>5926.4</v>
      </c>
      <c r="R10" s="123">
        <v>45.0</v>
      </c>
    </row>
    <row r="11">
      <c r="A11" s="123" t="s">
        <v>62</v>
      </c>
      <c r="B11" s="123" t="s">
        <v>58</v>
      </c>
      <c r="C11" s="123" t="e">
        <v>#DIV/0!</v>
      </c>
      <c r="D11" s="123">
        <v>0.0</v>
      </c>
      <c r="E11" s="123">
        <v>0.0</v>
      </c>
      <c r="F11" s="123" t="e">
        <v>#DIV/0!</v>
      </c>
      <c r="G11" s="123">
        <v>0.0</v>
      </c>
      <c r="H11" s="123">
        <v>0.0</v>
      </c>
      <c r="I11" s="123" t="e">
        <v>#DIV/0!</v>
      </c>
      <c r="J11" s="123" t="e">
        <v>#DIV/0!</v>
      </c>
      <c r="K11" s="123" t="e">
        <v>#DIV/0!</v>
      </c>
      <c r="L11" s="123">
        <v>0.0</v>
      </c>
      <c r="M11" s="123" t="e">
        <v>#DIV/0!</v>
      </c>
      <c r="N11" s="123">
        <v>0.0</v>
      </c>
      <c r="O11" s="123">
        <v>0.0</v>
      </c>
      <c r="P11" s="123">
        <v>0.0</v>
      </c>
      <c r="Q11" s="123">
        <v>0.0</v>
      </c>
      <c r="R11" s="123" t="e">
        <v>#DIV/0!</v>
      </c>
    </row>
    <row r="12">
      <c r="A12" s="123" t="s">
        <v>62</v>
      </c>
      <c r="B12" s="123" t="s">
        <v>59</v>
      </c>
      <c r="C12" s="123">
        <v>3.047</v>
      </c>
      <c r="D12" s="123">
        <v>19841.0</v>
      </c>
      <c r="E12" s="123">
        <v>60455.527</v>
      </c>
      <c r="F12" s="123">
        <v>5.159266166</v>
      </c>
      <c r="G12" s="123">
        <v>94259.0023</v>
      </c>
      <c r="H12" s="123">
        <v>177826.4477</v>
      </c>
      <c r="I12" s="123">
        <v>1.559146152</v>
      </c>
      <c r="J12" s="123">
        <v>2.941442355</v>
      </c>
      <c r="K12" s="156">
        <v>0.0321</v>
      </c>
      <c r="L12" s="123">
        <v>102365.0</v>
      </c>
      <c r="M12" s="123">
        <v>1.693228148</v>
      </c>
      <c r="N12" s="123">
        <v>659.0</v>
      </c>
      <c r="O12" s="123">
        <v>136174.27</v>
      </c>
      <c r="P12" s="123">
        <v>38372.1777</v>
      </c>
      <c r="Q12" s="123">
        <v>3280.0</v>
      </c>
      <c r="R12" s="123">
        <v>44.0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2.945785714</v>
      </c>
      <c r="D2" s="123">
        <v>376287.0</v>
      </c>
      <c r="E2" s="123">
        <v>1107682.522</v>
      </c>
      <c r="F2" s="123">
        <v>5.035331588</v>
      </c>
      <c r="G2" s="123">
        <v>1631414.589</v>
      </c>
      <c r="H2" s="123">
        <v>3354343.111</v>
      </c>
      <c r="I2" s="123">
        <v>1.472817848</v>
      </c>
      <c r="J2" s="123">
        <v>3.028253172</v>
      </c>
      <c r="K2" s="156">
        <v>0.0531</v>
      </c>
      <c r="L2" s="123">
        <v>1891354.0</v>
      </c>
      <c r="M2" s="123">
        <v>1.709254509</v>
      </c>
      <c r="N2" s="123">
        <v>21213.0</v>
      </c>
      <c r="O2" s="123">
        <v>2527215.231</v>
      </c>
      <c r="P2" s="123">
        <v>775966.2806</v>
      </c>
      <c r="Q2" s="123">
        <v>51161.6</v>
      </c>
      <c r="R2" s="123">
        <v>45.0</v>
      </c>
    </row>
    <row r="3">
      <c r="A3" s="123" t="s">
        <v>56</v>
      </c>
      <c r="B3" s="123" t="s">
        <v>58</v>
      </c>
      <c r="C3" s="123">
        <v>3.319533333</v>
      </c>
      <c r="D3" s="123">
        <v>385949.0</v>
      </c>
      <c r="E3" s="123">
        <v>1274492.379</v>
      </c>
      <c r="F3" s="123">
        <v>5.647909543</v>
      </c>
      <c r="G3" s="123">
        <v>1965799.564</v>
      </c>
      <c r="H3" s="123">
        <v>3770769.946</v>
      </c>
      <c r="I3" s="123">
        <v>1.542417669</v>
      </c>
      <c r="J3" s="123">
        <v>2.958644562</v>
      </c>
      <c r="K3" s="156">
        <v>0.0983</v>
      </c>
      <c r="L3" s="123">
        <v>2166887.0</v>
      </c>
      <c r="M3" s="123">
        <v>1.701649179</v>
      </c>
      <c r="N3" s="123">
        <v>42051.0</v>
      </c>
      <c r="O3" s="123">
        <v>2868890.94</v>
      </c>
      <c r="P3" s="123">
        <v>848085.4061</v>
      </c>
      <c r="Q3" s="123">
        <v>53793.6</v>
      </c>
      <c r="R3" s="123">
        <v>44.86666667</v>
      </c>
    </row>
    <row r="4">
      <c r="A4" s="123" t="s">
        <v>56</v>
      </c>
      <c r="B4" s="123" t="s">
        <v>59</v>
      </c>
      <c r="C4" s="123">
        <v>3.19225</v>
      </c>
      <c r="D4" s="123">
        <v>93023.0</v>
      </c>
      <c r="E4" s="123">
        <v>297334.758</v>
      </c>
      <c r="F4" s="123">
        <v>5.470386428</v>
      </c>
      <c r="G4" s="123">
        <v>354701.3416</v>
      </c>
      <c r="H4" s="123">
        <v>983535.9784</v>
      </c>
      <c r="I4" s="123">
        <v>1.192936016</v>
      </c>
      <c r="J4" s="123">
        <v>3.30784058</v>
      </c>
      <c r="K4" s="156">
        <v>0.1244</v>
      </c>
      <c r="L4" s="123">
        <v>511146.0</v>
      </c>
      <c r="M4" s="123">
        <v>1.713551762</v>
      </c>
      <c r="N4" s="123">
        <v>14477.0</v>
      </c>
      <c r="O4" s="123">
        <v>709442.3717</v>
      </c>
      <c r="P4" s="123">
        <v>263576.8067</v>
      </c>
      <c r="Q4" s="123">
        <v>10516.8</v>
      </c>
      <c r="R4" s="123">
        <v>45.25</v>
      </c>
    </row>
    <row r="5">
      <c r="A5" s="123" t="s">
        <v>56</v>
      </c>
      <c r="B5" s="123" t="s">
        <v>60</v>
      </c>
      <c r="C5" s="123">
        <v>3.014</v>
      </c>
      <c r="D5" s="123">
        <v>21138.0</v>
      </c>
      <c r="E5" s="123">
        <v>63709.932</v>
      </c>
      <c r="F5" s="123">
        <v>5.071861103</v>
      </c>
      <c r="G5" s="123">
        <v>87441.60252</v>
      </c>
      <c r="H5" s="123">
        <v>199272.0975</v>
      </c>
      <c r="I5" s="123">
        <v>1.372495618</v>
      </c>
      <c r="J5" s="123">
        <v>3.127802702</v>
      </c>
      <c r="K5" s="156">
        <v>0.0605</v>
      </c>
      <c r="L5" s="123">
        <v>107209.0</v>
      </c>
      <c r="M5" s="123">
        <v>1.682767453</v>
      </c>
      <c r="N5" s="123">
        <v>1362.0</v>
      </c>
      <c r="O5" s="123">
        <v>143485.4335</v>
      </c>
      <c r="P5" s="123">
        <v>52186.664</v>
      </c>
      <c r="Q5" s="123">
        <v>3600.0</v>
      </c>
      <c r="R5" s="123">
        <v>45.0</v>
      </c>
    </row>
    <row r="6">
      <c r="A6" s="123" t="s">
        <v>61</v>
      </c>
      <c r="B6" s="123" t="s">
        <v>57</v>
      </c>
      <c r="C6" s="123">
        <v>2.889</v>
      </c>
      <c r="D6" s="123">
        <v>20886.0</v>
      </c>
      <c r="E6" s="123">
        <v>60339.654</v>
      </c>
      <c r="F6" s="123">
        <v>5.156420569</v>
      </c>
      <c r="G6" s="123">
        <v>96957.54529</v>
      </c>
      <c r="H6" s="123">
        <v>174587.7847</v>
      </c>
      <c r="I6" s="123">
        <v>1.606862799</v>
      </c>
      <c r="J6" s="123">
        <v>2.893417067</v>
      </c>
      <c r="K6" s="156">
        <v>0.0506</v>
      </c>
      <c r="L6" s="123">
        <v>107697.0</v>
      </c>
      <c r="M6" s="123">
        <v>1.784846164</v>
      </c>
      <c r="N6" s="123">
        <v>1114.0</v>
      </c>
      <c r="O6" s="123">
        <v>131023.5047</v>
      </c>
      <c r="P6" s="123">
        <v>42292.28</v>
      </c>
      <c r="Q6" s="123">
        <v>1272.0</v>
      </c>
      <c r="R6" s="123">
        <v>45.0</v>
      </c>
    </row>
    <row r="7">
      <c r="A7" s="123" t="s">
        <v>61</v>
      </c>
      <c r="B7" s="123" t="s">
        <v>58</v>
      </c>
      <c r="C7" s="123" t="e">
        <v>#DIV/0!</v>
      </c>
      <c r="D7" s="123">
        <v>0.0</v>
      </c>
      <c r="E7" s="123">
        <v>0.0</v>
      </c>
      <c r="F7" s="123" t="e">
        <v>#DIV/0!</v>
      </c>
      <c r="G7" s="123">
        <v>0.0</v>
      </c>
      <c r="H7" s="123">
        <v>0.0</v>
      </c>
      <c r="I7" s="123" t="e">
        <v>#DIV/0!</v>
      </c>
      <c r="J7" s="123" t="e">
        <v>#DIV/0!</v>
      </c>
      <c r="K7" s="123" t="e">
        <v>#DIV/0!</v>
      </c>
      <c r="L7" s="123">
        <v>0.0</v>
      </c>
      <c r="M7" s="123" t="e">
        <v>#DIV/0!</v>
      </c>
      <c r="N7" s="123">
        <v>0.0</v>
      </c>
      <c r="O7" s="123">
        <v>0.0</v>
      </c>
      <c r="P7" s="123">
        <v>0.0</v>
      </c>
      <c r="Q7" s="123">
        <v>0.0</v>
      </c>
      <c r="R7" s="123" t="e">
        <v>#DIV/0!</v>
      </c>
    </row>
    <row r="8">
      <c r="A8" s="123" t="s">
        <v>61</v>
      </c>
      <c r="B8" s="123" t="s">
        <v>59</v>
      </c>
      <c r="C8" s="123" t="e">
        <v>#DIV/0!</v>
      </c>
      <c r="D8" s="123">
        <v>0.0</v>
      </c>
      <c r="E8" s="123">
        <v>0.0</v>
      </c>
      <c r="F8" s="123" t="e">
        <v>#DIV/0!</v>
      </c>
      <c r="G8" s="123">
        <v>0.0</v>
      </c>
      <c r="H8" s="123">
        <v>0.0</v>
      </c>
      <c r="I8" s="123" t="e">
        <v>#DIV/0!</v>
      </c>
      <c r="J8" s="123" t="e">
        <v>#DIV/0!</v>
      </c>
      <c r="K8" s="123" t="e">
        <v>#DIV/0!</v>
      </c>
      <c r="L8" s="123">
        <v>0.0</v>
      </c>
      <c r="M8" s="123" t="e">
        <v>#DIV/0!</v>
      </c>
      <c r="N8" s="123">
        <v>0.0</v>
      </c>
      <c r="O8" s="123">
        <v>0.0</v>
      </c>
      <c r="P8" s="123">
        <v>0.0</v>
      </c>
      <c r="Q8" s="123">
        <v>0.0</v>
      </c>
      <c r="R8" s="123" t="e">
        <v>#DIV/0!</v>
      </c>
    </row>
    <row r="9">
      <c r="A9" s="123" t="s">
        <v>61</v>
      </c>
      <c r="B9" s="123" t="s">
        <v>60</v>
      </c>
      <c r="C9" s="123" t="e">
        <v>#DIV/0!</v>
      </c>
      <c r="D9" s="123">
        <v>0.0</v>
      </c>
      <c r="E9" s="123">
        <v>0.0</v>
      </c>
      <c r="F9" s="123" t="e">
        <v>#DIV/0!</v>
      </c>
      <c r="G9" s="123">
        <v>0.0</v>
      </c>
      <c r="H9" s="123">
        <v>0.0</v>
      </c>
      <c r="I9" s="123" t="e">
        <v>#DIV/0!</v>
      </c>
      <c r="J9" s="123" t="e">
        <v>#DIV/0!</v>
      </c>
      <c r="K9" s="123" t="e">
        <v>#DIV/0!</v>
      </c>
      <c r="L9" s="123">
        <v>0.0</v>
      </c>
      <c r="M9" s="123" t="e">
        <v>#DIV/0!</v>
      </c>
      <c r="N9" s="123">
        <v>0.0</v>
      </c>
      <c r="O9" s="123">
        <v>0.0</v>
      </c>
      <c r="P9" s="123">
        <v>0.0</v>
      </c>
      <c r="Q9" s="123">
        <v>0.0</v>
      </c>
      <c r="R9" s="123" t="e">
        <v>#DIV/0!</v>
      </c>
    </row>
    <row r="10">
      <c r="A10" s="123" t="s">
        <v>62</v>
      </c>
      <c r="B10" s="123" t="s">
        <v>57</v>
      </c>
      <c r="C10" s="123" t="e">
        <v>#DIV/0!</v>
      </c>
      <c r="D10" s="123">
        <v>0.0</v>
      </c>
      <c r="E10" s="123">
        <v>0.0</v>
      </c>
      <c r="F10" s="123" t="e">
        <v>#DIV/0!</v>
      </c>
      <c r="G10" s="123">
        <v>0.0</v>
      </c>
      <c r="H10" s="123">
        <v>0.0</v>
      </c>
      <c r="I10" s="123" t="e">
        <v>#DIV/0!</v>
      </c>
      <c r="J10" s="123" t="e">
        <v>#DIV/0!</v>
      </c>
      <c r="K10" s="123" t="e">
        <v>#DIV/0!</v>
      </c>
      <c r="L10" s="123">
        <v>0.0</v>
      </c>
      <c r="M10" s="123" t="e">
        <v>#DIV/0!</v>
      </c>
      <c r="N10" s="123">
        <v>0.0</v>
      </c>
      <c r="O10" s="123">
        <v>0.0</v>
      </c>
      <c r="P10" s="123">
        <v>0.0</v>
      </c>
      <c r="Q10" s="123">
        <v>0.0</v>
      </c>
      <c r="R10" s="123" t="e">
        <v>#DIV/0!</v>
      </c>
    </row>
    <row r="11">
      <c r="A11" s="123" t="s">
        <v>62</v>
      </c>
      <c r="B11" s="123" t="s">
        <v>58</v>
      </c>
      <c r="C11" s="123" t="e">
        <v>#DIV/0!</v>
      </c>
      <c r="D11" s="123">
        <v>0.0</v>
      </c>
      <c r="E11" s="123">
        <v>0.0</v>
      </c>
      <c r="F11" s="123" t="e">
        <v>#DIV/0!</v>
      </c>
      <c r="G11" s="123">
        <v>0.0</v>
      </c>
      <c r="H11" s="123">
        <v>0.0</v>
      </c>
      <c r="I11" s="123" t="e">
        <v>#DIV/0!</v>
      </c>
      <c r="J11" s="123" t="e">
        <v>#DIV/0!</v>
      </c>
      <c r="K11" s="123" t="e">
        <v>#DIV/0!</v>
      </c>
      <c r="L11" s="123">
        <v>0.0</v>
      </c>
      <c r="M11" s="123" t="e">
        <v>#DIV/0!</v>
      </c>
      <c r="N11" s="123">
        <v>0.0</v>
      </c>
      <c r="O11" s="123">
        <v>0.0</v>
      </c>
      <c r="P11" s="123">
        <v>0.0</v>
      </c>
      <c r="Q11" s="123">
        <v>0.0</v>
      </c>
      <c r="R11" s="123" t="e">
        <v>#DIV/0!</v>
      </c>
    </row>
    <row r="12">
      <c r="A12" s="123" t="s">
        <v>62</v>
      </c>
      <c r="B12" s="123" t="s">
        <v>59</v>
      </c>
      <c r="C12" s="123" t="e">
        <v>#DIV/0!</v>
      </c>
      <c r="D12" s="123">
        <v>0.0</v>
      </c>
      <c r="E12" s="123">
        <v>0.0</v>
      </c>
      <c r="F12" s="123" t="e">
        <v>#DIV/0!</v>
      </c>
      <c r="G12" s="123">
        <v>0.0</v>
      </c>
      <c r="H12" s="123">
        <v>0.0</v>
      </c>
      <c r="I12" s="123" t="e">
        <v>#DIV/0!</v>
      </c>
      <c r="J12" s="123" t="e">
        <v>#DIV/0!</v>
      </c>
      <c r="K12" s="123" t="e">
        <v>#DIV/0!</v>
      </c>
      <c r="L12" s="123">
        <v>0.0</v>
      </c>
      <c r="M12" s="123" t="e">
        <v>#DIV/0!</v>
      </c>
      <c r="N12" s="123">
        <v>0.0</v>
      </c>
      <c r="O12" s="123">
        <v>0.0</v>
      </c>
      <c r="P12" s="123">
        <v>0.0</v>
      </c>
      <c r="Q12" s="123">
        <v>0.0</v>
      </c>
      <c r="R12" s="123" t="e">
        <v>#DIV/0!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2.963692308</v>
      </c>
      <c r="D2" s="123">
        <v>442133.0</v>
      </c>
      <c r="E2" s="123">
        <v>1322916.781</v>
      </c>
      <c r="F2" s="123">
        <v>5.122308255</v>
      </c>
      <c r="G2" s="123">
        <v>1759270.112</v>
      </c>
      <c r="H2" s="123">
        <v>4011306.928</v>
      </c>
      <c r="I2" s="123">
        <v>1.329841859</v>
      </c>
      <c r="J2" s="123">
        <v>3.032168755</v>
      </c>
      <c r="K2" s="156">
        <v>0.0743</v>
      </c>
      <c r="L2" s="123">
        <v>2294863.0</v>
      </c>
      <c r="M2" s="123">
        <v>1.72750161</v>
      </c>
      <c r="N2" s="123">
        <v>38867.0</v>
      </c>
      <c r="O2" s="123">
        <v>3015575.298</v>
      </c>
      <c r="P2" s="123">
        <v>956139.6306</v>
      </c>
      <c r="Q2" s="123">
        <v>39592.0</v>
      </c>
      <c r="R2" s="123">
        <v>45.23076923</v>
      </c>
    </row>
    <row r="3">
      <c r="A3" s="123" t="s">
        <v>56</v>
      </c>
      <c r="B3" s="123" t="s">
        <v>58</v>
      </c>
      <c r="C3" s="123">
        <v>3.3300625</v>
      </c>
      <c r="D3" s="123">
        <v>525465.0</v>
      </c>
      <c r="E3" s="123">
        <v>1753800.23</v>
      </c>
      <c r="F3" s="123">
        <v>5.68145172</v>
      </c>
      <c r="G3" s="123">
        <v>2496777.987</v>
      </c>
      <c r="H3" s="123">
        <v>5153341.233</v>
      </c>
      <c r="I3" s="123">
        <v>1.423638761</v>
      </c>
      <c r="J3" s="123">
        <v>2.938385538</v>
      </c>
      <c r="K3" s="156">
        <v>0.0857</v>
      </c>
      <c r="L3" s="123">
        <v>2985717.0</v>
      </c>
      <c r="M3" s="123">
        <v>1.707367745</v>
      </c>
      <c r="N3" s="123">
        <v>49535.0</v>
      </c>
      <c r="O3" s="123">
        <v>3947928.011</v>
      </c>
      <c r="P3" s="123">
        <v>1149581.222</v>
      </c>
      <c r="Q3" s="123">
        <v>55832.0</v>
      </c>
      <c r="R3" s="123">
        <v>45.0</v>
      </c>
    </row>
    <row r="4">
      <c r="A4" s="123" t="s">
        <v>56</v>
      </c>
      <c r="B4" s="123" t="s">
        <v>59</v>
      </c>
      <c r="C4" s="123">
        <v>2.9865</v>
      </c>
      <c r="D4" s="123">
        <v>59763.0</v>
      </c>
      <c r="E4" s="123">
        <v>184095.999</v>
      </c>
      <c r="F4" s="123">
        <v>4.888778325</v>
      </c>
      <c r="G4" s="123">
        <v>239808.9912</v>
      </c>
      <c r="H4" s="123">
        <v>563147.9688</v>
      </c>
      <c r="I4" s="123">
        <v>1.302630109</v>
      </c>
      <c r="J4" s="123">
        <v>3.058990808</v>
      </c>
      <c r="K4" s="156">
        <v>0.0646</v>
      </c>
      <c r="L4" s="123">
        <v>301509.0</v>
      </c>
      <c r="M4" s="123">
        <v>1.63672934</v>
      </c>
      <c r="N4" s="123">
        <v>4137.0</v>
      </c>
      <c r="O4" s="123">
        <v>398102.515</v>
      </c>
      <c r="P4" s="123">
        <v>160187.8538</v>
      </c>
      <c r="Q4" s="123">
        <v>4857.6</v>
      </c>
      <c r="R4" s="123">
        <v>45.0</v>
      </c>
    </row>
    <row r="5">
      <c r="A5" s="123" t="s">
        <v>56</v>
      </c>
      <c r="B5" s="123" t="s">
        <v>60</v>
      </c>
      <c r="C5" s="123">
        <v>2.872</v>
      </c>
      <c r="D5" s="123">
        <v>20727.0</v>
      </c>
      <c r="E5" s="123">
        <v>59527.944</v>
      </c>
      <c r="F5" s="123">
        <v>4.543493993</v>
      </c>
      <c r="G5" s="123">
        <v>92527.706</v>
      </c>
      <c r="H5" s="123">
        <v>167098.534</v>
      </c>
      <c r="I5" s="123">
        <v>1.554357496</v>
      </c>
      <c r="J5" s="123">
        <v>2.807060395</v>
      </c>
      <c r="K5" s="156">
        <v>0.0314</v>
      </c>
      <c r="L5" s="123">
        <v>94173.0</v>
      </c>
      <c r="M5" s="123">
        <v>1.581996516</v>
      </c>
      <c r="N5" s="123">
        <v>673.0</v>
      </c>
      <c r="O5" s="123">
        <v>123520.88</v>
      </c>
      <c r="P5" s="123">
        <v>42188.854</v>
      </c>
      <c r="Q5" s="123">
        <v>1388.8</v>
      </c>
      <c r="R5" s="123">
        <v>44.0</v>
      </c>
    </row>
    <row r="6">
      <c r="A6" s="123" t="s">
        <v>61</v>
      </c>
      <c r="B6" s="123" t="s">
        <v>57</v>
      </c>
      <c r="C6" s="123" t="e">
        <v>#DIV/0!</v>
      </c>
      <c r="D6" s="123">
        <v>0.0</v>
      </c>
      <c r="E6" s="123">
        <v>0.0</v>
      </c>
      <c r="F6" s="123" t="e">
        <v>#DIV/0!</v>
      </c>
      <c r="G6" s="123">
        <v>0.0</v>
      </c>
      <c r="H6" s="123">
        <v>0.0</v>
      </c>
      <c r="I6" s="123" t="e">
        <v>#DIV/0!</v>
      </c>
      <c r="J6" s="123" t="e">
        <v>#DIV/0!</v>
      </c>
      <c r="K6" s="123" t="e">
        <v>#DIV/0!</v>
      </c>
      <c r="L6" s="123">
        <v>0.0</v>
      </c>
      <c r="M6" s="123" t="e">
        <v>#DIV/0!</v>
      </c>
      <c r="N6" s="123">
        <v>0.0</v>
      </c>
      <c r="O6" s="123">
        <v>0.0</v>
      </c>
      <c r="P6" s="123">
        <v>0.0</v>
      </c>
      <c r="Q6" s="123">
        <v>0.0</v>
      </c>
      <c r="R6" s="123" t="e">
        <v>#DIV/0!</v>
      </c>
    </row>
    <row r="7">
      <c r="A7" s="123" t="s">
        <v>61</v>
      </c>
      <c r="B7" s="123" t="s">
        <v>58</v>
      </c>
      <c r="C7" s="123" t="e">
        <v>#DIV/0!</v>
      </c>
      <c r="D7" s="123">
        <v>0.0</v>
      </c>
      <c r="E7" s="123">
        <v>0.0</v>
      </c>
      <c r="F7" s="123" t="e">
        <v>#DIV/0!</v>
      </c>
      <c r="G7" s="123">
        <v>0.0</v>
      </c>
      <c r="H7" s="123">
        <v>0.0</v>
      </c>
      <c r="I7" s="123" t="e">
        <v>#DIV/0!</v>
      </c>
      <c r="J7" s="123" t="e">
        <v>#DIV/0!</v>
      </c>
      <c r="K7" s="123" t="e">
        <v>#DIV/0!</v>
      </c>
      <c r="L7" s="123">
        <v>0.0</v>
      </c>
      <c r="M7" s="123" t="e">
        <v>#DIV/0!</v>
      </c>
      <c r="N7" s="123">
        <v>0.0</v>
      </c>
      <c r="O7" s="123">
        <v>0.0</v>
      </c>
      <c r="P7" s="123">
        <v>0.0</v>
      </c>
      <c r="Q7" s="123">
        <v>0.0</v>
      </c>
      <c r="R7" s="123" t="e">
        <v>#DIV/0!</v>
      </c>
    </row>
    <row r="8">
      <c r="A8" s="123" t="s">
        <v>61</v>
      </c>
      <c r="B8" s="123" t="s">
        <v>59</v>
      </c>
      <c r="C8" s="123" t="e">
        <v>#DIV/0!</v>
      </c>
      <c r="D8" s="123">
        <v>0.0</v>
      </c>
      <c r="E8" s="123">
        <v>0.0</v>
      </c>
      <c r="F8" s="123" t="e">
        <v>#DIV/0!</v>
      </c>
      <c r="G8" s="123">
        <v>0.0</v>
      </c>
      <c r="H8" s="123">
        <v>0.0</v>
      </c>
      <c r="I8" s="123" t="e">
        <v>#DIV/0!</v>
      </c>
      <c r="J8" s="123" t="e">
        <v>#DIV/0!</v>
      </c>
      <c r="K8" s="123" t="e">
        <v>#DIV/0!</v>
      </c>
      <c r="L8" s="123">
        <v>0.0</v>
      </c>
      <c r="M8" s="123" t="e">
        <v>#DIV/0!</v>
      </c>
      <c r="N8" s="123">
        <v>0.0</v>
      </c>
      <c r="O8" s="123">
        <v>0.0</v>
      </c>
      <c r="P8" s="123">
        <v>0.0</v>
      </c>
      <c r="Q8" s="123">
        <v>0.0</v>
      </c>
      <c r="R8" s="123" t="e">
        <v>#DIV/0!</v>
      </c>
    </row>
    <row r="9">
      <c r="A9" s="123" t="s">
        <v>61</v>
      </c>
      <c r="B9" s="123" t="s">
        <v>60</v>
      </c>
      <c r="C9" s="123" t="e">
        <v>#DIV/0!</v>
      </c>
      <c r="D9" s="123">
        <v>0.0</v>
      </c>
      <c r="E9" s="123">
        <v>0.0</v>
      </c>
      <c r="F9" s="123" t="e">
        <v>#DIV/0!</v>
      </c>
      <c r="G9" s="123">
        <v>0.0</v>
      </c>
      <c r="H9" s="123">
        <v>0.0</v>
      </c>
      <c r="I9" s="123" t="e">
        <v>#DIV/0!</v>
      </c>
      <c r="J9" s="123" t="e">
        <v>#DIV/0!</v>
      </c>
      <c r="K9" s="123" t="e">
        <v>#DIV/0!</v>
      </c>
      <c r="L9" s="123">
        <v>0.0</v>
      </c>
      <c r="M9" s="123" t="e">
        <v>#DIV/0!</v>
      </c>
      <c r="N9" s="123">
        <v>0.0</v>
      </c>
      <c r="O9" s="123">
        <v>0.0</v>
      </c>
      <c r="P9" s="123">
        <v>0.0</v>
      </c>
      <c r="Q9" s="123">
        <v>0.0</v>
      </c>
      <c r="R9" s="123" t="e">
        <v>#DIV/0!</v>
      </c>
    </row>
    <row r="10">
      <c r="A10" s="123" t="s">
        <v>62</v>
      </c>
      <c r="B10" s="123" t="s">
        <v>57</v>
      </c>
      <c r="C10" s="123" t="e">
        <v>#DIV/0!</v>
      </c>
      <c r="D10" s="123">
        <v>0.0</v>
      </c>
      <c r="E10" s="123">
        <v>0.0</v>
      </c>
      <c r="F10" s="123" t="e">
        <v>#DIV/0!</v>
      </c>
      <c r="G10" s="123">
        <v>0.0</v>
      </c>
      <c r="H10" s="123">
        <v>0.0</v>
      </c>
      <c r="I10" s="123" t="e">
        <v>#DIV/0!</v>
      </c>
      <c r="J10" s="123" t="e">
        <v>#DIV/0!</v>
      </c>
      <c r="K10" s="123" t="e">
        <v>#DIV/0!</v>
      </c>
      <c r="L10" s="123">
        <v>0.0</v>
      </c>
      <c r="M10" s="123" t="e">
        <v>#DIV/0!</v>
      </c>
      <c r="N10" s="123">
        <v>0.0</v>
      </c>
      <c r="O10" s="123">
        <v>0.0</v>
      </c>
      <c r="P10" s="123">
        <v>0.0</v>
      </c>
      <c r="Q10" s="123">
        <v>0.0</v>
      </c>
      <c r="R10" s="123" t="e">
        <v>#DIV/0!</v>
      </c>
    </row>
    <row r="11">
      <c r="A11" s="123" t="s">
        <v>62</v>
      </c>
      <c r="B11" s="123" t="s">
        <v>58</v>
      </c>
      <c r="C11" s="123">
        <v>3.165</v>
      </c>
      <c r="D11" s="123">
        <v>17793.0</v>
      </c>
      <c r="E11" s="123">
        <v>56314.845</v>
      </c>
      <c r="F11" s="123">
        <v>5.402911257</v>
      </c>
      <c r="G11" s="123">
        <v>61966.2615</v>
      </c>
      <c r="H11" s="123">
        <v>183657.9585</v>
      </c>
      <c r="I11" s="123">
        <v>1.100353939</v>
      </c>
      <c r="J11" s="123">
        <v>3.26127078</v>
      </c>
      <c r="K11" s="156">
        <v>0.0635</v>
      </c>
      <c r="L11" s="123">
        <v>96134.0</v>
      </c>
      <c r="M11" s="123">
        <v>1.707080966</v>
      </c>
      <c r="N11" s="123">
        <v>1207.0</v>
      </c>
      <c r="O11" s="123">
        <v>126254.41</v>
      </c>
      <c r="P11" s="123">
        <v>54542.7485</v>
      </c>
      <c r="Q11" s="123">
        <v>2860.8</v>
      </c>
      <c r="R11" s="123">
        <v>46.0</v>
      </c>
    </row>
    <row r="12">
      <c r="A12" s="123" t="s">
        <v>62</v>
      </c>
      <c r="B12" s="123" t="s">
        <v>59</v>
      </c>
      <c r="C12" s="123" t="e">
        <v>#DIV/0!</v>
      </c>
      <c r="D12" s="123">
        <v>0.0</v>
      </c>
      <c r="E12" s="123">
        <v>0.0</v>
      </c>
      <c r="F12" s="123" t="e">
        <v>#DIV/0!</v>
      </c>
      <c r="G12" s="123">
        <v>0.0</v>
      </c>
      <c r="H12" s="123">
        <v>0.0</v>
      </c>
      <c r="I12" s="123" t="e">
        <v>#DIV/0!</v>
      </c>
      <c r="J12" s="123" t="e">
        <v>#DIV/0!</v>
      </c>
      <c r="K12" s="123" t="e">
        <v>#DIV/0!</v>
      </c>
      <c r="L12" s="123">
        <v>0.0</v>
      </c>
      <c r="M12" s="123" t="e">
        <v>#DIV/0!</v>
      </c>
      <c r="N12" s="123">
        <v>0.0</v>
      </c>
      <c r="O12" s="123">
        <v>0.0</v>
      </c>
      <c r="P12" s="123">
        <v>0.0</v>
      </c>
      <c r="Q12" s="123">
        <v>0.0</v>
      </c>
      <c r="R12" s="123" t="e">
        <v>#DIV/0!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2.929730769</v>
      </c>
      <c r="D2" s="123">
        <v>725751.0</v>
      </c>
      <c r="E2" s="123">
        <v>2128941.936</v>
      </c>
      <c r="F2" s="123">
        <v>4.999280647</v>
      </c>
      <c r="G2" s="123">
        <v>2709939.548</v>
      </c>
      <c r="H2" s="123">
        <v>6576714.832</v>
      </c>
      <c r="I2" s="123">
        <v>1.272904396</v>
      </c>
      <c r="J2" s="123">
        <v>3.089194083</v>
      </c>
      <c r="K2" s="156">
        <v>0.0558</v>
      </c>
      <c r="L2" s="123">
        <v>3629005.0</v>
      </c>
      <c r="M2" s="123">
        <v>1.706524694</v>
      </c>
      <c r="N2" s="123">
        <v>43749.0</v>
      </c>
      <c r="O2" s="123">
        <v>4795932.502</v>
      </c>
      <c r="P2" s="123">
        <v>1697249.53</v>
      </c>
      <c r="Q2" s="123">
        <v>83532.8</v>
      </c>
      <c r="R2" s="123">
        <v>45.65384615</v>
      </c>
    </row>
    <row r="3">
      <c r="A3" s="123" t="s">
        <v>56</v>
      </c>
      <c r="B3" s="123" t="s">
        <v>58</v>
      </c>
      <c r="C3" s="123">
        <v>3.350928571</v>
      </c>
      <c r="D3" s="123">
        <v>715056.0</v>
      </c>
      <c r="E3" s="123">
        <v>2405389.065</v>
      </c>
      <c r="F3" s="123">
        <v>5.944547095</v>
      </c>
      <c r="G3" s="123">
        <v>3158840.607</v>
      </c>
      <c r="H3" s="123">
        <v>7333514.193</v>
      </c>
      <c r="I3" s="123">
        <v>1.313234791</v>
      </c>
      <c r="J3" s="123">
        <v>3.048785039</v>
      </c>
      <c r="K3" s="156">
        <v>0.104</v>
      </c>
      <c r="L3" s="123">
        <v>4133320.0</v>
      </c>
      <c r="M3" s="123">
        <v>1.78416347</v>
      </c>
      <c r="N3" s="123">
        <v>84944.0</v>
      </c>
      <c r="O3" s="123">
        <v>5469194.023</v>
      </c>
      <c r="P3" s="123">
        <v>1769128.17</v>
      </c>
      <c r="Q3" s="123">
        <v>95192.0</v>
      </c>
      <c r="R3" s="123">
        <v>45.78571429</v>
      </c>
    </row>
    <row r="4">
      <c r="A4" s="123" t="s">
        <v>56</v>
      </c>
      <c r="B4" s="123" t="s">
        <v>59</v>
      </c>
      <c r="C4" s="123">
        <v>3.134875</v>
      </c>
      <c r="D4" s="123">
        <v>220800.0</v>
      </c>
      <c r="E4" s="123">
        <v>690618.48</v>
      </c>
      <c r="F4" s="123">
        <v>5.259782697</v>
      </c>
      <c r="G4" s="123">
        <v>962348.4605</v>
      </c>
      <c r="H4" s="123">
        <v>2050223.219</v>
      </c>
      <c r="I4" s="123">
        <v>1.39345889</v>
      </c>
      <c r="J4" s="123">
        <v>2.968677032</v>
      </c>
      <c r="K4" s="156">
        <v>0.1089</v>
      </c>
      <c r="L4" s="123">
        <v>1159426.0</v>
      </c>
      <c r="M4" s="123">
        <v>1.677733046</v>
      </c>
      <c r="N4" s="123">
        <v>27700.0</v>
      </c>
      <c r="O4" s="123">
        <v>1536840.587</v>
      </c>
      <c r="P4" s="123">
        <v>483008.2325</v>
      </c>
      <c r="Q4" s="123">
        <v>30374.4</v>
      </c>
      <c r="R4" s="123">
        <v>45.125</v>
      </c>
    </row>
    <row r="5">
      <c r="A5" s="123" t="s">
        <v>56</v>
      </c>
      <c r="B5" s="123" t="s">
        <v>60</v>
      </c>
      <c r="C5" s="123">
        <v>3.255</v>
      </c>
      <c r="D5" s="123">
        <v>29648.0</v>
      </c>
      <c r="E5" s="123">
        <v>96504.24</v>
      </c>
      <c r="F5" s="123">
        <v>5.590259039</v>
      </c>
      <c r="G5" s="123">
        <v>137305.5171</v>
      </c>
      <c r="H5" s="123">
        <v>283671.1029</v>
      </c>
      <c r="I5" s="123">
        <v>1.422792585</v>
      </c>
      <c r="J5" s="123">
        <v>2.939467768</v>
      </c>
      <c r="K5" s="156">
        <v>0.0878</v>
      </c>
      <c r="L5" s="123">
        <v>165740.0</v>
      </c>
      <c r="M5" s="123">
        <v>1.717437493</v>
      </c>
      <c r="N5" s="123">
        <v>2852.0</v>
      </c>
      <c r="O5" s="123">
        <v>215675.4069</v>
      </c>
      <c r="P5" s="123">
        <v>64795.696</v>
      </c>
      <c r="Q5" s="123">
        <v>3200.0</v>
      </c>
      <c r="R5" s="123">
        <v>47.0</v>
      </c>
    </row>
    <row r="6">
      <c r="A6" s="123" t="s">
        <v>61</v>
      </c>
      <c r="B6" s="123" t="s">
        <v>57</v>
      </c>
      <c r="C6" s="123">
        <v>3.0135</v>
      </c>
      <c r="D6" s="123">
        <v>79846.0</v>
      </c>
      <c r="E6" s="123">
        <v>240419.128</v>
      </c>
      <c r="F6" s="123">
        <v>5.222342582</v>
      </c>
      <c r="G6" s="123">
        <v>284582.7302</v>
      </c>
      <c r="H6" s="123">
        <v>764085.6898</v>
      </c>
      <c r="I6" s="123">
        <v>1.183694212</v>
      </c>
      <c r="J6" s="123">
        <v>3.178140176</v>
      </c>
      <c r="K6" s="156">
        <v>0.0552</v>
      </c>
      <c r="L6" s="123">
        <v>416810.0</v>
      </c>
      <c r="M6" s="123">
        <v>1.733168341</v>
      </c>
      <c r="N6" s="123">
        <v>4654.0</v>
      </c>
      <c r="O6" s="123">
        <v>554643.0183</v>
      </c>
      <c r="P6" s="123">
        <v>196450.6715</v>
      </c>
      <c r="Q6" s="123">
        <v>12992.0</v>
      </c>
      <c r="R6" s="123">
        <v>46.5</v>
      </c>
    </row>
    <row r="7">
      <c r="A7" s="123" t="s">
        <v>61</v>
      </c>
      <c r="B7" s="123" t="s">
        <v>58</v>
      </c>
      <c r="C7" s="123">
        <v>3.6145</v>
      </c>
      <c r="D7" s="123">
        <v>37123.0</v>
      </c>
      <c r="E7" s="123">
        <v>134187.031</v>
      </c>
      <c r="F7" s="123">
        <v>6.120176324</v>
      </c>
      <c r="G7" s="123">
        <v>174686.9039</v>
      </c>
      <c r="H7" s="123">
        <v>410606.2561</v>
      </c>
      <c r="I7" s="123">
        <v>1.301816596</v>
      </c>
      <c r="J7" s="123">
        <v>3.059954848</v>
      </c>
      <c r="K7" s="156">
        <v>0.0719</v>
      </c>
      <c r="L7" s="123">
        <v>227275.0</v>
      </c>
      <c r="M7" s="123">
        <v>1.693193346</v>
      </c>
      <c r="N7" s="123">
        <v>2877.0</v>
      </c>
      <c r="O7" s="123">
        <v>300865.3036</v>
      </c>
      <c r="P7" s="123">
        <v>102372.9525</v>
      </c>
      <c r="Q7" s="123">
        <v>7368.0</v>
      </c>
      <c r="R7" s="123">
        <v>47.0</v>
      </c>
    </row>
    <row r="8">
      <c r="A8" s="123" t="s">
        <v>61</v>
      </c>
      <c r="B8" s="123" t="s">
        <v>59</v>
      </c>
      <c r="C8" s="123">
        <v>3.305</v>
      </c>
      <c r="D8" s="123">
        <v>71493.0</v>
      </c>
      <c r="E8" s="123">
        <v>236310.242</v>
      </c>
      <c r="F8" s="123">
        <v>5.71171756</v>
      </c>
      <c r="G8" s="123">
        <v>269206.8188</v>
      </c>
      <c r="H8" s="123">
        <v>761664.6412</v>
      </c>
      <c r="I8" s="123">
        <v>1.139209272</v>
      </c>
      <c r="J8" s="123">
        <v>3.223155436</v>
      </c>
      <c r="K8" s="156">
        <v>0.1282</v>
      </c>
      <c r="L8" s="123">
        <v>408244.0</v>
      </c>
      <c r="M8" s="123">
        <v>1.728259347</v>
      </c>
      <c r="N8" s="123">
        <v>10507.0</v>
      </c>
      <c r="O8" s="123">
        <v>547720.4962</v>
      </c>
      <c r="P8" s="123">
        <v>198192.145</v>
      </c>
      <c r="Q8" s="123">
        <v>15752.0</v>
      </c>
      <c r="R8" s="123">
        <v>46.5</v>
      </c>
    </row>
    <row r="9">
      <c r="A9" s="123" t="s">
        <v>61</v>
      </c>
      <c r="B9" s="123" t="s">
        <v>60</v>
      </c>
      <c r="C9" s="123" t="e">
        <v>#DIV/0!</v>
      </c>
      <c r="D9" s="123">
        <v>0.0</v>
      </c>
      <c r="E9" s="123">
        <v>0.0</v>
      </c>
      <c r="F9" s="123" t="e">
        <v>#DIV/0!</v>
      </c>
      <c r="G9" s="123">
        <v>0.0</v>
      </c>
      <c r="H9" s="123">
        <v>0.0</v>
      </c>
      <c r="I9" s="123" t="e">
        <v>#DIV/0!</v>
      </c>
      <c r="J9" s="123" t="e">
        <v>#DIV/0!</v>
      </c>
      <c r="K9" s="123" t="e">
        <v>#DIV/0!</v>
      </c>
      <c r="L9" s="123">
        <v>0.0</v>
      </c>
      <c r="M9" s="123" t="e">
        <v>#DIV/0!</v>
      </c>
      <c r="N9" s="123">
        <v>0.0</v>
      </c>
      <c r="O9" s="123">
        <v>0.0</v>
      </c>
      <c r="P9" s="123">
        <v>0.0</v>
      </c>
      <c r="Q9" s="123">
        <v>0.0</v>
      </c>
      <c r="R9" s="123" t="e">
        <v>#DIV/0!</v>
      </c>
    </row>
    <row r="10">
      <c r="A10" s="123" t="s">
        <v>62</v>
      </c>
      <c r="B10" s="123" t="s">
        <v>57</v>
      </c>
      <c r="C10" s="123">
        <v>2.8482</v>
      </c>
      <c r="D10" s="123">
        <v>98514.0</v>
      </c>
      <c r="E10" s="123">
        <v>280392.45</v>
      </c>
      <c r="F10" s="123">
        <v>4.98974161</v>
      </c>
      <c r="G10" s="123">
        <v>346993.4556</v>
      </c>
      <c r="H10" s="123">
        <v>876024.1044</v>
      </c>
      <c r="I10" s="123">
        <v>1.237527814</v>
      </c>
      <c r="J10" s="123">
        <v>3.124278505</v>
      </c>
      <c r="K10" s="156">
        <v>0.0483</v>
      </c>
      <c r="L10" s="123">
        <v>490723.0</v>
      </c>
      <c r="M10" s="123">
        <v>1.750555875</v>
      </c>
      <c r="N10" s="123">
        <v>4986.0</v>
      </c>
      <c r="O10" s="123">
        <v>643299.9641</v>
      </c>
      <c r="P10" s="123">
        <v>222504.9403</v>
      </c>
      <c r="Q10" s="123">
        <v>10219.2</v>
      </c>
      <c r="R10" s="123">
        <v>45.8</v>
      </c>
    </row>
    <row r="11">
      <c r="A11" s="123" t="s">
        <v>62</v>
      </c>
      <c r="B11" s="123" t="s">
        <v>58</v>
      </c>
      <c r="C11" s="123">
        <v>3.2505</v>
      </c>
      <c r="D11" s="123">
        <v>71755.0</v>
      </c>
      <c r="E11" s="123">
        <v>233092.678</v>
      </c>
      <c r="F11" s="123">
        <v>5.964179142</v>
      </c>
      <c r="G11" s="123">
        <v>268218.6417</v>
      </c>
      <c r="H11" s="123">
        <v>748476.3183</v>
      </c>
      <c r="I11" s="123">
        <v>1.150695268</v>
      </c>
      <c r="J11" s="123">
        <v>3.211067481</v>
      </c>
      <c r="K11" s="156">
        <v>0.0797</v>
      </c>
      <c r="L11" s="123">
        <v>427585.0</v>
      </c>
      <c r="M11" s="123">
        <v>1.834335735</v>
      </c>
      <c r="N11" s="123">
        <v>6245.0</v>
      </c>
      <c r="O11" s="123">
        <v>561546.8978</v>
      </c>
      <c r="P11" s="123">
        <v>179052.6205</v>
      </c>
      <c r="Q11" s="123">
        <v>7876.8</v>
      </c>
      <c r="R11" s="123">
        <v>46.0</v>
      </c>
    </row>
    <row r="12">
      <c r="A12" s="123" t="s">
        <v>62</v>
      </c>
      <c r="B12" s="123" t="s">
        <v>59</v>
      </c>
      <c r="C12" s="123" t="e">
        <v>#DIV/0!</v>
      </c>
      <c r="D12" s="123">
        <v>0.0</v>
      </c>
      <c r="E12" s="123">
        <v>0.0</v>
      </c>
      <c r="F12" s="123" t="e">
        <v>#DIV/0!</v>
      </c>
      <c r="G12" s="123">
        <v>0.0</v>
      </c>
      <c r="H12" s="123">
        <v>0.0</v>
      </c>
      <c r="I12" s="123" t="e">
        <v>#DIV/0!</v>
      </c>
      <c r="J12" s="123" t="e">
        <v>#DIV/0!</v>
      </c>
      <c r="K12" s="123" t="e">
        <v>#DIV/0!</v>
      </c>
      <c r="L12" s="123">
        <v>0.0</v>
      </c>
      <c r="M12" s="123" t="e">
        <v>#DIV/0!</v>
      </c>
      <c r="N12" s="123">
        <v>0.0</v>
      </c>
      <c r="O12" s="123">
        <v>0.0</v>
      </c>
      <c r="P12" s="123">
        <v>0.0</v>
      </c>
      <c r="Q12" s="123">
        <v>0.0</v>
      </c>
      <c r="R12" s="123" t="e">
        <v>#DIV/0!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3.038769231</v>
      </c>
      <c r="D2" s="123">
        <v>372385.0</v>
      </c>
      <c r="E2" s="123">
        <v>1133289.726</v>
      </c>
      <c r="F2" s="123">
        <v>5.23364869</v>
      </c>
      <c r="G2" s="123">
        <v>1518377.057</v>
      </c>
      <c r="H2" s="123">
        <v>3424990.303</v>
      </c>
      <c r="I2" s="123">
        <v>1.339796013</v>
      </c>
      <c r="J2" s="123">
        <v>3.022166552</v>
      </c>
      <c r="K2" s="156">
        <v>0.0766</v>
      </c>
      <c r="L2" s="123">
        <v>1950836.0</v>
      </c>
      <c r="M2" s="123">
        <v>1.723018539</v>
      </c>
      <c r="N2" s="123">
        <v>30715.0</v>
      </c>
      <c r="O2" s="123">
        <v>2573489.397</v>
      </c>
      <c r="P2" s="123">
        <v>789870.506</v>
      </c>
      <c r="Q2" s="123">
        <v>61630.4</v>
      </c>
      <c r="R2" s="123">
        <v>46.23076923</v>
      </c>
    </row>
    <row r="3">
      <c r="A3" s="123" t="s">
        <v>56</v>
      </c>
      <c r="B3" s="123" t="s">
        <v>58</v>
      </c>
      <c r="C3" s="123">
        <v>3.460777778</v>
      </c>
      <c r="D3" s="123">
        <v>479080.0</v>
      </c>
      <c r="E3" s="123">
        <v>1655733.562</v>
      </c>
      <c r="F3" s="123">
        <v>5.893250498</v>
      </c>
      <c r="G3" s="123">
        <v>2283756.421</v>
      </c>
      <c r="H3" s="123">
        <v>4938668.699</v>
      </c>
      <c r="I3" s="123">
        <v>1.379301884</v>
      </c>
      <c r="J3" s="123">
        <v>2.982767766</v>
      </c>
      <c r="K3" s="156">
        <v>0.0941</v>
      </c>
      <c r="L3" s="123">
        <v>2816589.0</v>
      </c>
      <c r="M3" s="123">
        <v>1.702313665</v>
      </c>
      <c r="N3" s="123">
        <v>49920.0</v>
      </c>
      <c r="O3" s="123">
        <v>3717409.416</v>
      </c>
      <c r="P3" s="123">
        <v>1137836.882</v>
      </c>
      <c r="Q3" s="123">
        <v>83422.4</v>
      </c>
      <c r="R3" s="123">
        <v>46.33333333</v>
      </c>
    </row>
    <row r="4">
      <c r="A4" s="123" t="s">
        <v>56</v>
      </c>
      <c r="B4" s="123" t="s">
        <v>59</v>
      </c>
      <c r="C4" s="123">
        <v>3.240714286</v>
      </c>
      <c r="D4" s="123">
        <v>180612.0</v>
      </c>
      <c r="E4" s="123">
        <v>583773.709</v>
      </c>
      <c r="F4" s="123">
        <v>5.448081362</v>
      </c>
      <c r="G4" s="123">
        <v>821149.2826</v>
      </c>
      <c r="H4" s="123">
        <v>1725299.077</v>
      </c>
      <c r="I4" s="123">
        <v>1.406622583</v>
      </c>
      <c r="J4" s="123">
        <v>2.955424423</v>
      </c>
      <c r="K4" s="156">
        <v>0.1036</v>
      </c>
      <c r="L4" s="123">
        <v>980577.0</v>
      </c>
      <c r="M4" s="123">
        <v>1.680474644</v>
      </c>
      <c r="N4" s="123">
        <v>21388.0</v>
      </c>
      <c r="O4" s="123">
        <v>1286549.99</v>
      </c>
      <c r="P4" s="123">
        <v>408608.287</v>
      </c>
      <c r="Q4" s="123">
        <v>30140.8</v>
      </c>
      <c r="R4" s="123">
        <v>46.0</v>
      </c>
    </row>
    <row r="5">
      <c r="A5" s="123" t="s">
        <v>56</v>
      </c>
      <c r="B5" s="123" t="s">
        <v>60</v>
      </c>
      <c r="C5" s="123">
        <v>3.104</v>
      </c>
      <c r="D5" s="123">
        <v>30913.0</v>
      </c>
      <c r="E5" s="123">
        <v>95953.952</v>
      </c>
      <c r="F5" s="123">
        <v>5.395755831</v>
      </c>
      <c r="G5" s="123">
        <v>128704.154</v>
      </c>
      <c r="H5" s="123">
        <v>289873.366</v>
      </c>
      <c r="I5" s="123">
        <v>1.341311653</v>
      </c>
      <c r="J5" s="123">
        <v>3.020963285</v>
      </c>
      <c r="K5" s="156">
        <v>0.0632</v>
      </c>
      <c r="L5" s="123">
        <v>166799.0</v>
      </c>
      <c r="M5" s="123">
        <v>1.738323399</v>
      </c>
      <c r="N5" s="123">
        <v>2087.0</v>
      </c>
      <c r="O5" s="123">
        <v>219300.76</v>
      </c>
      <c r="P5" s="123">
        <v>65667.006</v>
      </c>
      <c r="Q5" s="123">
        <v>4905.6</v>
      </c>
      <c r="R5" s="123">
        <v>47.0</v>
      </c>
    </row>
    <row r="6">
      <c r="A6" s="123" t="s">
        <v>61</v>
      </c>
      <c r="B6" s="123" t="s">
        <v>57</v>
      </c>
      <c r="C6" s="123">
        <v>2.766</v>
      </c>
      <c r="D6" s="123">
        <v>18804.0</v>
      </c>
      <c r="E6" s="123">
        <v>52011.864</v>
      </c>
      <c r="F6" s="123">
        <v>5.056105084</v>
      </c>
      <c r="G6" s="123">
        <v>53141.96056</v>
      </c>
      <c r="H6" s="123">
        <v>173769.2794</v>
      </c>
      <c r="I6" s="123">
        <v>1.021727669</v>
      </c>
      <c r="J6" s="123">
        <v>3.340954661</v>
      </c>
      <c r="K6" s="156">
        <v>0.1046</v>
      </c>
      <c r="L6" s="123">
        <v>95075.0</v>
      </c>
      <c r="M6" s="123">
        <v>1.827948331</v>
      </c>
      <c r="N6" s="123">
        <v>2196.0</v>
      </c>
      <c r="O6" s="123">
        <v>124748.0934</v>
      </c>
      <c r="P6" s="123">
        <v>47664.386</v>
      </c>
      <c r="Q6" s="123">
        <v>1356.8</v>
      </c>
      <c r="R6" s="123">
        <v>47.0</v>
      </c>
    </row>
    <row r="7">
      <c r="A7" s="123" t="s">
        <v>61</v>
      </c>
      <c r="B7" s="123" t="s">
        <v>58</v>
      </c>
      <c r="C7" s="123">
        <v>3.62</v>
      </c>
      <c r="D7" s="123">
        <v>17998.0</v>
      </c>
      <c r="E7" s="123">
        <v>65152.76</v>
      </c>
      <c r="F7" s="123">
        <v>6.207189688</v>
      </c>
      <c r="G7" s="123">
        <v>95102.45897</v>
      </c>
      <c r="H7" s="123">
        <v>189125.461</v>
      </c>
      <c r="I7" s="123">
        <v>1.459684271</v>
      </c>
      <c r="J7" s="123">
        <v>2.90280045</v>
      </c>
      <c r="K7" s="156">
        <v>0.1001</v>
      </c>
      <c r="L7" s="123">
        <v>111717.0</v>
      </c>
      <c r="M7" s="123">
        <v>1.714693284</v>
      </c>
      <c r="N7" s="123">
        <v>2002.0</v>
      </c>
      <c r="O7" s="123">
        <v>152355.321</v>
      </c>
      <c r="P7" s="123">
        <v>34818.14</v>
      </c>
      <c r="Q7" s="123">
        <v>1952.0</v>
      </c>
      <c r="R7" s="123">
        <v>47.0</v>
      </c>
    </row>
    <row r="8">
      <c r="A8" s="123" t="s">
        <v>61</v>
      </c>
      <c r="B8" s="123" t="s">
        <v>59</v>
      </c>
      <c r="C8" s="123">
        <v>2.9865</v>
      </c>
      <c r="D8" s="123">
        <v>36914.0</v>
      </c>
      <c r="E8" s="123">
        <v>110272.411</v>
      </c>
      <c r="F8" s="123">
        <v>5.256817761</v>
      </c>
      <c r="G8" s="123">
        <v>133042.6421</v>
      </c>
      <c r="H8" s="123">
        <v>347955.0979</v>
      </c>
      <c r="I8" s="123">
        <v>1.206490734</v>
      </c>
      <c r="J8" s="123">
        <v>3.155413895</v>
      </c>
      <c r="K8" s="156">
        <v>0.0886</v>
      </c>
      <c r="L8" s="123">
        <v>194043.0</v>
      </c>
      <c r="M8" s="123">
        <v>1.760938677</v>
      </c>
      <c r="N8" s="123">
        <v>3586.0</v>
      </c>
      <c r="O8" s="123">
        <v>262764.0394</v>
      </c>
      <c r="P8" s="123">
        <v>77696.6585</v>
      </c>
      <c r="Q8" s="123">
        <v>7494.4</v>
      </c>
      <c r="R8" s="123">
        <v>46.5</v>
      </c>
    </row>
    <row r="9">
      <c r="A9" s="123" t="s">
        <v>61</v>
      </c>
      <c r="B9" s="123" t="s">
        <v>60</v>
      </c>
      <c r="C9" s="123" t="e">
        <v>#DIV/0!</v>
      </c>
      <c r="D9" s="123">
        <v>0.0</v>
      </c>
      <c r="E9" s="123">
        <v>0.0</v>
      </c>
      <c r="F9" s="123" t="e">
        <v>#DIV/0!</v>
      </c>
      <c r="G9" s="123">
        <v>0.0</v>
      </c>
      <c r="H9" s="123">
        <v>0.0</v>
      </c>
      <c r="I9" s="123" t="e">
        <v>#DIV/0!</v>
      </c>
      <c r="J9" s="123" t="e">
        <v>#DIV/0!</v>
      </c>
      <c r="K9" s="123" t="e">
        <v>#DIV/0!</v>
      </c>
      <c r="L9" s="123">
        <v>0.0</v>
      </c>
      <c r="M9" s="123" t="e">
        <v>#DIV/0!</v>
      </c>
      <c r="N9" s="123">
        <v>0.0</v>
      </c>
      <c r="O9" s="123">
        <v>0.0</v>
      </c>
      <c r="P9" s="123">
        <v>0.0</v>
      </c>
      <c r="Q9" s="123">
        <v>0.0</v>
      </c>
      <c r="R9" s="123" t="e">
        <v>#DIV/0!</v>
      </c>
    </row>
    <row r="10">
      <c r="A10" s="123" t="s">
        <v>62</v>
      </c>
      <c r="B10" s="123" t="s">
        <v>57</v>
      </c>
      <c r="C10" s="123">
        <v>2.872</v>
      </c>
      <c r="D10" s="123">
        <v>19638.0</v>
      </c>
      <c r="E10" s="123">
        <v>56400.336</v>
      </c>
      <c r="F10" s="123">
        <v>5.29992871</v>
      </c>
      <c r="G10" s="123">
        <v>67473.15299</v>
      </c>
      <c r="H10" s="123">
        <v>178587.267</v>
      </c>
      <c r="I10" s="123">
        <v>1.196325373</v>
      </c>
      <c r="J10" s="123">
        <v>3.166422041</v>
      </c>
      <c r="K10" s="156">
        <v>0.042</v>
      </c>
      <c r="L10" s="123">
        <v>104080.0</v>
      </c>
      <c r="M10" s="123">
        <v>1.845379077</v>
      </c>
      <c r="N10" s="123">
        <v>862.0</v>
      </c>
      <c r="O10" s="123">
        <v>137299.7825</v>
      </c>
      <c r="P10" s="123">
        <v>40186.6845</v>
      </c>
      <c r="Q10" s="123">
        <v>1100.8</v>
      </c>
      <c r="R10" s="123">
        <v>47.0</v>
      </c>
    </row>
    <row r="11">
      <c r="A11" s="123" t="s">
        <v>62</v>
      </c>
      <c r="B11" s="123" t="s">
        <v>58</v>
      </c>
      <c r="C11" s="123" t="e">
        <v>#DIV/0!</v>
      </c>
      <c r="D11" s="123">
        <v>0.0</v>
      </c>
      <c r="E11" s="123">
        <v>0.0</v>
      </c>
      <c r="F11" s="123" t="e">
        <v>#DIV/0!</v>
      </c>
      <c r="G11" s="123">
        <v>0.0</v>
      </c>
      <c r="H11" s="123">
        <v>0.0</v>
      </c>
      <c r="I11" s="123" t="e">
        <v>#DIV/0!</v>
      </c>
      <c r="J11" s="123" t="e">
        <v>#DIV/0!</v>
      </c>
      <c r="K11" s="123" t="e">
        <v>#DIV/0!</v>
      </c>
      <c r="L11" s="123">
        <v>0.0</v>
      </c>
      <c r="M11" s="123" t="e">
        <v>#DIV/0!</v>
      </c>
      <c r="N11" s="123">
        <v>0.0</v>
      </c>
      <c r="O11" s="123">
        <v>0.0</v>
      </c>
      <c r="P11" s="123">
        <v>0.0</v>
      </c>
      <c r="Q11" s="123">
        <v>0.0</v>
      </c>
      <c r="R11" s="123" t="e">
        <v>#DIV/0!</v>
      </c>
    </row>
    <row r="12">
      <c r="A12" s="123" t="s">
        <v>62</v>
      </c>
      <c r="B12" s="123" t="s">
        <v>59</v>
      </c>
      <c r="C12" s="123" t="e">
        <v>#DIV/0!</v>
      </c>
      <c r="D12" s="123">
        <v>0.0</v>
      </c>
      <c r="E12" s="123">
        <v>0.0</v>
      </c>
      <c r="F12" s="123" t="e">
        <v>#DIV/0!</v>
      </c>
      <c r="G12" s="123">
        <v>0.0</v>
      </c>
      <c r="H12" s="123">
        <v>0.0</v>
      </c>
      <c r="I12" s="123" t="e">
        <v>#DIV/0!</v>
      </c>
      <c r="J12" s="123" t="e">
        <v>#DIV/0!</v>
      </c>
      <c r="K12" s="123" t="e">
        <v>#DIV/0!</v>
      </c>
      <c r="L12" s="123">
        <v>0.0</v>
      </c>
      <c r="M12" s="123" t="e">
        <v>#DIV/0!</v>
      </c>
      <c r="N12" s="123">
        <v>0.0</v>
      </c>
      <c r="O12" s="123">
        <v>0.0</v>
      </c>
      <c r="P12" s="123">
        <v>0.0</v>
      </c>
      <c r="Q12" s="123">
        <v>0.0</v>
      </c>
      <c r="R12" s="123" t="e">
        <v>#DIV/0!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3.14252</v>
      </c>
      <c r="D2" s="123">
        <v>724046.0</v>
      </c>
      <c r="E2" s="123">
        <v>2262769.07</v>
      </c>
      <c r="F2" s="123">
        <v>5.438722284</v>
      </c>
      <c r="G2" s="123">
        <v>2878913.628</v>
      </c>
      <c r="H2" s="123">
        <v>6991289.112</v>
      </c>
      <c r="I2" s="123">
        <v>1.272296703</v>
      </c>
      <c r="J2" s="123">
        <v>3.089705089</v>
      </c>
      <c r="K2" s="156">
        <v>0.0767</v>
      </c>
      <c r="L2" s="123">
        <v>3910638.0</v>
      </c>
      <c r="M2" s="123">
        <v>1.730548832</v>
      </c>
      <c r="N2" s="123">
        <v>58054.0</v>
      </c>
      <c r="O2" s="123">
        <v>5172895.299</v>
      </c>
      <c r="P2" s="123">
        <v>1736824.213</v>
      </c>
      <c r="Q2" s="123">
        <v>81569.6</v>
      </c>
      <c r="R2" s="123">
        <v>46.92</v>
      </c>
    </row>
    <row r="3">
      <c r="A3" s="123" t="s">
        <v>56</v>
      </c>
      <c r="B3" s="123" t="s">
        <v>58</v>
      </c>
      <c r="C3" s="123">
        <v>3.540041667</v>
      </c>
      <c r="D3" s="123">
        <v>690065.0</v>
      </c>
      <c r="E3" s="123">
        <v>2428306.04</v>
      </c>
      <c r="F3" s="123">
        <v>5.990810531</v>
      </c>
      <c r="G3" s="123">
        <v>3444003.84</v>
      </c>
      <c r="H3" s="123">
        <v>7148371.62</v>
      </c>
      <c r="I3" s="123">
        <v>1.418274214</v>
      </c>
      <c r="J3" s="123">
        <v>2.943768826</v>
      </c>
      <c r="K3" s="156">
        <v>0.0746</v>
      </c>
      <c r="L3" s="123">
        <v>4111483.0</v>
      </c>
      <c r="M3" s="123">
        <v>1.692634688</v>
      </c>
      <c r="N3" s="123">
        <v>57552.0</v>
      </c>
      <c r="O3" s="123">
        <v>5421508.945</v>
      </c>
      <c r="P3" s="123">
        <v>1642998.675</v>
      </c>
      <c r="Q3" s="123">
        <v>83864.0</v>
      </c>
      <c r="R3" s="123">
        <v>46.66666667</v>
      </c>
    </row>
    <row r="4">
      <c r="A4" s="123" t="s">
        <v>56</v>
      </c>
      <c r="B4" s="123" t="s">
        <v>59</v>
      </c>
      <c r="C4" s="123">
        <v>3.335166667</v>
      </c>
      <c r="D4" s="123">
        <v>181526.0</v>
      </c>
      <c r="E4" s="123">
        <v>601562.432</v>
      </c>
      <c r="F4" s="123">
        <v>5.692264713</v>
      </c>
      <c r="G4" s="123">
        <v>880171.1175</v>
      </c>
      <c r="H4" s="123">
        <v>1743920.843</v>
      </c>
      <c r="I4" s="123">
        <v>1.463141763</v>
      </c>
      <c r="J4" s="123">
        <v>2.898985624</v>
      </c>
      <c r="K4" s="156">
        <v>0.0541</v>
      </c>
      <c r="L4" s="123">
        <v>1024885.0</v>
      </c>
      <c r="M4" s="123">
        <v>1.706551021</v>
      </c>
      <c r="N4" s="123">
        <v>10474.0</v>
      </c>
      <c r="O4" s="123">
        <v>1352893.472</v>
      </c>
      <c r="P4" s="123">
        <v>368656.1705</v>
      </c>
      <c r="Q4" s="123">
        <v>22371.2</v>
      </c>
      <c r="R4" s="123">
        <v>46.83333333</v>
      </c>
    </row>
    <row r="5">
      <c r="A5" s="123" t="s">
        <v>56</v>
      </c>
      <c r="B5" s="123" t="s">
        <v>60</v>
      </c>
      <c r="C5" s="123" t="e">
        <v>#DIV/0!</v>
      </c>
      <c r="D5" s="123">
        <v>0.0</v>
      </c>
      <c r="E5" s="123">
        <v>0.0</v>
      </c>
      <c r="F5" s="123" t="e">
        <v>#DIV/0!</v>
      </c>
      <c r="G5" s="123">
        <v>0.0</v>
      </c>
      <c r="H5" s="123">
        <v>0.0</v>
      </c>
      <c r="I5" s="123" t="e">
        <v>#DIV/0!</v>
      </c>
      <c r="J5" s="123" t="e">
        <v>#DIV/0!</v>
      </c>
      <c r="K5" s="123" t="e">
        <v>#DIV/0!</v>
      </c>
      <c r="L5" s="123">
        <v>0.0</v>
      </c>
      <c r="M5" s="123" t="e">
        <v>#DIV/0!</v>
      </c>
      <c r="N5" s="123">
        <v>0.0</v>
      </c>
      <c r="O5" s="123">
        <v>0.0</v>
      </c>
      <c r="P5" s="123">
        <v>0.0</v>
      </c>
      <c r="Q5" s="123">
        <v>0.0</v>
      </c>
      <c r="R5" s="123" t="e">
        <v>#DIV/0!</v>
      </c>
    </row>
    <row r="6">
      <c r="A6" s="123" t="s">
        <v>61</v>
      </c>
      <c r="B6" s="123" t="s">
        <v>57</v>
      </c>
      <c r="C6" s="123">
        <v>3.0958</v>
      </c>
      <c r="D6" s="123">
        <v>106195.0</v>
      </c>
      <c r="E6" s="123">
        <v>327391.115</v>
      </c>
      <c r="F6" s="123">
        <v>5.425240816</v>
      </c>
      <c r="G6" s="123">
        <v>385832.8629</v>
      </c>
      <c r="H6" s="123">
        <v>1042329.557</v>
      </c>
      <c r="I6" s="123">
        <v>1.178507434</v>
      </c>
      <c r="J6" s="123">
        <v>3.18374418</v>
      </c>
      <c r="K6" s="156">
        <v>0.0722</v>
      </c>
      <c r="L6" s="123">
        <v>574152.0</v>
      </c>
      <c r="M6" s="123">
        <v>1.752633978</v>
      </c>
      <c r="N6" s="123">
        <v>8305.0</v>
      </c>
      <c r="O6" s="123">
        <v>764868.0651</v>
      </c>
      <c r="P6" s="123">
        <v>264039.092</v>
      </c>
      <c r="Q6" s="123">
        <v>13422.4</v>
      </c>
      <c r="R6" s="123">
        <v>47.0</v>
      </c>
    </row>
    <row r="7">
      <c r="A7" s="123" t="s">
        <v>61</v>
      </c>
      <c r="B7" s="123" t="s">
        <v>58</v>
      </c>
      <c r="C7" s="123">
        <v>3.424333333</v>
      </c>
      <c r="D7" s="123">
        <v>63987.0</v>
      </c>
      <c r="E7" s="123">
        <v>218019.907</v>
      </c>
      <c r="F7" s="123">
        <v>5.886369729</v>
      </c>
      <c r="G7" s="123">
        <v>247011.6251</v>
      </c>
      <c r="H7" s="123">
        <v>704078.8549</v>
      </c>
      <c r="I7" s="123">
        <v>1.13297739</v>
      </c>
      <c r="J7" s="123">
        <v>3.229424618</v>
      </c>
      <c r="K7" s="156">
        <v>0.0911</v>
      </c>
      <c r="L7" s="123">
        <v>375316.0</v>
      </c>
      <c r="M7" s="123">
        <v>1.71951866</v>
      </c>
      <c r="N7" s="123">
        <v>6013.0</v>
      </c>
      <c r="O7" s="123">
        <v>494658.8014</v>
      </c>
      <c r="P7" s="123">
        <v>200861.6535</v>
      </c>
      <c r="Q7" s="123">
        <v>8558.4</v>
      </c>
      <c r="R7" s="123">
        <v>46.66666667</v>
      </c>
    </row>
    <row r="8">
      <c r="A8" s="123" t="s">
        <v>61</v>
      </c>
      <c r="B8" s="123" t="s">
        <v>59</v>
      </c>
      <c r="C8" s="123">
        <v>3.294857143</v>
      </c>
      <c r="D8" s="123">
        <v>130370.0</v>
      </c>
      <c r="E8" s="123">
        <v>429735.815</v>
      </c>
      <c r="F8" s="123">
        <v>5.715096652</v>
      </c>
      <c r="G8" s="123">
        <v>503868.2717</v>
      </c>
      <c r="H8" s="123">
        <v>1370657.608</v>
      </c>
      <c r="I8" s="123">
        <v>1.172507048</v>
      </c>
      <c r="J8" s="123">
        <v>3.189535432</v>
      </c>
      <c r="K8" s="156">
        <v>0.0952</v>
      </c>
      <c r="L8" s="123">
        <v>745733.0</v>
      </c>
      <c r="M8" s="123">
        <v>1.73443368</v>
      </c>
      <c r="N8" s="123">
        <v>13630.0</v>
      </c>
      <c r="O8" s="123">
        <v>985999.1088</v>
      </c>
      <c r="P8" s="123">
        <v>361871.2995</v>
      </c>
      <c r="Q8" s="123">
        <v>22787.2</v>
      </c>
      <c r="R8" s="123">
        <v>46.85714286</v>
      </c>
    </row>
    <row r="9">
      <c r="A9" s="123" t="s">
        <v>61</v>
      </c>
      <c r="B9" s="123" t="s">
        <v>60</v>
      </c>
      <c r="C9" s="123" t="e">
        <v>#DIV/0!</v>
      </c>
      <c r="D9" s="123">
        <v>0.0</v>
      </c>
      <c r="E9" s="123">
        <v>0.0</v>
      </c>
      <c r="F9" s="123" t="e">
        <v>#DIV/0!</v>
      </c>
      <c r="G9" s="123">
        <v>0.0</v>
      </c>
      <c r="H9" s="123">
        <v>0.0</v>
      </c>
      <c r="I9" s="123" t="e">
        <v>#DIV/0!</v>
      </c>
      <c r="J9" s="123" t="e">
        <v>#DIV/0!</v>
      </c>
      <c r="K9" s="123" t="e">
        <v>#DIV/0!</v>
      </c>
      <c r="L9" s="123">
        <v>0.0</v>
      </c>
      <c r="M9" s="123" t="e">
        <v>#DIV/0!</v>
      </c>
      <c r="N9" s="123">
        <v>0.0</v>
      </c>
      <c r="O9" s="123">
        <v>0.0</v>
      </c>
      <c r="P9" s="123">
        <v>0.0</v>
      </c>
      <c r="Q9" s="123">
        <v>0.0</v>
      </c>
      <c r="R9" s="123" t="e">
        <v>#DIV/0!</v>
      </c>
    </row>
    <row r="10">
      <c r="A10" s="123" t="s">
        <v>62</v>
      </c>
      <c r="B10" s="123" t="s">
        <v>57</v>
      </c>
      <c r="C10" s="123">
        <v>2.833</v>
      </c>
      <c r="D10" s="123">
        <v>39635.0</v>
      </c>
      <c r="E10" s="123">
        <v>112417.317</v>
      </c>
      <c r="F10" s="123">
        <v>5.214161244</v>
      </c>
      <c r="G10" s="123">
        <v>114881.2415</v>
      </c>
      <c r="H10" s="123">
        <v>375451.1785</v>
      </c>
      <c r="I10" s="123">
        <v>1.02191766</v>
      </c>
      <c r="J10" s="123">
        <v>3.339798427</v>
      </c>
      <c r="K10" s="156">
        <v>0.045</v>
      </c>
      <c r="L10" s="123">
        <v>206898.0</v>
      </c>
      <c r="M10" s="123">
        <v>1.840667877</v>
      </c>
      <c r="N10" s="123">
        <v>1865.0</v>
      </c>
      <c r="O10" s="123">
        <v>272559.28</v>
      </c>
      <c r="P10" s="123">
        <v>98231.0985</v>
      </c>
      <c r="Q10" s="123">
        <v>4660.8</v>
      </c>
      <c r="R10" s="123">
        <v>47.0</v>
      </c>
    </row>
    <row r="11">
      <c r="A11" s="123" t="s">
        <v>62</v>
      </c>
      <c r="B11" s="123" t="s">
        <v>58</v>
      </c>
      <c r="C11" s="123">
        <v>3.35</v>
      </c>
      <c r="D11" s="123">
        <v>74360.0</v>
      </c>
      <c r="E11" s="123">
        <v>249124.743</v>
      </c>
      <c r="F11" s="123">
        <v>5.835206675</v>
      </c>
      <c r="G11" s="123">
        <v>321949.2865</v>
      </c>
      <c r="H11" s="123">
        <v>764755.7735</v>
      </c>
      <c r="I11" s="123">
        <v>1.2923216</v>
      </c>
      <c r="J11" s="123">
        <v>3.069770446</v>
      </c>
      <c r="K11" s="156">
        <v>0.0705</v>
      </c>
      <c r="L11" s="123">
        <v>434023.0</v>
      </c>
      <c r="M11" s="123">
        <v>1.74158224</v>
      </c>
      <c r="N11" s="123">
        <v>5640.0</v>
      </c>
      <c r="O11" s="123">
        <v>573486.6385</v>
      </c>
      <c r="P11" s="123">
        <v>181184.335</v>
      </c>
      <c r="Q11" s="123">
        <v>10084.8</v>
      </c>
      <c r="R11" s="123">
        <v>47.0</v>
      </c>
    </row>
    <row r="12">
      <c r="A12" s="123" t="s">
        <v>62</v>
      </c>
      <c r="B12" s="123" t="s">
        <v>59</v>
      </c>
      <c r="C12" s="123">
        <v>3.297666667</v>
      </c>
      <c r="D12" s="123">
        <v>57029.0</v>
      </c>
      <c r="E12" s="123">
        <v>188008.744</v>
      </c>
      <c r="F12" s="123">
        <v>5.935078138</v>
      </c>
      <c r="G12" s="123">
        <v>221748.4871</v>
      </c>
      <c r="H12" s="123">
        <v>598394.7529</v>
      </c>
      <c r="I12" s="123">
        <v>1.179458372</v>
      </c>
      <c r="J12" s="123">
        <v>3.182802779</v>
      </c>
      <c r="K12" s="156">
        <v>0.0727</v>
      </c>
      <c r="L12" s="123">
        <v>338592.0</v>
      </c>
      <c r="M12" s="123">
        <v>1.802763584</v>
      </c>
      <c r="N12" s="123">
        <v>4471.0</v>
      </c>
      <c r="O12" s="123">
        <v>449907.1494</v>
      </c>
      <c r="P12" s="123">
        <v>141343.6035</v>
      </c>
      <c r="Q12" s="123">
        <v>7144.0</v>
      </c>
      <c r="R12" s="123">
        <v>47.33333333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>
        <v>3.41</v>
      </c>
      <c r="D15" s="123">
        <v>18095.0</v>
      </c>
      <c r="E15" s="123">
        <v>61703.95</v>
      </c>
      <c r="F15" s="123">
        <v>5.77866814</v>
      </c>
      <c r="G15" s="123">
        <v>80189.39729</v>
      </c>
      <c r="H15" s="123">
        <v>188989.6227</v>
      </c>
      <c r="I15" s="123">
        <v>1.299582884</v>
      </c>
      <c r="J15" s="123">
        <v>3.062844805</v>
      </c>
      <c r="K15" s="156">
        <v>0.0953</v>
      </c>
      <c r="L15" s="123">
        <v>104565.0</v>
      </c>
      <c r="M15" s="123">
        <v>1.694624088</v>
      </c>
      <c r="N15" s="123">
        <v>1905.0</v>
      </c>
      <c r="O15" s="123">
        <v>141381.4527</v>
      </c>
      <c r="P15" s="123">
        <v>44552.17</v>
      </c>
      <c r="Q15" s="123">
        <v>3056.0</v>
      </c>
      <c r="R15" s="123">
        <v>47.0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3.1171875</v>
      </c>
      <c r="D2" s="123">
        <v>461965.0</v>
      </c>
      <c r="E2" s="123">
        <v>1446715.74</v>
      </c>
      <c r="F2" s="123">
        <v>5.419208705</v>
      </c>
      <c r="G2" s="123">
        <v>1800792.204</v>
      </c>
      <c r="H2" s="123">
        <v>4509713.196</v>
      </c>
      <c r="I2" s="123">
        <v>1.244745014</v>
      </c>
      <c r="J2" s="123">
        <v>3.117207528</v>
      </c>
      <c r="K2" s="156">
        <v>0.0564</v>
      </c>
      <c r="L2" s="123">
        <v>2511190.0</v>
      </c>
      <c r="M2" s="123">
        <v>1.738587617</v>
      </c>
      <c r="N2" s="123">
        <v>27035.0</v>
      </c>
      <c r="O2" s="123">
        <v>3368108.312</v>
      </c>
      <c r="P2" s="123">
        <v>1097401.684</v>
      </c>
      <c r="Q2" s="123">
        <v>44203.2</v>
      </c>
      <c r="R2" s="123">
        <v>46.9375</v>
      </c>
    </row>
    <row r="3">
      <c r="A3" s="123" t="s">
        <v>56</v>
      </c>
      <c r="B3" s="123" t="s">
        <v>58</v>
      </c>
      <c r="C3" s="123">
        <v>3.5964375</v>
      </c>
      <c r="D3" s="123">
        <v>445024.0</v>
      </c>
      <c r="E3" s="123">
        <v>1600849.329</v>
      </c>
      <c r="F3" s="123">
        <v>6.255998141</v>
      </c>
      <c r="G3" s="123">
        <v>2158291.218</v>
      </c>
      <c r="H3" s="123">
        <v>4824485.622</v>
      </c>
      <c r="I3" s="123">
        <v>1.348216337</v>
      </c>
      <c r="J3" s="123">
        <v>3.013703748</v>
      </c>
      <c r="K3" s="156">
        <v>0.0848</v>
      </c>
      <c r="L3" s="123">
        <v>2745392.0</v>
      </c>
      <c r="M3" s="123">
        <v>1.739213712</v>
      </c>
      <c r="N3" s="123">
        <v>38633.0</v>
      </c>
      <c r="O3" s="123">
        <v>3673831.075</v>
      </c>
      <c r="P3" s="123">
        <v>1106140.948</v>
      </c>
      <c r="Q3" s="123">
        <v>44513.6</v>
      </c>
      <c r="R3" s="123">
        <v>46.8125</v>
      </c>
    </row>
    <row r="4">
      <c r="A4" s="123" t="s">
        <v>56</v>
      </c>
      <c r="B4" s="123" t="s">
        <v>59</v>
      </c>
      <c r="C4" s="123">
        <v>3.4074</v>
      </c>
      <c r="D4" s="123">
        <v>116525.0</v>
      </c>
      <c r="E4" s="123">
        <v>398394.22</v>
      </c>
      <c r="F4" s="123">
        <v>5.820669316</v>
      </c>
      <c r="G4" s="123">
        <v>547557.1804</v>
      </c>
      <c r="H4" s="123">
        <v>1190307.24</v>
      </c>
      <c r="I4" s="123">
        <v>1.374410453</v>
      </c>
      <c r="J4" s="123">
        <v>2.987762322</v>
      </c>
      <c r="K4" s="156">
        <v>0.0765</v>
      </c>
      <c r="L4" s="123">
        <v>680119.0</v>
      </c>
      <c r="M4" s="123">
        <v>1.708107961</v>
      </c>
      <c r="N4" s="123">
        <v>10475.0</v>
      </c>
      <c r="O4" s="123">
        <v>890379.5116</v>
      </c>
      <c r="P4" s="123">
        <v>286575.728</v>
      </c>
      <c r="Q4" s="123">
        <v>13352.0</v>
      </c>
      <c r="R4" s="123">
        <v>47.0</v>
      </c>
    </row>
    <row r="5">
      <c r="A5" s="123" t="s">
        <v>56</v>
      </c>
      <c r="B5" s="123" t="s">
        <v>60</v>
      </c>
      <c r="C5" s="123" t="e">
        <v>#DIV/0!</v>
      </c>
      <c r="D5" s="123">
        <v>0.0</v>
      </c>
      <c r="E5" s="123">
        <v>0.0</v>
      </c>
      <c r="F5" s="123" t="e">
        <v>#DIV/0!</v>
      </c>
      <c r="G5" s="123">
        <v>0.0</v>
      </c>
      <c r="H5" s="123">
        <v>0.0</v>
      </c>
      <c r="I5" s="123" t="e">
        <v>#DIV/0!</v>
      </c>
      <c r="J5" s="123" t="e">
        <v>#DIV/0!</v>
      </c>
      <c r="K5" s="123" t="e">
        <v>#DIV/0!</v>
      </c>
      <c r="L5" s="123">
        <v>0.0</v>
      </c>
      <c r="M5" s="123" t="e">
        <v>#DIV/0!</v>
      </c>
      <c r="N5" s="123">
        <v>0.0</v>
      </c>
      <c r="O5" s="123">
        <v>0.0</v>
      </c>
      <c r="P5" s="123">
        <v>0.0</v>
      </c>
      <c r="Q5" s="123">
        <v>0.0</v>
      </c>
      <c r="R5" s="123" t="e">
        <v>#DIV/0!</v>
      </c>
    </row>
    <row r="6">
      <c r="A6" s="123" t="s">
        <v>61</v>
      </c>
      <c r="B6" s="123" t="s">
        <v>57</v>
      </c>
      <c r="C6" s="123">
        <v>3.176</v>
      </c>
      <c r="D6" s="123">
        <v>20302.0</v>
      </c>
      <c r="E6" s="123">
        <v>64479.152</v>
      </c>
      <c r="F6" s="123">
        <v>5.579992119</v>
      </c>
      <c r="G6" s="123">
        <v>58861.2242</v>
      </c>
      <c r="H6" s="123">
        <v>222400.5358</v>
      </c>
      <c r="I6" s="123">
        <v>0.9128721824</v>
      </c>
      <c r="J6" s="123">
        <v>3.449185185</v>
      </c>
      <c r="K6" s="156">
        <v>0.0332</v>
      </c>
      <c r="L6" s="123">
        <v>113285.0</v>
      </c>
      <c r="M6" s="123">
        <v>1.756924471</v>
      </c>
      <c r="N6" s="123">
        <v>698.0</v>
      </c>
      <c r="O6" s="123">
        <v>149899.1038</v>
      </c>
      <c r="P6" s="123">
        <v>68741.432</v>
      </c>
      <c r="Q6" s="123">
        <v>3760.0</v>
      </c>
      <c r="R6" s="123">
        <v>47.0</v>
      </c>
    </row>
    <row r="7">
      <c r="A7" s="123" t="s">
        <v>61</v>
      </c>
      <c r="B7" s="123" t="s">
        <v>58</v>
      </c>
      <c r="C7" s="123">
        <v>3.568</v>
      </c>
      <c r="D7" s="123">
        <v>19330.0</v>
      </c>
      <c r="E7" s="123">
        <v>68969.44</v>
      </c>
      <c r="F7" s="123">
        <v>6.063010864</v>
      </c>
      <c r="G7" s="123">
        <v>75933.10698</v>
      </c>
      <c r="H7" s="123">
        <v>224914.033</v>
      </c>
      <c r="I7" s="123">
        <v>1.100967428</v>
      </c>
      <c r="J7" s="123">
        <v>3.261067989</v>
      </c>
      <c r="K7" s="156">
        <v>0.0335</v>
      </c>
      <c r="L7" s="123">
        <v>117198.0</v>
      </c>
      <c r="M7" s="123">
        <v>1.699274345</v>
      </c>
      <c r="N7" s="123">
        <v>670.0</v>
      </c>
      <c r="O7" s="123">
        <v>154573.959</v>
      </c>
      <c r="P7" s="123">
        <v>66580.074</v>
      </c>
      <c r="Q7" s="123">
        <v>3760.0</v>
      </c>
      <c r="R7" s="123">
        <v>47.0</v>
      </c>
    </row>
    <row r="8">
      <c r="A8" s="123" t="s">
        <v>61</v>
      </c>
      <c r="B8" s="123" t="s">
        <v>59</v>
      </c>
      <c r="C8" s="123">
        <v>3.3855</v>
      </c>
      <c r="D8" s="123">
        <v>39191.0</v>
      </c>
      <c r="E8" s="123">
        <v>132689.209</v>
      </c>
      <c r="F8" s="123">
        <v>5.771722901</v>
      </c>
      <c r="G8" s="123">
        <v>180285.5618</v>
      </c>
      <c r="H8" s="123">
        <v>398551.8382</v>
      </c>
      <c r="I8" s="123">
        <v>1.358705528</v>
      </c>
      <c r="J8" s="123">
        <v>3.003649213</v>
      </c>
      <c r="K8" s="156">
        <v>0.0441</v>
      </c>
      <c r="L8" s="123">
        <v>226215.0</v>
      </c>
      <c r="M8" s="123">
        <v>1.704735463</v>
      </c>
      <c r="N8" s="123">
        <v>1809.0</v>
      </c>
      <c r="O8" s="123">
        <v>306746.9737</v>
      </c>
      <c r="P8" s="123">
        <v>87116.8645</v>
      </c>
      <c r="Q8" s="123">
        <v>4688.0</v>
      </c>
      <c r="R8" s="123">
        <v>47.0</v>
      </c>
    </row>
    <row r="9">
      <c r="A9" s="123" t="s">
        <v>61</v>
      </c>
      <c r="B9" s="123" t="s">
        <v>60</v>
      </c>
      <c r="C9" s="123">
        <v>3.436</v>
      </c>
      <c r="D9" s="123">
        <v>19915.0</v>
      </c>
      <c r="E9" s="123">
        <v>68427.94</v>
      </c>
      <c r="F9" s="123">
        <v>5.730805925</v>
      </c>
      <c r="G9" s="123">
        <v>106796.058</v>
      </c>
      <c r="H9" s="123">
        <v>191695.602</v>
      </c>
      <c r="I9" s="123">
        <v>1.56070836</v>
      </c>
      <c r="J9" s="123">
        <v>2.801422957</v>
      </c>
      <c r="K9" s="156">
        <v>0.0517</v>
      </c>
      <c r="L9" s="123">
        <v>114129.0</v>
      </c>
      <c r="M9" s="123">
        <v>1.66787134</v>
      </c>
      <c r="N9" s="123">
        <v>1085.0</v>
      </c>
      <c r="O9" s="123">
        <v>149306.87</v>
      </c>
      <c r="P9" s="123">
        <v>40692.732</v>
      </c>
      <c r="Q9" s="123">
        <v>1696.0</v>
      </c>
      <c r="R9" s="123">
        <v>47.0</v>
      </c>
    </row>
    <row r="10">
      <c r="A10" s="123" t="s">
        <v>62</v>
      </c>
      <c r="B10" s="123" t="s">
        <v>57</v>
      </c>
      <c r="C10" s="123">
        <v>3.009</v>
      </c>
      <c r="D10" s="123">
        <v>58684.0</v>
      </c>
      <c r="E10" s="123">
        <v>176556.913</v>
      </c>
      <c r="F10" s="123">
        <v>5.431486978</v>
      </c>
      <c r="G10" s="123">
        <v>196686.5776</v>
      </c>
      <c r="H10" s="123">
        <v>573424.5224</v>
      </c>
      <c r="I10" s="123">
        <v>1.114012327</v>
      </c>
      <c r="J10" s="123">
        <v>3.247816881</v>
      </c>
      <c r="K10" s="156">
        <v>0.0455</v>
      </c>
      <c r="L10" s="123">
        <v>318744.0</v>
      </c>
      <c r="M10" s="123">
        <v>1.805504964</v>
      </c>
      <c r="N10" s="123">
        <v>2816.0</v>
      </c>
      <c r="O10" s="123">
        <v>426305.2124</v>
      </c>
      <c r="P10" s="123">
        <v>135847.31</v>
      </c>
      <c r="Q10" s="123">
        <v>11272.0</v>
      </c>
      <c r="R10" s="123">
        <v>47.0</v>
      </c>
    </row>
    <row r="11">
      <c r="A11" s="123" t="s">
        <v>62</v>
      </c>
      <c r="B11" s="123" t="s">
        <v>58</v>
      </c>
      <c r="C11" s="123">
        <v>3.447</v>
      </c>
      <c r="D11" s="123">
        <v>55156.0</v>
      </c>
      <c r="E11" s="123">
        <v>190070.104</v>
      </c>
      <c r="F11" s="123">
        <v>5.901801914</v>
      </c>
      <c r="G11" s="123">
        <v>251362.7345</v>
      </c>
      <c r="H11" s="123">
        <v>577766.2255</v>
      </c>
      <c r="I11" s="123">
        <v>1.322473809</v>
      </c>
      <c r="J11" s="123">
        <v>3.039753298</v>
      </c>
      <c r="K11" s="156">
        <v>0.0567</v>
      </c>
      <c r="L11" s="123">
        <v>325445.0</v>
      </c>
      <c r="M11" s="123">
        <v>1.713102517</v>
      </c>
      <c r="N11" s="123">
        <v>3344.0</v>
      </c>
      <c r="O11" s="123">
        <v>436975.231</v>
      </c>
      <c r="P11" s="123">
        <v>129800.5945</v>
      </c>
      <c r="Q11" s="123">
        <v>10990.4</v>
      </c>
      <c r="R11" s="123">
        <v>47.0</v>
      </c>
    </row>
    <row r="12">
      <c r="A12" s="123" t="s">
        <v>62</v>
      </c>
      <c r="B12" s="123" t="s">
        <v>59</v>
      </c>
      <c r="C12" s="123" t="e">
        <v>#DIV/0!</v>
      </c>
      <c r="D12" s="123">
        <v>0.0</v>
      </c>
      <c r="E12" s="123">
        <v>0.0</v>
      </c>
      <c r="F12" s="123" t="e">
        <v>#DIV/0!</v>
      </c>
      <c r="G12" s="123">
        <v>0.0</v>
      </c>
      <c r="H12" s="123">
        <v>0.0</v>
      </c>
      <c r="I12" s="123" t="e">
        <v>#DIV/0!</v>
      </c>
      <c r="J12" s="123" t="e">
        <v>#DIV/0!</v>
      </c>
      <c r="K12" s="123" t="e">
        <v>#DIV/0!</v>
      </c>
      <c r="L12" s="123">
        <v>0.0</v>
      </c>
      <c r="M12" s="123" t="e">
        <v>#DIV/0!</v>
      </c>
      <c r="N12" s="123">
        <v>0.0</v>
      </c>
      <c r="O12" s="123">
        <v>0.0</v>
      </c>
      <c r="P12" s="123">
        <v>0.0</v>
      </c>
      <c r="Q12" s="123">
        <v>0.0</v>
      </c>
      <c r="R12" s="123" t="e">
        <v>#DIV/0!</v>
      </c>
    </row>
    <row r="13">
      <c r="A13" s="123" t="s">
        <v>62</v>
      </c>
      <c r="B13" s="123" t="s">
        <v>60</v>
      </c>
      <c r="C13" s="123">
        <v>2.715</v>
      </c>
      <c r="D13" s="123">
        <v>17912.0</v>
      </c>
      <c r="E13" s="123">
        <v>48631.08</v>
      </c>
      <c r="F13" s="123">
        <v>5.070399732</v>
      </c>
      <c r="G13" s="123">
        <v>46425.66184</v>
      </c>
      <c r="H13" s="123">
        <v>165698.3982</v>
      </c>
      <c r="I13" s="123">
        <v>0.954650027</v>
      </c>
      <c r="J13" s="123">
        <v>3.407253102</v>
      </c>
      <c r="K13" s="156">
        <v>0.1262</v>
      </c>
      <c r="L13" s="123">
        <v>90821.0</v>
      </c>
      <c r="M13" s="123">
        <v>1.867550546</v>
      </c>
      <c r="N13" s="123">
        <v>2588.0</v>
      </c>
      <c r="O13" s="123">
        <v>120077.8582</v>
      </c>
      <c r="P13" s="123">
        <v>43444.54</v>
      </c>
      <c r="Q13" s="123">
        <v>2176.0</v>
      </c>
      <c r="R13" s="123">
        <v>45.0</v>
      </c>
    </row>
    <row r="14">
      <c r="A14" s="123" t="s">
        <v>63</v>
      </c>
      <c r="B14" s="123" t="s">
        <v>57</v>
      </c>
      <c r="C14" s="123">
        <v>2.959</v>
      </c>
      <c r="D14" s="123">
        <v>17409.0</v>
      </c>
      <c r="E14" s="123">
        <v>51513.231</v>
      </c>
      <c r="F14" s="123">
        <v>5.277500144</v>
      </c>
      <c r="G14" s="123">
        <v>54611.47231</v>
      </c>
      <c r="H14" s="123">
        <v>170075.1477</v>
      </c>
      <c r="I14" s="123">
        <v>1.060144573</v>
      </c>
      <c r="J14" s="123">
        <v>3.301581834</v>
      </c>
      <c r="K14" s="156">
        <v>0.0328</v>
      </c>
      <c r="L14" s="123">
        <v>91876.0</v>
      </c>
      <c r="M14" s="123">
        <v>1.783541786</v>
      </c>
      <c r="N14" s="123">
        <v>591.0</v>
      </c>
      <c r="O14" s="123">
        <v>133600.4892</v>
      </c>
      <c r="P14" s="123">
        <v>35015.4585</v>
      </c>
      <c r="Q14" s="123">
        <v>1459.2</v>
      </c>
      <c r="R14" s="123">
        <v>47.0</v>
      </c>
    </row>
    <row r="15">
      <c r="A15" s="123" t="s">
        <v>63</v>
      </c>
      <c r="B15" s="123" t="s">
        <v>58</v>
      </c>
      <c r="C15" s="123">
        <v>3.475</v>
      </c>
      <c r="D15" s="123">
        <v>16198.0</v>
      </c>
      <c r="E15" s="123">
        <v>56288.05</v>
      </c>
      <c r="F15" s="123">
        <v>6.004877145</v>
      </c>
      <c r="G15" s="123">
        <v>72940.36069</v>
      </c>
      <c r="H15" s="123">
        <v>172552.9993</v>
      </c>
      <c r="I15" s="123">
        <v>1.295840959</v>
      </c>
      <c r="J15" s="123">
        <v>3.065535212</v>
      </c>
      <c r="K15" s="156">
        <v>0.0472</v>
      </c>
      <c r="L15" s="123">
        <v>97267.0</v>
      </c>
      <c r="M15" s="123">
        <v>1.7280222</v>
      </c>
      <c r="N15" s="123">
        <v>802.0</v>
      </c>
      <c r="O15" s="123">
        <v>137166.2373</v>
      </c>
      <c r="P15" s="123">
        <v>33927.562</v>
      </c>
      <c r="Q15" s="123">
        <v>1459.2</v>
      </c>
      <c r="R15" s="123">
        <v>47.0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3.149461538</v>
      </c>
      <c r="D2" s="123">
        <v>697987.0</v>
      </c>
      <c r="E2" s="123">
        <v>2208778.055</v>
      </c>
      <c r="F2" s="123">
        <v>5.53066885</v>
      </c>
      <c r="G2" s="123">
        <v>2688868.168</v>
      </c>
      <c r="H2" s="123">
        <v>6945655.712</v>
      </c>
      <c r="I2" s="123">
        <v>1.217355524</v>
      </c>
      <c r="J2" s="123">
        <v>3.144569323</v>
      </c>
      <c r="K2" s="156">
        <v>0.0361</v>
      </c>
      <c r="L2" s="123">
        <v>3868543.0</v>
      </c>
      <c r="M2" s="123">
        <v>1.756756115</v>
      </c>
      <c r="N2" s="123">
        <v>25513.0</v>
      </c>
      <c r="O2" s="123">
        <v>5182566.885</v>
      </c>
      <c r="P2" s="123">
        <v>1665386.427</v>
      </c>
      <c r="Q2" s="123">
        <v>97702.4</v>
      </c>
      <c r="R2" s="123">
        <v>47.38461538</v>
      </c>
    </row>
    <row r="3">
      <c r="A3" s="123" t="s">
        <v>56</v>
      </c>
      <c r="B3" s="123" t="s">
        <v>58</v>
      </c>
      <c r="C3" s="123">
        <v>3.60044</v>
      </c>
      <c r="D3" s="123">
        <v>639528.0</v>
      </c>
      <c r="E3" s="123">
        <v>2305669.494</v>
      </c>
      <c r="F3" s="123">
        <v>6.135103564</v>
      </c>
      <c r="G3" s="123">
        <v>3202952.773</v>
      </c>
      <c r="H3" s="123">
        <v>6854685.107</v>
      </c>
      <c r="I3" s="123">
        <v>1.389163877</v>
      </c>
      <c r="J3" s="123">
        <v>2.972969511</v>
      </c>
      <c r="K3" s="156">
        <v>0.0576</v>
      </c>
      <c r="L3" s="123">
        <v>3916753.0</v>
      </c>
      <c r="M3" s="123">
        <v>1.704265478</v>
      </c>
      <c r="N3" s="123">
        <v>38472.0</v>
      </c>
      <c r="O3" s="123">
        <v>5166652.847</v>
      </c>
      <c r="P3" s="123">
        <v>1588785.861</v>
      </c>
      <c r="Q3" s="123">
        <v>99246.4</v>
      </c>
      <c r="R3" s="123">
        <v>47.08</v>
      </c>
    </row>
    <row r="4">
      <c r="A4" s="123" t="s">
        <v>56</v>
      </c>
      <c r="B4" s="123" t="s">
        <v>59</v>
      </c>
      <c r="C4" s="123">
        <v>3.34925</v>
      </c>
      <c r="D4" s="123">
        <v>184703.0</v>
      </c>
      <c r="E4" s="123">
        <v>620516.061</v>
      </c>
      <c r="F4" s="123">
        <v>5.858791341</v>
      </c>
      <c r="G4" s="123">
        <v>805430.1812</v>
      </c>
      <c r="H4" s="123">
        <v>1901365.299</v>
      </c>
      <c r="I4" s="123">
        <v>1.298000538</v>
      </c>
      <c r="J4" s="123">
        <v>3.064167744</v>
      </c>
      <c r="K4" s="156">
        <v>0.0495</v>
      </c>
      <c r="L4" s="123">
        <v>1085216.0</v>
      </c>
      <c r="M4" s="123">
        <v>1.749694633</v>
      </c>
      <c r="N4" s="123">
        <v>9797.0</v>
      </c>
      <c r="O4" s="123">
        <v>1441526.262</v>
      </c>
      <c r="P4" s="123">
        <v>436074.237</v>
      </c>
      <c r="Q4" s="123">
        <v>23764.8</v>
      </c>
      <c r="R4" s="123">
        <v>47.5</v>
      </c>
    </row>
    <row r="5">
      <c r="A5" s="123" t="s">
        <v>56</v>
      </c>
      <c r="B5" s="123" t="s">
        <v>60</v>
      </c>
      <c r="C5" s="123">
        <v>3.3585</v>
      </c>
      <c r="D5" s="123">
        <v>40126.0</v>
      </c>
      <c r="E5" s="123">
        <v>134764.021</v>
      </c>
      <c r="F5" s="123">
        <v>5.838239875</v>
      </c>
      <c r="G5" s="123">
        <v>188867.2203</v>
      </c>
      <c r="H5" s="123">
        <v>398955.8997</v>
      </c>
      <c r="I5" s="123">
        <v>1.401466199</v>
      </c>
      <c r="J5" s="123">
        <v>2.96040365</v>
      </c>
      <c r="K5" s="156">
        <v>0.0664</v>
      </c>
      <c r="L5" s="123">
        <v>234263.0</v>
      </c>
      <c r="M5" s="123">
        <v>1.73840759</v>
      </c>
      <c r="N5" s="123">
        <v>2874.0</v>
      </c>
      <c r="O5" s="123">
        <v>309459.1437</v>
      </c>
      <c r="P5" s="123">
        <v>86128.756</v>
      </c>
      <c r="Q5" s="123">
        <v>3368.0</v>
      </c>
      <c r="R5" s="123">
        <v>47.5</v>
      </c>
    </row>
    <row r="6">
      <c r="A6" s="123" t="s">
        <v>61</v>
      </c>
      <c r="B6" s="123" t="s">
        <v>57</v>
      </c>
      <c r="C6" s="123">
        <v>3.061857143</v>
      </c>
      <c r="D6" s="123">
        <v>142740.0</v>
      </c>
      <c r="E6" s="123">
        <v>437074.624</v>
      </c>
      <c r="F6" s="123">
        <v>5.40046293</v>
      </c>
      <c r="G6" s="123">
        <v>514123.6978</v>
      </c>
      <c r="H6" s="123">
        <v>1392375.642</v>
      </c>
      <c r="I6" s="123">
        <v>1.176283567</v>
      </c>
      <c r="J6" s="123">
        <v>3.185670285</v>
      </c>
      <c r="K6" s="156">
        <v>0.0483</v>
      </c>
      <c r="L6" s="123">
        <v>771274.0</v>
      </c>
      <c r="M6" s="123">
        <v>1.764315093</v>
      </c>
      <c r="N6" s="123">
        <v>7260.0</v>
      </c>
      <c r="O6" s="123">
        <v>1040170.754</v>
      </c>
      <c r="P6" s="123">
        <v>331980.888</v>
      </c>
      <c r="Q6" s="123">
        <v>20224.0</v>
      </c>
      <c r="R6" s="123">
        <v>46.85714286</v>
      </c>
    </row>
    <row r="7">
      <c r="A7" s="123" t="s">
        <v>61</v>
      </c>
      <c r="B7" s="123" t="s">
        <v>58</v>
      </c>
      <c r="C7" s="123">
        <v>3.482545455</v>
      </c>
      <c r="D7" s="123">
        <v>211766.0</v>
      </c>
      <c r="E7" s="123">
        <v>737559.653</v>
      </c>
      <c r="F7" s="123">
        <v>5.95819648</v>
      </c>
      <c r="G7" s="123">
        <v>982599.3677</v>
      </c>
      <c r="H7" s="123">
        <v>2234724.592</v>
      </c>
      <c r="I7" s="123">
        <v>1.332230368</v>
      </c>
      <c r="J7" s="123">
        <v>3.029889967</v>
      </c>
      <c r="K7" s="156">
        <v>0.0566</v>
      </c>
      <c r="L7" s="123">
        <v>1262187.0</v>
      </c>
      <c r="M7" s="123">
        <v>1.710997048</v>
      </c>
      <c r="N7" s="123">
        <v>12734.0</v>
      </c>
      <c r="O7" s="123">
        <v>1700277.85</v>
      </c>
      <c r="P7" s="123">
        <v>503110.742</v>
      </c>
      <c r="Q7" s="123">
        <v>31336.0</v>
      </c>
      <c r="R7" s="123">
        <v>46.54545455</v>
      </c>
    </row>
    <row r="8">
      <c r="A8" s="123" t="s">
        <v>61</v>
      </c>
      <c r="B8" s="123" t="s">
        <v>59</v>
      </c>
      <c r="C8" s="123">
        <v>3.206</v>
      </c>
      <c r="D8" s="123">
        <v>59220.0</v>
      </c>
      <c r="E8" s="123">
        <v>189835.779</v>
      </c>
      <c r="F8" s="123">
        <v>5.572304096</v>
      </c>
      <c r="G8" s="123">
        <v>233519.2393</v>
      </c>
      <c r="H8" s="123">
        <v>594606.4607</v>
      </c>
      <c r="I8" s="123">
        <v>1.23011184</v>
      </c>
      <c r="J8" s="123">
        <v>3.132214927</v>
      </c>
      <c r="K8" s="156">
        <v>0.06</v>
      </c>
      <c r="L8" s="123">
        <v>329962.0</v>
      </c>
      <c r="M8" s="123">
        <v>1.738131671</v>
      </c>
      <c r="N8" s="123">
        <v>3780.0</v>
      </c>
      <c r="O8" s="123">
        <v>443366.7227</v>
      </c>
      <c r="P8" s="123">
        <v>143399.738</v>
      </c>
      <c r="Q8" s="123">
        <v>7840.0</v>
      </c>
      <c r="R8" s="123">
        <v>45.33333333</v>
      </c>
    </row>
    <row r="9">
      <c r="A9" s="123" t="s">
        <v>61</v>
      </c>
      <c r="B9" s="123" t="s">
        <v>60</v>
      </c>
      <c r="C9" s="123">
        <v>3.448</v>
      </c>
      <c r="D9" s="123">
        <v>19600.0</v>
      </c>
      <c r="E9" s="123">
        <v>67580.8</v>
      </c>
      <c r="F9" s="123">
        <v>5.892959184</v>
      </c>
      <c r="G9" s="123">
        <v>94388.57354</v>
      </c>
      <c r="H9" s="123">
        <v>200439.0065</v>
      </c>
      <c r="I9" s="123">
        <v>1.396677363</v>
      </c>
      <c r="J9" s="123">
        <v>2.965916451</v>
      </c>
      <c r="K9" s="156">
        <v>0.0439</v>
      </c>
      <c r="L9" s="123">
        <v>115502.0</v>
      </c>
      <c r="M9" s="123">
        <v>1.709094891</v>
      </c>
      <c r="N9" s="123">
        <v>900.0</v>
      </c>
      <c r="O9" s="123">
        <v>155631.5225</v>
      </c>
      <c r="P9" s="123">
        <v>42223.484</v>
      </c>
      <c r="Q9" s="123">
        <v>2584.0</v>
      </c>
      <c r="R9" s="123">
        <v>48.0</v>
      </c>
    </row>
    <row r="10">
      <c r="A10" s="123" t="s">
        <v>62</v>
      </c>
      <c r="B10" s="123" t="s">
        <v>57</v>
      </c>
      <c r="C10" s="123">
        <v>2.971</v>
      </c>
      <c r="D10" s="123">
        <v>81372.0</v>
      </c>
      <c r="E10" s="123">
        <v>241616.618</v>
      </c>
      <c r="F10" s="123">
        <v>5.230727072</v>
      </c>
      <c r="G10" s="123">
        <v>277386.7459</v>
      </c>
      <c r="H10" s="123">
        <v>776559.6941</v>
      </c>
      <c r="I10" s="123">
        <v>1.148044982</v>
      </c>
      <c r="J10" s="123">
        <v>3.214016074</v>
      </c>
      <c r="K10" s="156">
        <v>0.0371</v>
      </c>
      <c r="L10" s="123">
        <v>425505.0</v>
      </c>
      <c r="M10" s="123">
        <v>1.761073086</v>
      </c>
      <c r="N10" s="123">
        <v>3128.0</v>
      </c>
      <c r="O10" s="123">
        <v>582987.4001</v>
      </c>
      <c r="P10" s="123">
        <v>186045.894</v>
      </c>
      <c r="Q10" s="123">
        <v>7526.4</v>
      </c>
      <c r="R10" s="123">
        <v>46.5</v>
      </c>
    </row>
    <row r="11">
      <c r="A11" s="123" t="s">
        <v>62</v>
      </c>
      <c r="B11" s="123" t="s">
        <v>58</v>
      </c>
      <c r="C11" s="123">
        <v>3.488</v>
      </c>
      <c r="D11" s="123">
        <v>38415.0</v>
      </c>
      <c r="E11" s="123">
        <v>133803.007</v>
      </c>
      <c r="F11" s="123">
        <v>5.882687758</v>
      </c>
      <c r="G11" s="123">
        <v>195234.4378</v>
      </c>
      <c r="H11" s="123">
        <v>388401.1622</v>
      </c>
      <c r="I11" s="123">
        <v>1.459118462</v>
      </c>
      <c r="J11" s="123">
        <v>2.902783509</v>
      </c>
      <c r="K11" s="156">
        <v>0.0396</v>
      </c>
      <c r="L11" s="123">
        <v>225680.0</v>
      </c>
      <c r="M11" s="123">
        <v>1.686860131</v>
      </c>
      <c r="N11" s="123">
        <v>1585.0</v>
      </c>
      <c r="O11" s="123">
        <v>303820.6822</v>
      </c>
      <c r="P11" s="123">
        <v>80396.48</v>
      </c>
      <c r="Q11" s="123">
        <v>4184.0</v>
      </c>
      <c r="R11" s="123">
        <v>46.5</v>
      </c>
    </row>
    <row r="12">
      <c r="A12" s="123" t="s">
        <v>62</v>
      </c>
      <c r="B12" s="123" t="s">
        <v>59</v>
      </c>
      <c r="C12" s="123" t="e">
        <v>#DIV/0!</v>
      </c>
      <c r="D12" s="123">
        <v>0.0</v>
      </c>
      <c r="E12" s="123">
        <v>0.0</v>
      </c>
      <c r="F12" s="123" t="e">
        <v>#DIV/0!</v>
      </c>
      <c r="G12" s="123">
        <v>0.0</v>
      </c>
      <c r="H12" s="123">
        <v>0.0</v>
      </c>
      <c r="I12" s="123" t="e">
        <v>#DIV/0!</v>
      </c>
      <c r="J12" s="123" t="e">
        <v>#DIV/0!</v>
      </c>
      <c r="K12" s="123" t="e">
        <v>#DIV/0!</v>
      </c>
      <c r="L12" s="123">
        <v>0.0</v>
      </c>
      <c r="M12" s="123" t="e">
        <v>#DIV/0!</v>
      </c>
      <c r="N12" s="123">
        <v>0.0</v>
      </c>
      <c r="O12" s="123">
        <v>0.0</v>
      </c>
      <c r="P12" s="123">
        <v>0.0</v>
      </c>
      <c r="Q12" s="123">
        <v>0.0</v>
      </c>
      <c r="R12" s="123" t="e">
        <v>#DIV/0!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.25"/>
    <col customWidth="1" min="5" max="5" width="1.25"/>
    <col customWidth="1" min="7" max="7" width="1.25"/>
  </cols>
  <sheetData>
    <row r="1">
      <c r="L1" s="91" t="s">
        <v>35</v>
      </c>
    </row>
    <row r="2">
      <c r="L2" s="92" t="s">
        <v>12</v>
      </c>
      <c r="M2" s="93" t="s">
        <v>13</v>
      </c>
      <c r="O2" s="123" t="s">
        <v>69</v>
      </c>
    </row>
    <row r="3">
      <c r="B3" s="157" t="s">
        <v>11</v>
      </c>
      <c r="C3" s="158"/>
      <c r="D3" s="157" t="s">
        <v>55</v>
      </c>
      <c r="E3" s="158"/>
      <c r="F3" s="159" t="s">
        <v>12</v>
      </c>
      <c r="G3" s="158"/>
      <c r="H3" s="160" t="s">
        <v>13</v>
      </c>
      <c r="I3" s="123"/>
      <c r="J3" s="123" t="s">
        <v>14</v>
      </c>
      <c r="L3" s="95">
        <v>3902343.0</v>
      </c>
      <c r="M3" s="95">
        <v>5986426.0</v>
      </c>
      <c r="N3" s="95">
        <f>L3*0.038</f>
        <v>148289.034</v>
      </c>
      <c r="O3" s="95">
        <v>1.1765332035999998E7</v>
      </c>
      <c r="P3" s="95">
        <f>O3*0.038</f>
        <v>447082.6174</v>
      </c>
    </row>
    <row r="4" ht="8.25" customHeight="1">
      <c r="B4" s="139"/>
      <c r="C4" s="139"/>
      <c r="D4" s="139"/>
      <c r="E4" s="139"/>
      <c r="F4" s="139"/>
      <c r="G4" s="139"/>
      <c r="H4" s="139"/>
      <c r="I4" s="139"/>
      <c r="J4" s="139"/>
    </row>
    <row r="5">
      <c r="B5" s="161" t="s">
        <v>56</v>
      </c>
      <c r="C5" s="162"/>
      <c r="D5" s="161" t="s">
        <v>70</v>
      </c>
      <c r="E5" s="162"/>
      <c r="F5" s="163">
        <v>1624614.0</v>
      </c>
      <c r="G5" s="162"/>
      <c r="H5" s="164">
        <v>2095979.0</v>
      </c>
      <c r="I5" s="139"/>
      <c r="J5" s="139">
        <v>-0.2248901348725345</v>
      </c>
    </row>
    <row r="6">
      <c r="B6" s="165" t="s">
        <v>56</v>
      </c>
      <c r="C6" s="162"/>
      <c r="D6" s="165" t="s">
        <v>71</v>
      </c>
      <c r="E6" s="162"/>
      <c r="F6" s="166">
        <v>1483163.0</v>
      </c>
      <c r="G6" s="162"/>
      <c r="H6" s="167">
        <v>2057980.0</v>
      </c>
      <c r="I6" s="139"/>
      <c r="J6" s="139">
        <v>-0.2793112663874284</v>
      </c>
      <c r="L6" s="91" t="s">
        <v>35</v>
      </c>
    </row>
    <row r="7">
      <c r="B7" s="161" t="s">
        <v>56</v>
      </c>
      <c r="C7" s="162"/>
      <c r="D7" s="161" t="s">
        <v>72</v>
      </c>
      <c r="E7" s="162"/>
      <c r="F7" s="163">
        <v>251968.0</v>
      </c>
      <c r="G7" s="162"/>
      <c r="H7" s="164">
        <v>590689.0</v>
      </c>
      <c r="I7" s="139"/>
      <c r="J7" s="139">
        <v>-0.5734337358576171</v>
      </c>
      <c r="L7" s="92" t="s">
        <v>12</v>
      </c>
      <c r="M7" s="93" t="s">
        <v>13</v>
      </c>
    </row>
    <row r="8">
      <c r="B8" s="165" t="s">
        <v>56</v>
      </c>
      <c r="C8" s="162"/>
      <c r="D8" s="165" t="s">
        <v>73</v>
      </c>
      <c r="E8" s="162"/>
      <c r="F8" s="166">
        <v>19131.0</v>
      </c>
      <c r="G8" s="162"/>
      <c r="H8" s="167">
        <v>171284.0</v>
      </c>
      <c r="I8" s="139"/>
      <c r="J8" s="139">
        <v>-0.88830830667196</v>
      </c>
      <c r="L8" s="98">
        <v>5623515.0</v>
      </c>
      <c r="M8" s="98">
        <v>5986426.0</v>
      </c>
      <c r="N8" s="95">
        <f>L8*0.009</f>
        <v>50611.635</v>
      </c>
      <c r="O8" s="95">
        <f>N8*0.009</f>
        <v>455.504715</v>
      </c>
    </row>
    <row r="9">
      <c r="B9" s="161" t="s">
        <v>61</v>
      </c>
      <c r="C9" s="162"/>
      <c r="D9" s="161" t="s">
        <v>70</v>
      </c>
      <c r="E9" s="162"/>
      <c r="F9" s="163">
        <v>162853.0</v>
      </c>
      <c r="G9" s="162"/>
      <c r="H9" s="164">
        <v>276470.0</v>
      </c>
      <c r="I9" s="139"/>
      <c r="J9" s="139">
        <v>-0.41095598075740586</v>
      </c>
    </row>
    <row r="10">
      <c r="B10" s="165" t="s">
        <v>61</v>
      </c>
      <c r="C10" s="162"/>
      <c r="D10" s="165" t="s">
        <v>71</v>
      </c>
      <c r="E10" s="162"/>
      <c r="F10" s="166">
        <v>124270.0</v>
      </c>
      <c r="G10" s="162"/>
      <c r="H10" s="167">
        <v>242244.0</v>
      </c>
      <c r="I10" s="139"/>
      <c r="J10" s="139">
        <v>-0.4870048380971252</v>
      </c>
      <c r="N10" s="95">
        <f>N3-N8</f>
        <v>97677.399</v>
      </c>
    </row>
    <row r="11">
      <c r="B11" s="161" t="s">
        <v>61</v>
      </c>
      <c r="C11" s="162"/>
      <c r="D11" s="161" t="s">
        <v>72</v>
      </c>
      <c r="E11" s="162"/>
      <c r="F11" s="163">
        <v>40650.0</v>
      </c>
      <c r="G11" s="162"/>
      <c r="H11" s="164">
        <v>138850.0</v>
      </c>
      <c r="I11" s="139"/>
      <c r="J11" s="139">
        <v>-0.7072380266474613</v>
      </c>
    </row>
    <row r="12">
      <c r="B12" s="165" t="s">
        <v>62</v>
      </c>
      <c r="C12" s="162"/>
      <c r="D12" s="165" t="s">
        <v>70</v>
      </c>
      <c r="E12" s="162"/>
      <c r="F12" s="166">
        <v>60585.0</v>
      </c>
      <c r="G12" s="162"/>
      <c r="H12" s="167">
        <v>182545.0</v>
      </c>
      <c r="I12" s="139"/>
      <c r="J12" s="139">
        <v>-0.6681092333397245</v>
      </c>
      <c r="N12" s="95"/>
    </row>
    <row r="13">
      <c r="B13" s="161" t="s">
        <v>62</v>
      </c>
      <c r="C13" s="162"/>
      <c r="D13" s="161" t="s">
        <v>71</v>
      </c>
      <c r="E13" s="162"/>
      <c r="F13" s="163">
        <v>56771.0</v>
      </c>
      <c r="G13" s="162"/>
      <c r="H13" s="164">
        <v>172015.0</v>
      </c>
      <c r="I13" s="139"/>
      <c r="J13" s="139">
        <v>-0.6699648286486644</v>
      </c>
      <c r="L13" s="91" t="s">
        <v>35</v>
      </c>
    </row>
    <row r="14">
      <c r="B14" s="165" t="s">
        <v>62</v>
      </c>
      <c r="C14" s="162"/>
      <c r="D14" s="165" t="s">
        <v>72</v>
      </c>
      <c r="E14" s="162"/>
      <c r="F14" s="166">
        <v>40081.0</v>
      </c>
      <c r="G14" s="162"/>
      <c r="H14" s="167">
        <v>58370.0</v>
      </c>
      <c r="I14" s="139"/>
      <c r="J14" s="139">
        <v>-0.31332876477642624</v>
      </c>
      <c r="L14" s="92" t="s">
        <v>12</v>
      </c>
      <c r="M14" s="93" t="s">
        <v>13</v>
      </c>
    </row>
    <row r="15">
      <c r="B15" s="168"/>
      <c r="C15" s="168"/>
      <c r="D15" s="168"/>
      <c r="E15" s="168"/>
      <c r="F15" s="168"/>
      <c r="G15" s="168"/>
      <c r="H15" s="168"/>
      <c r="L15" s="95">
        <v>3902343.0</v>
      </c>
      <c r="M15" s="95">
        <v>5986426.0</v>
      </c>
    </row>
    <row r="16">
      <c r="L16" s="91" t="s">
        <v>36</v>
      </c>
    </row>
    <row r="17">
      <c r="L17" s="92" t="s">
        <v>12</v>
      </c>
      <c r="M17" s="93" t="s">
        <v>13</v>
      </c>
    </row>
    <row r="18">
      <c r="L18" s="95">
        <v>1.1765332035999998E7</v>
      </c>
      <c r="M18" s="95">
        <v>1.8182254387000002E7</v>
      </c>
    </row>
    <row r="20">
      <c r="L20" s="91" t="s">
        <v>35</v>
      </c>
    </row>
    <row r="21">
      <c r="L21" s="92" t="s">
        <v>12</v>
      </c>
      <c r="M21" s="93" t="s">
        <v>13</v>
      </c>
    </row>
    <row r="22">
      <c r="L22" s="98">
        <v>5623515.0</v>
      </c>
      <c r="M22" s="98">
        <v>5986426.0</v>
      </c>
    </row>
    <row r="23">
      <c r="L23" s="91" t="s">
        <v>36</v>
      </c>
    </row>
    <row r="24">
      <c r="L24" s="92" t="s">
        <v>12</v>
      </c>
      <c r="M24" s="93" t="s">
        <v>13</v>
      </c>
    </row>
    <row r="25">
      <c r="L25" s="169">
        <f t="shared" ref="L25:M25" si="1">SUM(L3:L23)</f>
        <v>30817048.04</v>
      </c>
      <c r="M25" s="169">
        <f t="shared" si="1"/>
        <v>42127958.39</v>
      </c>
      <c r="N25" s="95">
        <f>L25*0.009</f>
        <v>277353.4323</v>
      </c>
    </row>
  </sheetData>
  <mergeCells count="6">
    <mergeCell ref="L1:M1"/>
    <mergeCell ref="L6:M6"/>
    <mergeCell ref="L13:M13"/>
    <mergeCell ref="L16:M16"/>
    <mergeCell ref="L20:M20"/>
    <mergeCell ref="L23:M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4" max="4" width="16.75"/>
    <col customWidth="1" min="5" max="5" width="18.63"/>
    <col customWidth="1" min="6" max="6" width="18.75"/>
    <col customWidth="1" min="8" max="8" width="25.25"/>
    <col customWidth="1" min="9" max="9" width="16.63"/>
    <col customWidth="1" min="29" max="29" width="17.75"/>
    <col customWidth="1" min="30" max="30" width="17.38"/>
  </cols>
  <sheetData>
    <row r="1">
      <c r="B1" s="1" t="s">
        <v>0</v>
      </c>
      <c r="C1" s="2"/>
      <c r="D1" s="3"/>
      <c r="E1" s="1" t="s">
        <v>1</v>
      </c>
      <c r="F1" s="2"/>
      <c r="G1" s="3"/>
      <c r="H1" s="4" t="s">
        <v>2</v>
      </c>
      <c r="I1" s="2"/>
      <c r="J1" s="3"/>
      <c r="K1" s="5" t="s">
        <v>3</v>
      </c>
      <c r="L1" s="2"/>
      <c r="M1" s="3"/>
      <c r="N1" s="6" t="s">
        <v>4</v>
      </c>
      <c r="O1" s="2"/>
      <c r="P1" s="3"/>
      <c r="Q1" s="1" t="s">
        <v>5</v>
      </c>
      <c r="R1" s="2"/>
      <c r="S1" s="3"/>
      <c r="T1" s="1" t="s">
        <v>6</v>
      </c>
      <c r="U1" s="2"/>
      <c r="V1" s="3"/>
      <c r="W1" s="1" t="s">
        <v>7</v>
      </c>
      <c r="X1" s="2"/>
      <c r="Y1" s="3"/>
      <c r="Z1" s="1" t="s">
        <v>8</v>
      </c>
      <c r="AA1" s="2"/>
      <c r="AB1" s="3"/>
      <c r="AC1" s="1" t="s">
        <v>9</v>
      </c>
      <c r="AD1" s="2"/>
      <c r="AE1" s="3"/>
      <c r="AF1" s="1" t="s">
        <v>10</v>
      </c>
      <c r="AG1" s="2"/>
      <c r="AH1" s="3"/>
    </row>
    <row r="2">
      <c r="A2" s="7" t="s">
        <v>11</v>
      </c>
      <c r="B2" s="8" t="s">
        <v>12</v>
      </c>
      <c r="C2" s="9" t="s">
        <v>13</v>
      </c>
      <c r="D2" s="10" t="s">
        <v>14</v>
      </c>
      <c r="E2" s="11" t="s">
        <v>12</v>
      </c>
      <c r="F2" s="9" t="s">
        <v>13</v>
      </c>
      <c r="G2" s="10" t="s">
        <v>14</v>
      </c>
      <c r="H2" s="11" t="s">
        <v>12</v>
      </c>
      <c r="I2" s="9" t="s">
        <v>13</v>
      </c>
      <c r="J2" s="10" t="s">
        <v>14</v>
      </c>
      <c r="K2" s="11" t="s">
        <v>12</v>
      </c>
      <c r="L2" s="9" t="s">
        <v>13</v>
      </c>
      <c r="M2" s="10" t="s">
        <v>14</v>
      </c>
      <c r="N2" s="12" t="s">
        <v>12</v>
      </c>
      <c r="O2" s="13" t="s">
        <v>13</v>
      </c>
      <c r="P2" s="14" t="s">
        <v>14</v>
      </c>
      <c r="Q2" s="11" t="s">
        <v>12</v>
      </c>
      <c r="R2" s="9" t="s">
        <v>13</v>
      </c>
      <c r="S2" s="10" t="s">
        <v>14</v>
      </c>
      <c r="T2" s="11" t="s">
        <v>12</v>
      </c>
      <c r="U2" s="9" t="s">
        <v>13</v>
      </c>
      <c r="V2" s="10" t="s">
        <v>14</v>
      </c>
      <c r="W2" s="11" t="s">
        <v>12</v>
      </c>
      <c r="X2" s="9" t="s">
        <v>13</v>
      </c>
      <c r="Y2" s="10" t="s">
        <v>14</v>
      </c>
      <c r="Z2" s="8" t="s">
        <v>12</v>
      </c>
      <c r="AA2" s="9" t="s">
        <v>13</v>
      </c>
      <c r="AB2" s="10" t="s">
        <v>14</v>
      </c>
      <c r="AC2" s="8" t="s">
        <v>12</v>
      </c>
      <c r="AD2" s="9" t="s">
        <v>13</v>
      </c>
      <c r="AE2" s="10" t="s">
        <v>14</v>
      </c>
      <c r="AF2" s="8" t="s">
        <v>12</v>
      </c>
      <c r="AG2" s="9" t="s">
        <v>13</v>
      </c>
      <c r="AH2" s="10" t="s">
        <v>14</v>
      </c>
    </row>
    <row r="3">
      <c r="A3" s="15" t="s">
        <v>15</v>
      </c>
      <c r="B3" s="16">
        <v>2.938790037949287</v>
      </c>
      <c r="C3" s="17">
        <v>2.980118872523025</v>
      </c>
      <c r="D3" s="18">
        <v>-0.013868183230807964</v>
      </c>
      <c r="E3" s="19">
        <v>0.05187194470978255</v>
      </c>
      <c r="F3" s="20">
        <v>0.04715696990946027</v>
      </c>
      <c r="G3" s="18">
        <v>0.09998468538955882</v>
      </c>
      <c r="H3" s="21">
        <v>1.7241033152213825</v>
      </c>
      <c r="I3" s="17">
        <v>1.7304608499248935</v>
      </c>
      <c r="J3" s="18">
        <v>-0.003673896871915307</v>
      </c>
      <c r="K3" s="21">
        <v>5.066777647167938</v>
      </c>
      <c r="L3" s="17">
        <v>5.156979037023409</v>
      </c>
      <c r="M3" s="18">
        <v>-0.017491129827732425</v>
      </c>
      <c r="N3" s="22">
        <v>1.4465726578179523</v>
      </c>
      <c r="O3" s="23">
        <v>1.4091984995086462</v>
      </c>
      <c r="P3" s="24">
        <v>0.02652157117846606</v>
      </c>
      <c r="Q3" s="25">
        <v>3.0310529376251605</v>
      </c>
      <c r="R3" s="26">
        <v>3.0504746584549873</v>
      </c>
      <c r="S3" s="18">
        <v>-0.006366786485505051</v>
      </c>
      <c r="T3" s="27">
        <v>44.93457943925234</v>
      </c>
      <c r="U3" s="28">
        <v>45.601190476190474</v>
      </c>
      <c r="V3" s="18">
        <v>-0.0146182814522395</v>
      </c>
      <c r="W3" s="27">
        <v>65.40152538697455</v>
      </c>
      <c r="X3" s="28">
        <v>65.35177791200472</v>
      </c>
      <c r="Y3" s="18">
        <v>7.612260379024181E-4</v>
      </c>
      <c r="Z3" s="29">
        <v>2.2743033886930215</v>
      </c>
      <c r="AA3" s="26">
        <v>2.2892401279388124</v>
      </c>
      <c r="AB3" s="18">
        <v>-0.006524758614658575</v>
      </c>
      <c r="AC3" s="29">
        <v>0.7167584692178663</v>
      </c>
      <c r="AD3" s="26">
        <v>0.7196907470205048</v>
      </c>
      <c r="AE3" s="18">
        <v>-0.004074358069459729</v>
      </c>
      <c r="AF3" s="29">
        <v>0.03999108005709257</v>
      </c>
      <c r="AG3" s="26">
        <v>0.04154378353924897</v>
      </c>
      <c r="AH3" s="18">
        <v>-0.037375110061640536</v>
      </c>
    </row>
    <row r="4">
      <c r="A4" s="15" t="s">
        <v>16</v>
      </c>
      <c r="B4" s="30">
        <v>3.311849150217521</v>
      </c>
      <c r="C4" s="31">
        <v>3.3576311638117904</v>
      </c>
      <c r="D4" s="32">
        <v>-0.01363521225550417</v>
      </c>
      <c r="E4" s="33">
        <v>0.06959868284270053</v>
      </c>
      <c r="F4" s="34">
        <v>0.0674280305257487</v>
      </c>
      <c r="G4" s="32">
        <v>0.032192135822844914</v>
      </c>
      <c r="H4" s="35">
        <v>1.6942493107235423</v>
      </c>
      <c r="I4" s="31">
        <v>1.7029122218263733</v>
      </c>
      <c r="J4" s="32">
        <v>-0.00508711546713778</v>
      </c>
      <c r="K4" s="35">
        <v>5.611098139976384</v>
      </c>
      <c r="L4" s="31">
        <v>5.717751145240207</v>
      </c>
      <c r="M4" s="32">
        <v>-0.018652963823479283</v>
      </c>
      <c r="N4" s="36">
        <v>1.5236384580285696</v>
      </c>
      <c r="O4" s="37">
        <v>1.5177271788447355</v>
      </c>
      <c r="P4" s="38">
        <v>0.003894823303048181</v>
      </c>
      <c r="Q4" s="39">
        <v>2.946429317507275</v>
      </c>
      <c r="R4" s="40">
        <v>2.9419780158223343</v>
      </c>
      <c r="S4" s="32">
        <v>0.001513030233741006</v>
      </c>
      <c r="T4" s="41">
        <v>44.868852459016395</v>
      </c>
      <c r="U4" s="42">
        <v>45.44444444444444</v>
      </c>
      <c r="V4" s="32">
        <v>-0.012665838310152642</v>
      </c>
      <c r="W4" s="41">
        <v>73.81176403480774</v>
      </c>
      <c r="X4" s="42">
        <v>73.88430433815677</v>
      </c>
      <c r="Y4" s="32">
        <v>-9.818093842641328E-4</v>
      </c>
      <c r="Z4" s="43">
        <v>2.243687664118663</v>
      </c>
      <c r="AA4" s="40">
        <v>2.247757102492667</v>
      </c>
      <c r="AB4" s="32">
        <v>-0.0018104440063789848</v>
      </c>
      <c r="AC4" s="43">
        <v>0.6622483857851292</v>
      </c>
      <c r="AD4" s="40">
        <v>0.6527619764016166</v>
      </c>
      <c r="AE4" s="32">
        <v>0.014532723605941251</v>
      </c>
      <c r="AF4" s="43">
        <v>0.040493267670704436</v>
      </c>
      <c r="AG4" s="40">
        <v>0.04145893706739203</v>
      </c>
      <c r="AH4" s="32">
        <v>-0.02329218897044772</v>
      </c>
    </row>
    <row r="5">
      <c r="A5" s="15" t="s">
        <v>17</v>
      </c>
      <c r="B5" s="16">
        <v>3.1695152972401246</v>
      </c>
      <c r="C5" s="17">
        <v>3.146397239091207</v>
      </c>
      <c r="D5" s="18">
        <v>0.007347469627069327</v>
      </c>
      <c r="E5" s="19">
        <v>0.07311919622469173</v>
      </c>
      <c r="F5" s="20">
        <v>0.0635659543109801</v>
      </c>
      <c r="G5" s="18">
        <v>0.15028865714773756</v>
      </c>
      <c r="H5" s="21">
        <v>1.6796789232451557</v>
      </c>
      <c r="I5" s="17">
        <v>1.7106473533652753</v>
      </c>
      <c r="J5" s="18">
        <v>-0.01810333968552718</v>
      </c>
      <c r="K5" s="21">
        <v>5.323768041677342</v>
      </c>
      <c r="L5" s="17">
        <v>5.382376109687183</v>
      </c>
      <c r="M5" s="18">
        <v>-0.010888883796945787</v>
      </c>
      <c r="N5" s="22">
        <v>1.5018734201994877</v>
      </c>
      <c r="O5" s="23">
        <v>1.455671943429203</v>
      </c>
      <c r="P5" s="24">
        <v>0.03173893470904268</v>
      </c>
      <c r="Q5" s="25">
        <v>2.9418357287908683</v>
      </c>
      <c r="R5" s="26">
        <v>3.0083713983340883</v>
      </c>
      <c r="S5" s="18">
        <v>-0.022116840221278758</v>
      </c>
      <c r="T5" s="27">
        <v>45.130434782608695</v>
      </c>
      <c r="U5" s="28">
        <v>45.51020408163265</v>
      </c>
      <c r="V5" s="18">
        <v>-0.008344706570481532</v>
      </c>
      <c r="W5" s="27">
        <v>70.2301077423149</v>
      </c>
      <c r="X5" s="28">
        <v>69.13608283204894</v>
      </c>
      <c r="Y5" s="18">
        <v>0.015824224709456755</v>
      </c>
      <c r="Z5" s="29">
        <v>2.2083731907683406</v>
      </c>
      <c r="AA5" s="26">
        <v>2.27124938031794</v>
      </c>
      <c r="AB5" s="18">
        <v>-0.02768352524142355</v>
      </c>
      <c r="AC5" s="29">
        <v>0.6876956994935746</v>
      </c>
      <c r="AD5" s="26">
        <v>0.6881782784025425</v>
      </c>
      <c r="AE5" s="18">
        <v>-7.012411232859174E-4</v>
      </c>
      <c r="AF5" s="29">
        <v>0.04576683987623195</v>
      </c>
      <c r="AG5" s="26">
        <v>0.04894373978868218</v>
      </c>
      <c r="AH5" s="18">
        <v>-0.06490921875129904</v>
      </c>
    </row>
    <row r="6">
      <c r="A6" s="15" t="s">
        <v>18</v>
      </c>
      <c r="B6" s="30">
        <v>3.0311844507977495</v>
      </c>
      <c r="C6" s="31">
        <v>3.167104864299989</v>
      </c>
      <c r="D6" s="32">
        <v>-0.04291629716286059</v>
      </c>
      <c r="E6" s="33">
        <v>0.04213780918727915</v>
      </c>
      <c r="F6" s="34">
        <v>0.05820402298850575</v>
      </c>
      <c r="G6" s="32">
        <v>-0.27603270317585077</v>
      </c>
      <c r="H6" s="35">
        <v>1.689231610192468</v>
      </c>
      <c r="I6" s="31">
        <v>1.732425508054424</v>
      </c>
      <c r="J6" s="32">
        <v>-0.02493261479996576</v>
      </c>
      <c r="K6" s="35">
        <v>5.1203725906114546</v>
      </c>
      <c r="L6" s="31">
        <v>5.486773253596546</v>
      </c>
      <c r="M6" s="32">
        <v>-0.0667788964570238</v>
      </c>
      <c r="N6" s="36">
        <v>1.4518947137859575</v>
      </c>
      <c r="O6" s="37">
        <v>1.4889024335672936</v>
      </c>
      <c r="P6" s="38">
        <v>-0.024855705079793917</v>
      </c>
      <c r="Q6" s="39">
        <v>3.0052048857846323</v>
      </c>
      <c r="R6" s="40">
        <v>3.0003244239854383</v>
      </c>
      <c r="S6" s="32">
        <v>0.0016266446922133504</v>
      </c>
      <c r="T6" s="41">
        <v>45.0</v>
      </c>
      <c r="U6" s="42">
        <v>46.18181818181818</v>
      </c>
      <c r="V6" s="32">
        <v>-0.02559055118110232</v>
      </c>
      <c r="W6" s="41">
        <v>67.3596544621722</v>
      </c>
      <c r="X6" s="42">
        <v>68.5790423372045</v>
      </c>
      <c r="Y6" s="32">
        <v>-0.017780765573198624</v>
      </c>
      <c r="Z6" s="43">
        <v>2.2357247194839496</v>
      </c>
      <c r="AA6" s="40">
        <v>2.2768014240886667</v>
      </c>
      <c r="AB6" s="32">
        <v>-0.018041408517283787</v>
      </c>
      <c r="AC6" s="43">
        <v>0.7268552132815073</v>
      </c>
      <c r="AD6" s="40">
        <v>0.686592463100415</v>
      </c>
      <c r="AE6" s="32">
        <v>0.058641410072111134</v>
      </c>
      <c r="AF6" s="43">
        <v>0.042624953019175724</v>
      </c>
      <c r="AG6" s="40">
        <v>0.03693053679635664</v>
      </c>
      <c r="AH6" s="32">
        <v>0.1541926198966288</v>
      </c>
    </row>
    <row r="7">
      <c r="A7" s="15" t="s">
        <v>19</v>
      </c>
      <c r="B7" s="16">
        <v>2.8125722024086883</v>
      </c>
      <c r="C7" s="17">
        <v>2.9174167809920193</v>
      </c>
      <c r="D7" s="18">
        <v>-0.03593747018472976</v>
      </c>
      <c r="E7" s="19">
        <v>0.052263269639065815</v>
      </c>
      <c r="F7" s="20">
        <v>0.06476923076923077</v>
      </c>
      <c r="G7" s="18">
        <v>-0.19308491056074162</v>
      </c>
      <c r="H7" s="21">
        <v>1.7559605126369944</v>
      </c>
      <c r="I7" s="17">
        <v>1.7790038816450116</v>
      </c>
      <c r="J7" s="18">
        <v>-0.012952961624068749</v>
      </c>
      <c r="K7" s="21">
        <v>4.938765726370121</v>
      </c>
      <c r="L7" s="17">
        <v>5.190095777761097</v>
      </c>
      <c r="M7" s="18">
        <v>-0.048424935136629585</v>
      </c>
      <c r="N7" s="22">
        <v>1.393721684911124</v>
      </c>
      <c r="O7" s="23">
        <v>1.2789285458948585</v>
      </c>
      <c r="P7" s="24">
        <v>0.08975727329312638</v>
      </c>
      <c r="Q7" s="25">
        <v>3.128298614713907</v>
      </c>
      <c r="R7" s="26">
        <v>3.1656191818474295</v>
      </c>
      <c r="S7" s="18">
        <v>-0.011789341986404894</v>
      </c>
      <c r="T7" s="27">
        <v>44.90909090909091</v>
      </c>
      <c r="U7" s="28">
        <v>45.86666666666667</v>
      </c>
      <c r="V7" s="18">
        <v>-0.020877378435518037</v>
      </c>
      <c r="W7" s="27">
        <v>62.62812596456593</v>
      </c>
      <c r="X7" s="28">
        <v>63.60647051581437</v>
      </c>
      <c r="Y7" s="18">
        <v>-0.01538121111444466</v>
      </c>
      <c r="Z7" s="29">
        <v>2.3226104413662574</v>
      </c>
      <c r="AA7" s="26">
        <v>2.3622897106297476</v>
      </c>
      <c r="AB7" s="18">
        <v>-0.016796953009168527</v>
      </c>
      <c r="AC7" s="29">
        <v>0.7650320824051711</v>
      </c>
      <c r="AD7" s="26">
        <v>0.7591738430944176</v>
      </c>
      <c r="AE7" s="18">
        <v>0.007716597936086799</v>
      </c>
      <c r="AF7" s="29">
        <v>0.040656088552967595</v>
      </c>
      <c r="AG7" s="26">
        <v>0.044155627959034306</v>
      </c>
      <c r="AH7" s="18">
        <v>-0.07925466283286546</v>
      </c>
    </row>
    <row r="8">
      <c r="A8" s="15" t="s">
        <v>20</v>
      </c>
      <c r="B8" s="30">
        <v>3.1541401419928725</v>
      </c>
      <c r="C8" s="31">
        <v>3.3316238218763505</v>
      </c>
      <c r="D8" s="32">
        <v>-0.05327242491126152</v>
      </c>
      <c r="E8" s="33">
        <v>0.062202072538860106</v>
      </c>
      <c r="F8" s="34">
        <v>0.052696245733788394</v>
      </c>
      <c r="G8" s="32">
        <v>0.18038907084753963</v>
      </c>
      <c r="H8" s="35">
        <v>1.7040356537132584</v>
      </c>
      <c r="I8" s="31">
        <v>1.7109601566219586</v>
      </c>
      <c r="J8" s="32">
        <v>-0.004047144453890494</v>
      </c>
      <c r="K8" s="35">
        <v>5.374767258764054</v>
      </c>
      <c r="L8" s="31">
        <v>5.700275616083009</v>
      </c>
      <c r="M8" s="32">
        <v>-0.05710396816612715</v>
      </c>
      <c r="N8" s="36">
        <v>1.518111540689832</v>
      </c>
      <c r="O8" s="37">
        <v>1.41542871489601</v>
      </c>
      <c r="P8" s="38">
        <v>0.0725453883428993</v>
      </c>
      <c r="Q8" s="39">
        <v>2.9898847872831245</v>
      </c>
      <c r="R8" s="40">
        <v>3.0162753088563017</v>
      </c>
      <c r="S8" s="32">
        <v>-0.008749374268220853</v>
      </c>
      <c r="T8" s="41">
        <v>44.55555555555556</v>
      </c>
      <c r="U8" s="42">
        <v>45.892857142857146</v>
      </c>
      <c r="V8" s="32">
        <v>-0.02913964548205796</v>
      </c>
      <c r="W8" s="41">
        <v>70.79117525669788</v>
      </c>
      <c r="X8" s="42">
        <v>72.59569417318119</v>
      </c>
      <c r="Y8" s="32">
        <v>-0.024857106706336056</v>
      </c>
      <c r="Z8" s="43">
        <v>2.2741149454469785</v>
      </c>
      <c r="AA8" s="40">
        <v>2.281336712623699</v>
      </c>
      <c r="AB8" s="32">
        <v>-0.0031655858325337666</v>
      </c>
      <c r="AC8" s="43">
        <v>0.6745761576841248</v>
      </c>
      <c r="AD8" s="40">
        <v>0.6912880214936172</v>
      </c>
      <c r="AE8" s="32">
        <v>-0.0241749651229082</v>
      </c>
      <c r="AF8" s="43">
        <v>0.041193686779526395</v>
      </c>
      <c r="AG8" s="40">
        <v>0.04365057484712535</v>
      </c>
      <c r="AH8" s="32">
        <v>-0.056285354229664915</v>
      </c>
    </row>
    <row r="9">
      <c r="A9" s="15" t="s">
        <v>21</v>
      </c>
      <c r="B9" s="44">
        <v>3.0906243843946726</v>
      </c>
      <c r="C9" s="45">
        <v>3.175270985390053</v>
      </c>
      <c r="D9" s="46">
        <v>-0.026658071511015395</v>
      </c>
      <c r="E9" s="47">
        <v>0.054615384615384614</v>
      </c>
      <c r="F9" s="48">
        <v>0.07849539170506913</v>
      </c>
      <c r="G9" s="46">
        <v>-0.3042217711252261</v>
      </c>
      <c r="H9" s="49">
        <v>1.7156023825686233</v>
      </c>
      <c r="I9" s="45">
        <v>1.726470201133085</v>
      </c>
      <c r="J9" s="46">
        <v>-0.0062948196599797454</v>
      </c>
      <c r="K9" s="49">
        <v>5.302282557492185</v>
      </c>
      <c r="L9" s="45">
        <v>5.482010736798414</v>
      </c>
      <c r="M9" s="46">
        <v>-0.03278508341835054</v>
      </c>
      <c r="N9" s="50">
        <v>1.4173167464722125</v>
      </c>
      <c r="O9" s="51">
        <v>1.3186537244862175</v>
      </c>
      <c r="P9" s="52">
        <v>0.07482102401404638</v>
      </c>
      <c r="Q9" s="53">
        <v>3.0186895426398834</v>
      </c>
      <c r="R9" s="54">
        <v>3.1048650231183443</v>
      </c>
      <c r="S9" s="46">
        <v>-0.027754984463676077</v>
      </c>
      <c r="T9" s="55">
        <v>45.5</v>
      </c>
      <c r="U9" s="56">
        <v>45.714285714285715</v>
      </c>
      <c r="V9" s="46">
        <v>-0.004687500000000022</v>
      </c>
      <c r="W9" s="55">
        <v>67.92581064603675</v>
      </c>
      <c r="X9" s="56">
        <v>69.4590528054074</v>
      </c>
      <c r="Y9" s="46">
        <v>-0.02207404359034509</v>
      </c>
      <c r="Z9" s="57">
        <v>2.310620261809856</v>
      </c>
      <c r="AA9" s="54">
        <v>2.2917676509941836</v>
      </c>
      <c r="AB9" s="46">
        <v>0.008226231314284497</v>
      </c>
      <c r="AC9" s="57">
        <v>0.6469506618962086</v>
      </c>
      <c r="AD9" s="54">
        <v>0.7628482042891884</v>
      </c>
      <c r="AE9" s="46">
        <v>-0.15192739753640966</v>
      </c>
      <c r="AF9" s="57">
        <v>0.06111861893381898</v>
      </c>
      <c r="AG9" s="54">
        <v>0.05024916807121185</v>
      </c>
      <c r="AH9" s="46">
        <v>0.21631106105484604</v>
      </c>
    </row>
    <row r="10">
      <c r="A10" s="15" t="s">
        <v>22</v>
      </c>
      <c r="B10" s="30">
        <v>2.9563865669074647</v>
      </c>
      <c r="C10" s="31">
        <v>3.448</v>
      </c>
      <c r="D10" s="32">
        <v>-0.1425793019409905</v>
      </c>
      <c r="E10" s="33">
        <v>0.05309446254071661</v>
      </c>
      <c r="F10" s="34">
        <v>0.04390243902439024</v>
      </c>
      <c r="G10" s="32">
        <v>0.20937386898298957</v>
      </c>
      <c r="H10" s="35">
        <v>1.740350770225893</v>
      </c>
      <c r="I10" s="31">
        <v>1.7090948908565746</v>
      </c>
      <c r="J10" s="32">
        <v>0.018287971918079557</v>
      </c>
      <c r="K10" s="35">
        <v>5.14514963880289</v>
      </c>
      <c r="L10" s="31">
        <v>5.89295918367347</v>
      </c>
      <c r="M10" s="32">
        <v>-0.1268988162929072</v>
      </c>
      <c r="N10" s="36">
        <v>1.4700089052919112</v>
      </c>
      <c r="O10" s="37">
        <v>1.396677363097211</v>
      </c>
      <c r="P10" s="38">
        <v>0.0525042820426927</v>
      </c>
      <c r="Q10" s="39">
        <v>3.003962846755389</v>
      </c>
      <c r="R10" s="40">
        <v>2.965916451122212</v>
      </c>
      <c r="S10" s="32">
        <v>0.012827871674800994</v>
      </c>
      <c r="T10" s="41">
        <v>45.0</v>
      </c>
      <c r="U10" s="42">
        <v>48.0</v>
      </c>
      <c r="V10" s="32">
        <v>-0.0625</v>
      </c>
      <c r="W10" s="41">
        <v>65.69747926461032</v>
      </c>
      <c r="X10" s="42">
        <v>71.83333333333333</v>
      </c>
      <c r="Y10" s="32">
        <v>-0.08541792207038988</v>
      </c>
      <c r="Z10" s="43">
        <v>2.300313461993318</v>
      </c>
      <c r="AA10" s="40">
        <v>2.302895533938633</v>
      </c>
      <c r="AB10" s="32">
        <v>-0.0011212284305833176</v>
      </c>
      <c r="AC10" s="43">
        <v>0.6615745741547155</v>
      </c>
      <c r="AD10" s="40">
        <v>0.6247852052654007</v>
      </c>
      <c r="AE10" s="32">
        <v>0.058883226714190814</v>
      </c>
      <c r="AF10" s="43">
        <v>0.0420748106073553</v>
      </c>
      <c r="AG10" s="40">
        <v>0.03823571191817794</v>
      </c>
      <c r="AH10" s="32">
        <v>0.10040609933961198</v>
      </c>
    </row>
    <row r="11">
      <c r="A11" s="15" t="s">
        <v>23</v>
      </c>
      <c r="B11" s="30">
        <v>2.802357916606486</v>
      </c>
      <c r="C11" s="31">
        <v>2.8408292320166346</v>
      </c>
      <c r="D11" s="32">
        <v>-0.01354228370243809</v>
      </c>
      <c r="E11" s="33">
        <v>0.037358288770053476</v>
      </c>
      <c r="F11" s="34">
        <v>0.03535028790786948</v>
      </c>
      <c r="G11" s="32">
        <v>0.056802956383757874</v>
      </c>
      <c r="H11" s="35">
        <v>1.784614185230366</v>
      </c>
      <c r="I11" s="31">
        <v>1.7716034855747251</v>
      </c>
      <c r="J11" s="32">
        <v>0.007344024642974864</v>
      </c>
      <c r="K11" s="35">
        <v>5.00112769006855</v>
      </c>
      <c r="L11" s="31">
        <v>5.032822969363239</v>
      </c>
      <c r="M11" s="32">
        <v>-0.006297713924695999</v>
      </c>
      <c r="N11" s="36">
        <v>1.3175504376769196</v>
      </c>
      <c r="O11" s="37">
        <v>1.3077309932232355</v>
      </c>
      <c r="P11" s="38">
        <v>0.007508764802982595</v>
      </c>
      <c r="Q11" s="39">
        <v>3.1466961225579504</v>
      </c>
      <c r="R11" s="40">
        <v>3.146074392944373</v>
      </c>
      <c r="S11" s="32">
        <v>1.9762076032647343E-4</v>
      </c>
      <c r="T11" s="41">
        <v>45.333333333333336</v>
      </c>
      <c r="U11" s="42">
        <v>45.45</v>
      </c>
      <c r="V11" s="32">
        <v>-0.0025669233590025773</v>
      </c>
      <c r="W11" s="41">
        <v>61.816718748672486</v>
      </c>
      <c r="X11" s="42">
        <v>62.504493553721325</v>
      </c>
      <c r="Y11" s="32">
        <v>-0.011003605756083936</v>
      </c>
      <c r="Z11" s="43">
        <v>2.369086030177421</v>
      </c>
      <c r="AA11" s="40">
        <v>2.3625303383814864</v>
      </c>
      <c r="AB11" s="32">
        <v>0.0027748603645130557</v>
      </c>
      <c r="AC11" s="43">
        <v>0.7325943560834267</v>
      </c>
      <c r="AD11" s="40">
        <v>0.7434614367287903</v>
      </c>
      <c r="AE11" s="32">
        <v>-0.014616871983540159</v>
      </c>
      <c r="AF11" s="43">
        <v>0.04501573035019304</v>
      </c>
      <c r="AG11" s="40">
        <v>0.04008261783409675</v>
      </c>
      <c r="AH11" s="32">
        <v>0.12307361102297756</v>
      </c>
    </row>
    <row r="12">
      <c r="A12" s="15" t="s">
        <v>24</v>
      </c>
      <c r="B12" s="30">
        <v>3.257864677767499</v>
      </c>
      <c r="C12" s="31">
        <v>3.2066785482898372</v>
      </c>
      <c r="D12" s="32">
        <v>0.01596235129491233</v>
      </c>
      <c r="E12" s="33">
        <v>0.056581818181818185</v>
      </c>
      <c r="F12" s="34">
        <v>0.05550993377483444</v>
      </c>
      <c r="G12" s="32">
        <v>0.019309776360599603</v>
      </c>
      <c r="H12" s="35">
        <v>1.7427927426816567</v>
      </c>
      <c r="I12" s="31">
        <v>1.7453494375563066</v>
      </c>
      <c r="J12" s="32">
        <v>-0.001464861316384583</v>
      </c>
      <c r="K12" s="35">
        <v>5.677782917052112</v>
      </c>
      <c r="L12" s="31">
        <v>5.596774600681541</v>
      </c>
      <c r="M12" s="32">
        <v>0.014474107347597413</v>
      </c>
      <c r="N12" s="36">
        <v>1.402768555949167</v>
      </c>
      <c r="O12" s="37">
        <v>1.4157981886978486</v>
      </c>
      <c r="P12" s="38">
        <v>-0.009203029678025911</v>
      </c>
      <c r="Q12" s="39">
        <v>3.053358232432276</v>
      </c>
      <c r="R12" s="40">
        <v>3.041536598139699</v>
      </c>
      <c r="S12" s="32">
        <v>0.003886730904309183</v>
      </c>
      <c r="T12" s="41">
        <v>45.714285714285715</v>
      </c>
      <c r="U12" s="42">
        <v>45.26315789473684</v>
      </c>
      <c r="V12" s="32">
        <v>0.009966777408637887</v>
      </c>
      <c r="W12" s="41">
        <v>71.26578982616404</v>
      </c>
      <c r="X12" s="42">
        <v>70.8452237412871</v>
      </c>
      <c r="Y12" s="32">
        <v>0.005936407038712496</v>
      </c>
      <c r="Z12" s="43">
        <v>2.314755955041938</v>
      </c>
      <c r="AA12" s="40">
        <v>2.3199463327145775</v>
      </c>
      <c r="AB12" s="32">
        <v>-0.0022372835092984047</v>
      </c>
      <c r="AC12" s="43">
        <v>0.6888278154834718</v>
      </c>
      <c r="AD12" s="40">
        <v>0.6778259891993301</v>
      </c>
      <c r="AE12" s="32">
        <v>0.01623104817379076</v>
      </c>
      <c r="AF12" s="43">
        <v>0.04977447231835191</v>
      </c>
      <c r="AG12" s="40">
        <v>0.04376427622579051</v>
      </c>
      <c r="AH12" s="32">
        <v>0.1373310976640706</v>
      </c>
    </row>
    <row r="13">
      <c r="A13" s="15" t="s">
        <v>25</v>
      </c>
      <c r="B13" s="30">
        <v>2.9135516337905947</v>
      </c>
      <c r="C13" s="31">
        <v>3.111814643107826</v>
      </c>
      <c r="D13" s="32">
        <v>-0.06371298809726739</v>
      </c>
      <c r="E13" s="33">
        <v>0.025658536585365852</v>
      </c>
      <c r="F13" s="34">
        <v>0.05021399176954733</v>
      </c>
      <c r="G13" s="32">
        <v>-0.4890161948660956</v>
      </c>
      <c r="H13" s="35">
        <v>1.7256611319356647</v>
      </c>
      <c r="I13" s="31">
        <v>1.7798286538876666</v>
      </c>
      <c r="J13" s="32">
        <v>-0.03043412175305988</v>
      </c>
      <c r="K13" s="35">
        <v>5.0278028103200825</v>
      </c>
      <c r="L13" s="31">
        <v>5.538496867390532</v>
      </c>
      <c r="M13" s="32">
        <v>-0.09220806101332393</v>
      </c>
      <c r="N13" s="36">
        <v>1.5595591632198853</v>
      </c>
      <c r="O13" s="37">
        <v>1.33116204453832</v>
      </c>
      <c r="P13" s="38">
        <v>0.1715772468263088</v>
      </c>
      <c r="Q13" s="39">
        <v>2.99816376231793</v>
      </c>
      <c r="R13" s="40">
        <v>3.1388869331988127</v>
      </c>
      <c r="S13" s="32">
        <v>-0.044832188567389054</v>
      </c>
      <c r="T13" s="41">
        <v>44.0</v>
      </c>
      <c r="U13" s="42">
        <v>45.833333333333336</v>
      </c>
      <c r="V13" s="32">
        <v>-0.04000000000000005</v>
      </c>
      <c r="W13" s="41">
        <v>66.21708258614987</v>
      </c>
      <c r="X13" s="42">
        <v>67.89413766780712</v>
      </c>
      <c r="Y13" s="32">
        <v>-0.024701029267987024</v>
      </c>
      <c r="Z13" s="43">
        <v>2.3233305626428202</v>
      </c>
      <c r="AA13" s="40">
        <v>2.3755337376523147</v>
      </c>
      <c r="AB13" s="32">
        <v>-0.02197534565898679</v>
      </c>
      <c r="AC13" s="43">
        <v>0.6263527504501353</v>
      </c>
      <c r="AD13" s="40">
        <v>0.7140031947286215</v>
      </c>
      <c r="AE13" s="32">
        <v>-0.1227591766053658</v>
      </c>
      <c r="AF13" s="43">
        <v>0.04848044922497466</v>
      </c>
      <c r="AG13" s="40">
        <v>0.04935000081787735</v>
      </c>
      <c r="AH13" s="32">
        <v>-0.01762009277591922</v>
      </c>
    </row>
    <row r="14">
      <c r="A14" s="15" t="s">
        <v>26</v>
      </c>
      <c r="B14" s="30">
        <v>3.390888705547653</v>
      </c>
      <c r="C14" s="31">
        <v>3.4099999999999997</v>
      </c>
      <c r="D14" s="32">
        <v>-0.005604485176641234</v>
      </c>
      <c r="E14" s="33">
        <v>0.05</v>
      </c>
      <c r="F14" s="34">
        <v>0.09525</v>
      </c>
      <c r="G14" s="32">
        <v>-0.4750656167979002</v>
      </c>
      <c r="H14" s="35">
        <v>1.7131927918156844</v>
      </c>
      <c r="I14" s="31">
        <v>1.6946240880851227</v>
      </c>
      <c r="J14" s="32">
        <v>0.010957417554204516</v>
      </c>
      <c r="K14" s="35">
        <v>5.809246088193457</v>
      </c>
      <c r="L14" s="31">
        <v>5.778668140370268</v>
      </c>
      <c r="M14" s="32">
        <v>0.005291521693306586</v>
      </c>
      <c r="N14" s="36">
        <v>1.5417380034009303</v>
      </c>
      <c r="O14" s="37">
        <v>1.2995828839158594</v>
      </c>
      <c r="P14" s="38">
        <v>0.18633295535211822</v>
      </c>
      <c r="Q14" s="39">
        <v>2.9391725930297787</v>
      </c>
      <c r="R14" s="40">
        <v>3.062844804911193</v>
      </c>
      <c r="S14" s="32">
        <v>-0.04037821690576975</v>
      </c>
      <c r="T14" s="41">
        <v>46.0</v>
      </c>
      <c r="U14" s="42">
        <v>47.0</v>
      </c>
      <c r="V14" s="32">
        <v>-0.02127659574468085</v>
      </c>
      <c r="W14" s="41">
        <v>73.71497185973159</v>
      </c>
      <c r="X14" s="42">
        <v>72.5531914893617</v>
      </c>
      <c r="Y14" s="32">
        <v>0.016012808623866615</v>
      </c>
      <c r="Z14" s="43">
        <v>2.3362297960584493</v>
      </c>
      <c r="AA14" s="40">
        <v>2.291286906267751</v>
      </c>
      <c r="AB14" s="32">
        <v>0.01961469323975023</v>
      </c>
      <c r="AC14" s="43">
        <v>0.5650603410169422</v>
      </c>
      <c r="AD14" s="40">
        <v>0.7220310855301808</v>
      </c>
      <c r="AE14" s="32">
        <v>-0.21740164330733264</v>
      </c>
      <c r="AF14" s="43">
        <v>0.03788245595438761</v>
      </c>
      <c r="AG14" s="40">
        <v>0.04952681311326099</v>
      </c>
      <c r="AH14" s="32">
        <v>-0.2351121832176913</v>
      </c>
    </row>
    <row r="15">
      <c r="A15" s="58" t="s">
        <v>27</v>
      </c>
      <c r="B15" s="59">
        <v>3.1172531886716266</v>
      </c>
      <c r="C15" s="60">
        <v>3.151093088486318</v>
      </c>
      <c r="D15" s="61">
        <v>-0.01073909873952571</v>
      </c>
      <c r="E15" s="62">
        <v>0.060249445566997496</v>
      </c>
      <c r="F15" s="63">
        <v>0.05799010357657887</v>
      </c>
      <c r="G15" s="61">
        <v>0.038960820055012516</v>
      </c>
      <c r="H15" s="60">
        <v>1.7089324677538236</v>
      </c>
      <c r="I15" s="60">
        <v>1.72159004085295</v>
      </c>
      <c r="J15" s="61">
        <v>-0.007352257389253605</v>
      </c>
      <c r="K15" s="60">
        <v>5.327175184330078</v>
      </c>
      <c r="L15" s="60">
        <v>5.424890478938609</v>
      </c>
      <c r="M15" s="61">
        <v>-0.01801239951071778</v>
      </c>
      <c r="N15" s="59">
        <v>1.482430406185233</v>
      </c>
      <c r="O15" s="60">
        <v>1.44307858318778</v>
      </c>
      <c r="P15" s="61">
        <v>0.027269355567958252</v>
      </c>
      <c r="Q15" s="64">
        <v>2.990141953351248</v>
      </c>
      <c r="R15" s="64">
        <v>3.014154659114727</v>
      </c>
      <c r="S15" s="61">
        <v>-0.00796664686427582</v>
      </c>
      <c r="T15" s="60">
        <v>44.958064516129035</v>
      </c>
      <c r="U15" s="60">
        <v>45.58095238095238</v>
      </c>
      <c r="V15" s="61">
        <v>-0.013665529838372648</v>
      </c>
      <c r="W15" s="60">
        <v>69.33690812141812</v>
      </c>
      <c r="X15" s="60">
        <v>69.13179571480639</v>
      </c>
      <c r="Y15" s="61">
        <v>0.002966976403417831</v>
      </c>
      <c r="Z15" s="65">
        <v>2.2602572652491584</v>
      </c>
      <c r="AA15" s="64">
        <v>2.27874039678161</v>
      </c>
      <c r="AB15" s="61">
        <v>-0.008111117685259867</v>
      </c>
      <c r="AC15" s="65">
        <v>0.6885915707339241</v>
      </c>
      <c r="AD15" s="64">
        <v>0.6927072939985458</v>
      </c>
      <c r="AE15" s="61">
        <v>-0.00594150415374487</v>
      </c>
      <c r="AF15" s="65">
        <v>0.04129311766970562</v>
      </c>
      <c r="AG15" s="64">
        <v>0.04270696842155326</v>
      </c>
      <c r="AH15" s="61">
        <v>-0.033105856119117594</v>
      </c>
    </row>
    <row r="17">
      <c r="A17" s="66"/>
      <c r="B17" s="1" t="s">
        <v>28</v>
      </c>
      <c r="C17" s="2"/>
      <c r="D17" s="3"/>
      <c r="E17" s="1" t="s">
        <v>29</v>
      </c>
      <c r="F17" s="2"/>
      <c r="G17" s="3"/>
      <c r="H17" s="1" t="s">
        <v>30</v>
      </c>
      <c r="I17" s="2"/>
      <c r="J17" s="3"/>
      <c r="K17" s="1" t="s">
        <v>31</v>
      </c>
      <c r="L17" s="2"/>
      <c r="M17" s="3"/>
      <c r="N17" s="1" t="s">
        <v>32</v>
      </c>
      <c r="O17" s="2"/>
      <c r="P17" s="3"/>
      <c r="Q17" s="1" t="s">
        <v>33</v>
      </c>
      <c r="R17" s="2"/>
      <c r="S17" s="3"/>
      <c r="T17" s="1" t="s">
        <v>34</v>
      </c>
      <c r="U17" s="2"/>
      <c r="V17" s="3"/>
    </row>
    <row r="18">
      <c r="A18" s="7" t="s">
        <v>11</v>
      </c>
      <c r="B18" s="8" t="s">
        <v>12</v>
      </c>
      <c r="C18" s="9" t="s">
        <v>13</v>
      </c>
      <c r="D18" s="10" t="s">
        <v>14</v>
      </c>
      <c r="E18" s="8" t="s">
        <v>12</v>
      </c>
      <c r="F18" s="9" t="s">
        <v>13</v>
      </c>
      <c r="G18" s="10" t="s">
        <v>14</v>
      </c>
      <c r="H18" s="8" t="s">
        <v>12</v>
      </c>
      <c r="I18" s="9" t="s">
        <v>13</v>
      </c>
      <c r="J18" s="10" t="s">
        <v>14</v>
      </c>
      <c r="K18" s="8" t="s">
        <v>12</v>
      </c>
      <c r="L18" s="9" t="s">
        <v>13</v>
      </c>
      <c r="M18" s="10" t="s">
        <v>14</v>
      </c>
      <c r="N18" s="8" t="s">
        <v>12</v>
      </c>
      <c r="O18" s="9" t="s">
        <v>13</v>
      </c>
      <c r="P18" s="10" t="s">
        <v>14</v>
      </c>
      <c r="Q18" s="8" t="s">
        <v>12</v>
      </c>
      <c r="R18" s="9" t="s">
        <v>13</v>
      </c>
      <c r="S18" s="10" t="s">
        <v>14</v>
      </c>
      <c r="T18" s="8" t="s">
        <v>12</v>
      </c>
      <c r="U18" s="9" t="s">
        <v>13</v>
      </c>
      <c r="V18" s="10" t="s">
        <v>14</v>
      </c>
    </row>
    <row r="19">
      <c r="A19" s="15" t="s">
        <v>15</v>
      </c>
      <c r="B19" s="67">
        <v>9917731.64</v>
      </c>
      <c r="C19" s="68">
        <v>1.3768298197E7</v>
      </c>
      <c r="D19" s="18">
        <v>-0.2796690267675207</v>
      </c>
      <c r="E19" s="69">
        <v>1.4346719418E7</v>
      </c>
      <c r="F19" s="70">
        <v>1.940226516E7</v>
      </c>
      <c r="G19" s="18">
        <v>-0.2605647175888818</v>
      </c>
      <c r="H19" s="69">
        <v>3.0061169622E7</v>
      </c>
      <c r="I19" s="70">
        <v>4.1999844739999995E7</v>
      </c>
      <c r="J19" s="18">
        <v>-0.28425522027298794</v>
      </c>
      <c r="K19" s="71">
        <v>184633.0</v>
      </c>
      <c r="L19" s="72">
        <v>228650.0</v>
      </c>
      <c r="M19" s="18">
        <v>-0.19250820030614477</v>
      </c>
      <c r="N19" s="69">
        <v>3.0061169622E7</v>
      </c>
      <c r="O19" s="70">
        <v>4.1999844739999995E7</v>
      </c>
      <c r="P19" s="18">
        <v>-0.28425522027298794</v>
      </c>
      <c r="Q19" s="69">
        <v>3.0061169622E7</v>
      </c>
      <c r="R19" s="70">
        <v>4.1999844739999995E7</v>
      </c>
      <c r="S19" s="18">
        <v>-0.28425522027298794</v>
      </c>
      <c r="T19" s="69">
        <v>3.0061169622E7</v>
      </c>
      <c r="U19" s="70">
        <v>4.1999844739999995E7</v>
      </c>
      <c r="V19" s="18">
        <v>-0.28425522027298794</v>
      </c>
    </row>
    <row r="20">
      <c r="A20" s="15" t="s">
        <v>16</v>
      </c>
      <c r="B20" s="73">
        <v>1.1900961017E7</v>
      </c>
      <c r="C20" s="74">
        <v>1.5070989373999998E7</v>
      </c>
      <c r="D20" s="32">
        <v>-0.21033976458565032</v>
      </c>
      <c r="E20" s="75">
        <v>1.8132761893E7</v>
      </c>
      <c r="F20" s="76">
        <v>2.2873650185000002E7</v>
      </c>
      <c r="G20" s="32">
        <v>-0.20726417749926793</v>
      </c>
      <c r="H20" s="75">
        <v>3.5065340447E7</v>
      </c>
      <c r="I20" s="76">
        <v>4.4338519415E7</v>
      </c>
      <c r="J20" s="32">
        <v>-0.2091449847750854</v>
      </c>
      <c r="K20" s="77">
        <v>268808.0</v>
      </c>
      <c r="L20" s="78">
        <v>324539.0</v>
      </c>
      <c r="M20" s="32">
        <v>-0.17172358329815524</v>
      </c>
      <c r="N20" s="75">
        <v>3.5065340447E7</v>
      </c>
      <c r="O20" s="76">
        <v>4.4338519415E7</v>
      </c>
      <c r="P20" s="32">
        <v>-0.2091449847750854</v>
      </c>
      <c r="Q20" s="75">
        <v>3.5065340447E7</v>
      </c>
      <c r="R20" s="76">
        <v>4.4338519415E7</v>
      </c>
      <c r="S20" s="32">
        <v>-0.2091449847750854</v>
      </c>
      <c r="T20" s="75">
        <v>3.5065340447E7</v>
      </c>
      <c r="U20" s="76">
        <v>4.4338519415E7</v>
      </c>
      <c r="V20" s="32">
        <v>-0.2091449847750854</v>
      </c>
    </row>
    <row r="21">
      <c r="A21" s="15" t="s">
        <v>17</v>
      </c>
      <c r="B21" s="67">
        <v>1929816.4400000002</v>
      </c>
      <c r="C21" s="68">
        <v>3998255.9739999995</v>
      </c>
      <c r="D21" s="18">
        <v>-0.5173354451167512</v>
      </c>
      <c r="E21" s="69">
        <v>2898340.0171</v>
      </c>
      <c r="F21" s="70">
        <v>5820149.044</v>
      </c>
      <c r="G21" s="18">
        <v>-0.5020161863229425</v>
      </c>
      <c r="H21" s="69">
        <v>5677202.953199999</v>
      </c>
      <c r="I21" s="70">
        <v>1.20282389154E7</v>
      </c>
      <c r="J21" s="18">
        <v>-0.5280104599575787</v>
      </c>
      <c r="K21" s="71">
        <v>48032.0</v>
      </c>
      <c r="L21" s="72">
        <v>86259.0</v>
      </c>
      <c r="M21" s="18">
        <v>-0.44316535086193903</v>
      </c>
      <c r="N21" s="69">
        <v>5677202.953199999</v>
      </c>
      <c r="O21" s="70">
        <v>1.20282389154E7</v>
      </c>
      <c r="P21" s="18">
        <v>-0.5280104599575787</v>
      </c>
      <c r="Q21" s="69">
        <v>5677202.953199999</v>
      </c>
      <c r="R21" s="70">
        <v>1.20282389154E7</v>
      </c>
      <c r="S21" s="18">
        <v>-0.5280104599575787</v>
      </c>
      <c r="T21" s="69">
        <v>5677202.953199999</v>
      </c>
      <c r="U21" s="70">
        <v>1.20282389154E7</v>
      </c>
      <c r="V21" s="18">
        <v>-0.5280104599575787</v>
      </c>
    </row>
    <row r="22">
      <c r="A22" s="15" t="s">
        <v>18</v>
      </c>
      <c r="B22" s="73">
        <v>493006.995</v>
      </c>
      <c r="C22" s="74">
        <v>830402.227</v>
      </c>
      <c r="D22" s="32">
        <v>-0.40630338049418546</v>
      </c>
      <c r="E22" s="75">
        <v>715794.2498999999</v>
      </c>
      <c r="F22" s="76">
        <v>1236387.89662</v>
      </c>
      <c r="G22" s="32">
        <v>-0.42106012857549263</v>
      </c>
      <c r="H22" s="75">
        <v>1481587.0300999999</v>
      </c>
      <c r="I22" s="76">
        <v>2491476.0834</v>
      </c>
      <c r="J22" s="32">
        <v>-0.40533764703928127</v>
      </c>
      <c r="K22" s="77">
        <v>7155.0</v>
      </c>
      <c r="L22" s="78">
        <v>16204.0</v>
      </c>
      <c r="M22" s="32">
        <v>-0.558442359911133</v>
      </c>
      <c r="N22" s="75">
        <v>1481587.0300999999</v>
      </c>
      <c r="O22" s="76">
        <v>2491476.0834</v>
      </c>
      <c r="P22" s="32">
        <v>-0.40533764703928127</v>
      </c>
      <c r="Q22" s="75">
        <v>1481587.0300999999</v>
      </c>
      <c r="R22" s="76">
        <v>2491476.0834</v>
      </c>
      <c r="S22" s="32">
        <v>-0.40533764703928127</v>
      </c>
      <c r="T22" s="75">
        <v>1481587.0300999999</v>
      </c>
      <c r="U22" s="76">
        <v>2491476.0834</v>
      </c>
      <c r="V22" s="32">
        <v>-0.40533764703928127</v>
      </c>
    </row>
    <row r="23">
      <c r="A23" s="15" t="s">
        <v>19</v>
      </c>
      <c r="B23" s="67">
        <v>627743.615</v>
      </c>
      <c r="C23" s="68">
        <v>1826702.591</v>
      </c>
      <c r="D23" s="18">
        <v>-0.6563514947135694</v>
      </c>
      <c r="E23" s="69">
        <v>874899.88879</v>
      </c>
      <c r="F23" s="70">
        <v>2336222.0884900005</v>
      </c>
      <c r="G23" s="18">
        <v>-0.6255065419078009</v>
      </c>
      <c r="H23" s="69">
        <v>1963769.4812</v>
      </c>
      <c r="I23" s="70">
        <v>5782644.7616</v>
      </c>
      <c r="J23" s="18">
        <v>-0.660402884465508</v>
      </c>
      <c r="K23" s="71">
        <v>12308.0</v>
      </c>
      <c r="L23" s="72">
        <v>43363.0</v>
      </c>
      <c r="M23" s="18">
        <v>-0.7161635495699098</v>
      </c>
      <c r="N23" s="69">
        <v>1963769.4812</v>
      </c>
      <c r="O23" s="70">
        <v>5782644.7616</v>
      </c>
      <c r="P23" s="18">
        <v>-0.660402884465508</v>
      </c>
      <c r="Q23" s="69">
        <v>1963769.4812</v>
      </c>
      <c r="R23" s="70">
        <v>5782644.7616</v>
      </c>
      <c r="S23" s="18">
        <v>-0.660402884465508</v>
      </c>
      <c r="T23" s="69">
        <v>1963769.4812</v>
      </c>
      <c r="U23" s="70">
        <v>5782644.7616</v>
      </c>
      <c r="V23" s="18">
        <v>-0.660402884465508</v>
      </c>
    </row>
    <row r="24">
      <c r="A24" s="15" t="s">
        <v>20</v>
      </c>
      <c r="B24" s="73">
        <v>570883.595</v>
      </c>
      <c r="C24" s="74">
        <v>1849451.0159999998</v>
      </c>
      <c r="D24" s="32">
        <v>-0.6913226735603362</v>
      </c>
      <c r="E24" s="75">
        <v>866664.9739600001</v>
      </c>
      <c r="F24" s="76">
        <v>2617766.07484</v>
      </c>
      <c r="G24" s="32">
        <v>-0.6689295570411228</v>
      </c>
      <c r="H24" s="75">
        <v>1706876.1760000002</v>
      </c>
      <c r="I24" s="76">
        <v>5578453.4345</v>
      </c>
      <c r="J24" s="32">
        <v>-0.6940234070174706</v>
      </c>
      <c r="K24" s="77">
        <v>12005.0</v>
      </c>
      <c r="L24" s="78">
        <v>30880.0</v>
      </c>
      <c r="M24" s="32">
        <v>-0.6112370466321243</v>
      </c>
      <c r="N24" s="75">
        <v>1706876.1760000002</v>
      </c>
      <c r="O24" s="76">
        <v>5578453.4345</v>
      </c>
      <c r="P24" s="32">
        <v>-0.6940234070174706</v>
      </c>
      <c r="Q24" s="75">
        <v>1706876.1760000002</v>
      </c>
      <c r="R24" s="76">
        <v>5578453.4345</v>
      </c>
      <c r="S24" s="32">
        <v>-0.6940234070174706</v>
      </c>
      <c r="T24" s="75">
        <v>1706876.1760000002</v>
      </c>
      <c r="U24" s="76">
        <v>5578453.4345</v>
      </c>
      <c r="V24" s="32">
        <v>-0.6940234070174706</v>
      </c>
    </row>
    <row r="25">
      <c r="A25" s="15" t="s">
        <v>21</v>
      </c>
      <c r="B25" s="79">
        <v>360845.85</v>
      </c>
      <c r="C25" s="80">
        <v>1269895.651</v>
      </c>
      <c r="D25" s="46">
        <v>-0.7158460620635672</v>
      </c>
      <c r="E25" s="81">
        <v>511432.8661</v>
      </c>
      <c r="F25" s="82">
        <v>1674552.6299</v>
      </c>
      <c r="G25" s="46">
        <v>-0.6945853734495395</v>
      </c>
      <c r="H25" s="81">
        <v>1089281.5939</v>
      </c>
      <c r="I25" s="82">
        <v>3942854.5898</v>
      </c>
      <c r="J25" s="46">
        <v>-0.7237327501962852</v>
      </c>
      <c r="K25" s="83">
        <v>6745.0</v>
      </c>
      <c r="L25" s="84">
        <v>34067.0</v>
      </c>
      <c r="M25" s="46">
        <v>-0.8020078081427775</v>
      </c>
      <c r="N25" s="81">
        <v>1089281.5939</v>
      </c>
      <c r="O25" s="82">
        <v>3942854.5898</v>
      </c>
      <c r="P25" s="46">
        <v>-0.7237327501962852</v>
      </c>
      <c r="Q25" s="81">
        <v>1089281.5939</v>
      </c>
      <c r="R25" s="82">
        <v>3942854.5898</v>
      </c>
      <c r="S25" s="46">
        <v>-0.7237327501962852</v>
      </c>
      <c r="T25" s="81">
        <v>1089281.5939</v>
      </c>
      <c r="U25" s="82">
        <v>3942854.5898</v>
      </c>
      <c r="V25" s="46">
        <v>-0.7237327501962852</v>
      </c>
    </row>
    <row r="26">
      <c r="A26" s="15" t="s">
        <v>22</v>
      </c>
      <c r="B26" s="73">
        <v>171884.315</v>
      </c>
      <c r="C26" s="74">
        <v>67580.8</v>
      </c>
      <c r="D26" s="32">
        <v>1.5433897645485108</v>
      </c>
      <c r="E26" s="75">
        <v>252671.47373000003</v>
      </c>
      <c r="F26" s="76">
        <v>94388.57354</v>
      </c>
      <c r="G26" s="32">
        <v>1.6769286180908631</v>
      </c>
      <c r="H26" s="75">
        <v>516334.09619999997</v>
      </c>
      <c r="I26" s="76">
        <v>200439.0065</v>
      </c>
      <c r="J26" s="32">
        <v>1.5760160420671414</v>
      </c>
      <c r="K26" s="77">
        <v>3260.0</v>
      </c>
      <c r="L26" s="78">
        <v>900.0</v>
      </c>
      <c r="M26" s="32">
        <v>2.6222222222222222</v>
      </c>
      <c r="N26" s="75">
        <v>516334.09619999997</v>
      </c>
      <c r="O26" s="76">
        <v>200439.0065</v>
      </c>
      <c r="P26" s="32">
        <v>1.5760160420671414</v>
      </c>
      <c r="Q26" s="75">
        <v>516334.09619999997</v>
      </c>
      <c r="R26" s="76">
        <v>200439.0065</v>
      </c>
      <c r="S26" s="32">
        <v>1.5760160420671414</v>
      </c>
      <c r="T26" s="75">
        <v>516334.09619999997</v>
      </c>
      <c r="U26" s="76">
        <v>200439.0065</v>
      </c>
      <c r="V26" s="32">
        <v>1.5760160420671414</v>
      </c>
    </row>
    <row r="27">
      <c r="A27" s="15" t="s">
        <v>23</v>
      </c>
      <c r="B27" s="73">
        <v>504463.658</v>
      </c>
      <c r="C27" s="74">
        <v>1142200.8460000001</v>
      </c>
      <c r="D27" s="32">
        <v>-0.5583406720747605</v>
      </c>
      <c r="E27" s="75">
        <v>664656.3133899999</v>
      </c>
      <c r="F27" s="76">
        <v>1493691.4468</v>
      </c>
      <c r="G27" s="32">
        <v>-0.5550243560583266</v>
      </c>
      <c r="H27" s="75">
        <v>1587393.8366</v>
      </c>
      <c r="I27" s="76">
        <v>3593448.8331999998</v>
      </c>
      <c r="J27" s="32">
        <v>-0.5582533910225707</v>
      </c>
      <c r="K27" s="77">
        <v>6986.0</v>
      </c>
      <c r="L27" s="78">
        <v>14734.0</v>
      </c>
      <c r="M27" s="32">
        <v>-0.5258585584362698</v>
      </c>
      <c r="N27" s="75">
        <v>1587393.8366</v>
      </c>
      <c r="O27" s="76">
        <v>3593448.8331999998</v>
      </c>
      <c r="P27" s="32">
        <v>-0.5582533910225707</v>
      </c>
      <c r="Q27" s="75">
        <v>1587393.8366</v>
      </c>
      <c r="R27" s="76">
        <v>3593448.8331999998</v>
      </c>
      <c r="S27" s="32">
        <v>-0.5582533910225707</v>
      </c>
      <c r="T27" s="75">
        <v>1587393.8366</v>
      </c>
      <c r="U27" s="76">
        <v>3593448.8331999998</v>
      </c>
      <c r="V27" s="32">
        <v>-0.5582533910225707</v>
      </c>
    </row>
    <row r="28">
      <c r="A28" s="15" t="s">
        <v>24</v>
      </c>
      <c r="B28" s="73">
        <v>422610.206</v>
      </c>
      <c r="C28" s="74">
        <v>1143325.203</v>
      </c>
      <c r="D28" s="32">
        <v>-0.6303674537296104</v>
      </c>
      <c r="E28" s="75">
        <v>592824.3084</v>
      </c>
      <c r="F28" s="76">
        <v>1618717.7515</v>
      </c>
      <c r="G28" s="32">
        <v>-0.6337691930229011</v>
      </c>
      <c r="H28" s="75">
        <v>1290380.3516</v>
      </c>
      <c r="I28" s="76">
        <v>3477465.4485000004</v>
      </c>
      <c r="J28" s="32">
        <v>-0.6289307914887827</v>
      </c>
      <c r="K28" s="77">
        <v>7780.0</v>
      </c>
      <c r="L28" s="78">
        <v>20955.0</v>
      </c>
      <c r="M28" s="32">
        <v>-0.628728227153424</v>
      </c>
      <c r="N28" s="75">
        <v>1290380.3516</v>
      </c>
      <c r="O28" s="76">
        <v>3477465.4485000004</v>
      </c>
      <c r="P28" s="32">
        <v>-0.6289307914887827</v>
      </c>
      <c r="Q28" s="75">
        <v>1290380.3516</v>
      </c>
      <c r="R28" s="76">
        <v>3477465.4485000004</v>
      </c>
      <c r="S28" s="32">
        <v>-0.6289307914887827</v>
      </c>
      <c r="T28" s="75">
        <v>1290380.3516</v>
      </c>
      <c r="U28" s="76">
        <v>3477465.4485000004</v>
      </c>
      <c r="V28" s="32">
        <v>-0.6289307914887827</v>
      </c>
    </row>
    <row r="29">
      <c r="A29" s="15" t="s">
        <v>25</v>
      </c>
      <c r="B29" s="73">
        <v>174585.84100000001</v>
      </c>
      <c r="C29" s="74">
        <v>359100.298</v>
      </c>
      <c r="D29" s="32">
        <v>-0.5138242937353397</v>
      </c>
      <c r="E29" s="75">
        <v>272276.9481</v>
      </c>
      <c r="F29" s="76">
        <v>478020.68688000005</v>
      </c>
      <c r="G29" s="32">
        <v>-0.430407604580613</v>
      </c>
      <c r="H29" s="75">
        <v>523436.9419</v>
      </c>
      <c r="I29" s="76">
        <v>1127175.2330999998</v>
      </c>
      <c r="J29" s="32">
        <v>-0.5356206146754804</v>
      </c>
      <c r="K29" s="77">
        <v>1578.0</v>
      </c>
      <c r="L29" s="78">
        <v>6101.0</v>
      </c>
      <c r="M29" s="32">
        <v>-0.7413538764137027</v>
      </c>
      <c r="N29" s="75">
        <v>523436.9419</v>
      </c>
      <c r="O29" s="76">
        <v>1127175.2330999998</v>
      </c>
      <c r="P29" s="32">
        <v>-0.5356206146754804</v>
      </c>
      <c r="Q29" s="75">
        <v>523436.9419</v>
      </c>
      <c r="R29" s="76">
        <v>1127175.2330999998</v>
      </c>
      <c r="S29" s="32">
        <v>-0.5356206146754804</v>
      </c>
      <c r="T29" s="75">
        <v>523436.9419</v>
      </c>
      <c r="U29" s="76">
        <v>1127175.2330999998</v>
      </c>
      <c r="V29" s="32">
        <v>-0.5356206146754804</v>
      </c>
    </row>
    <row r="30">
      <c r="A30" s="15" t="s">
        <v>26</v>
      </c>
      <c r="B30" s="73">
        <v>119189.73800000001</v>
      </c>
      <c r="C30" s="74">
        <v>61703.95</v>
      </c>
      <c r="D30" s="32">
        <v>0.9316387038431092</v>
      </c>
      <c r="E30" s="75">
        <v>183759.34869</v>
      </c>
      <c r="F30" s="76">
        <v>80189.39729</v>
      </c>
      <c r="G30" s="32">
        <v>1.2915666522027307</v>
      </c>
      <c r="H30" s="75">
        <v>350319.21129999997</v>
      </c>
      <c r="I30" s="76">
        <v>188989.6227</v>
      </c>
      <c r="J30" s="32">
        <v>0.853642577275752</v>
      </c>
      <c r="K30" s="77">
        <v>1850.0</v>
      </c>
      <c r="L30" s="78">
        <v>1905.0</v>
      </c>
      <c r="M30" s="32">
        <v>-0.028871391076115485</v>
      </c>
      <c r="N30" s="75">
        <v>350319.21129999997</v>
      </c>
      <c r="O30" s="76">
        <v>188989.6227</v>
      </c>
      <c r="P30" s="32">
        <v>0.853642577275752</v>
      </c>
      <c r="Q30" s="75">
        <v>350319.21129999997</v>
      </c>
      <c r="R30" s="76">
        <v>188989.6227</v>
      </c>
      <c r="S30" s="32">
        <v>0.853642577275752</v>
      </c>
      <c r="T30" s="75">
        <v>350319.21129999997</v>
      </c>
      <c r="U30" s="76">
        <v>188989.6227</v>
      </c>
      <c r="V30" s="32">
        <v>0.853642577275752</v>
      </c>
    </row>
    <row r="31">
      <c r="A31" s="85" t="s">
        <v>27</v>
      </c>
      <c r="B31" s="86">
        <v>2.7193722910000008E7</v>
      </c>
      <c r="C31" s="87">
        <v>4.1387906127000004E7</v>
      </c>
      <c r="D31" s="61">
        <v>-0.34295485191845</v>
      </c>
      <c r="E31" s="88">
        <v>4.031280169915999E7</v>
      </c>
      <c r="F31" s="89">
        <v>5.9726000934860006E7</v>
      </c>
      <c r="G31" s="61">
        <v>-0.32503765415121244</v>
      </c>
      <c r="H31" s="88">
        <v>8.131309174100001E7</v>
      </c>
      <c r="I31" s="89">
        <v>1.247495500837E8</v>
      </c>
      <c r="J31" s="61">
        <v>-0.34818929858710146</v>
      </c>
      <c r="K31" s="86">
        <v>559290.0</v>
      </c>
      <c r="L31" s="87">
        <v>808557.0</v>
      </c>
      <c r="M31" s="61">
        <v>-0.30828624327041876</v>
      </c>
      <c r="N31" s="88">
        <v>6.14648097765E7</v>
      </c>
      <c r="O31" s="89">
        <v>9.43122936298E7</v>
      </c>
      <c r="P31" s="61">
        <v>-0.3482842224390685</v>
      </c>
      <c r="Q31" s="88">
        <v>1.8725368372700002E7</v>
      </c>
      <c r="R31" s="89">
        <v>2.8669704457500007E7</v>
      </c>
      <c r="S31" s="61">
        <v>-0.34685868839497447</v>
      </c>
      <c r="T31" s="88">
        <v>1122913.5999999999</v>
      </c>
      <c r="U31" s="89">
        <v>1767552.0</v>
      </c>
      <c r="V31" s="61">
        <v>-0.36470689405460216</v>
      </c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</row>
    <row r="34">
      <c r="R34" s="91" t="s">
        <v>35</v>
      </c>
    </row>
    <row r="35">
      <c r="D35" s="99" t="s">
        <v>38</v>
      </c>
      <c r="E35" s="100" t="s">
        <v>12</v>
      </c>
      <c r="F35" s="101" t="s">
        <v>13</v>
      </c>
      <c r="G35" s="102" t="s">
        <v>14</v>
      </c>
      <c r="H35" s="101" t="s">
        <v>39</v>
      </c>
      <c r="R35" s="92" t="s">
        <v>12</v>
      </c>
      <c r="S35" s="93" t="s">
        <v>13</v>
      </c>
    </row>
    <row r="36">
      <c r="D36" s="103" t="s">
        <v>4</v>
      </c>
      <c r="E36" s="104">
        <v>1.5417380034009303</v>
      </c>
      <c r="F36" s="104">
        <v>1.2995828839158594</v>
      </c>
      <c r="G36" s="105">
        <v>0.18633295535211822</v>
      </c>
      <c r="H36" s="103" t="s">
        <v>40</v>
      </c>
      <c r="R36" s="94">
        <v>8758938.0</v>
      </c>
      <c r="S36" s="94">
        <v>1.313446E7</v>
      </c>
    </row>
    <row r="37">
      <c r="D37" s="103" t="s">
        <v>5</v>
      </c>
      <c r="E37" s="104">
        <v>2.99816376231793</v>
      </c>
      <c r="F37" s="104">
        <v>3.1388869331988127</v>
      </c>
      <c r="G37" s="105">
        <v>-0.044832188567389054</v>
      </c>
      <c r="H37" s="103" t="s">
        <v>25</v>
      </c>
      <c r="R37" s="91" t="s">
        <v>36</v>
      </c>
    </row>
    <row r="38">
      <c r="D38" s="103" t="s">
        <v>41</v>
      </c>
      <c r="E38" s="106">
        <v>5.14514963880289</v>
      </c>
      <c r="F38" s="106">
        <v>5.89295918367347</v>
      </c>
      <c r="G38" s="105">
        <v>-0.1268988162929072</v>
      </c>
      <c r="H38" s="103" t="s">
        <v>42</v>
      </c>
      <c r="R38" s="92" t="s">
        <v>12</v>
      </c>
      <c r="S38" s="93" t="s">
        <v>13</v>
      </c>
      <c r="T38" s="95">
        <f>R39*0.039</f>
        <v>1064460.822</v>
      </c>
    </row>
    <row r="39">
      <c r="D39" s="107" t="s">
        <v>43</v>
      </c>
      <c r="E39" s="108">
        <v>1.7256611319356647</v>
      </c>
      <c r="F39" s="108">
        <v>1.7798286538876666</v>
      </c>
      <c r="G39" s="109">
        <v>-0.03043412175305988</v>
      </c>
      <c r="H39" s="107" t="s">
        <v>25</v>
      </c>
      <c r="R39" s="95">
        <v>2.7293867221000005E7</v>
      </c>
      <c r="S39" s="95">
        <v>4.1387906127000004E7</v>
      </c>
    </row>
    <row r="42">
      <c r="D42" s="100" t="s">
        <v>44</v>
      </c>
      <c r="E42" s="100" t="s">
        <v>45</v>
      </c>
      <c r="F42" s="100" t="s">
        <v>46</v>
      </c>
    </row>
    <row r="43">
      <c r="D43" s="110">
        <f t="shared" ref="D43:D44" si="1">E43*305</f>
        <v>8522615</v>
      </c>
      <c r="E43" s="111">
        <v>27943.0</v>
      </c>
      <c r="F43" s="112">
        <v>16.0</v>
      </c>
    </row>
    <row r="44">
      <c r="C44" s="103"/>
      <c r="D44" s="110">
        <f t="shared" si="1"/>
        <v>8324627.3</v>
      </c>
      <c r="E44" s="111">
        <v>27293.86</v>
      </c>
      <c r="F44" s="113">
        <v>39.0</v>
      </c>
      <c r="G44" s="114"/>
      <c r="R44" s="92" t="s">
        <v>12</v>
      </c>
      <c r="S44" s="93" t="s">
        <v>13</v>
      </c>
    </row>
    <row r="45">
      <c r="D45" s="114"/>
      <c r="E45" s="115"/>
      <c r="F45" s="114"/>
      <c r="G45" s="114"/>
      <c r="R45" s="97">
        <v>1.3228337E7</v>
      </c>
      <c r="S45" s="97">
        <v>1.313446E7</v>
      </c>
    </row>
    <row r="46">
      <c r="C46" s="116"/>
      <c r="D46" s="114"/>
      <c r="E46" s="117"/>
      <c r="F46" s="114"/>
      <c r="G46" s="114"/>
      <c r="R46" s="91" t="s">
        <v>36</v>
      </c>
    </row>
    <row r="47">
      <c r="D47" s="114"/>
      <c r="E47" s="117"/>
      <c r="F47" s="114"/>
      <c r="G47" s="114"/>
      <c r="R47" s="92" t="s">
        <v>12</v>
      </c>
      <c r="S47" s="93" t="s">
        <v>13</v>
      </c>
      <c r="T47" s="95">
        <f>R48*0.015</f>
        <v>616841.8034</v>
      </c>
    </row>
    <row r="48">
      <c r="F48" s="114"/>
      <c r="G48" s="114"/>
      <c r="R48" s="98">
        <v>4.112278689E7</v>
      </c>
      <c r="S48" s="98">
        <v>4.138790613E7</v>
      </c>
    </row>
    <row r="52">
      <c r="H52" s="118"/>
    </row>
    <row r="59">
      <c r="G59" s="119">
        <v>15816.45</v>
      </c>
      <c r="H59" s="119">
        <v>27293.86</v>
      </c>
    </row>
    <row r="60">
      <c r="G60" s="120">
        <f t="shared" ref="G60:H60" si="2">G59*305</f>
        <v>4824017.25</v>
      </c>
      <c r="H60" s="120">
        <f t="shared" si="2"/>
        <v>8324627.3</v>
      </c>
    </row>
    <row r="65">
      <c r="G65" s="119"/>
    </row>
    <row r="204">
      <c r="A204" s="11" t="s">
        <v>12</v>
      </c>
      <c r="B204" s="9" t="s">
        <v>13</v>
      </c>
      <c r="C204" s="10" t="s">
        <v>14</v>
      </c>
    </row>
    <row r="205">
      <c r="A205" s="36">
        <v>1.5417380034009303</v>
      </c>
      <c r="B205" s="37">
        <v>1.2995828839158594</v>
      </c>
      <c r="C205" s="38">
        <v>0.18633295535211822</v>
      </c>
      <c r="D205" s="121" t="s">
        <v>47</v>
      </c>
    </row>
    <row r="206">
      <c r="A206" s="39">
        <v>2.99816376231793</v>
      </c>
      <c r="B206" s="40">
        <v>3.1388869331988127</v>
      </c>
      <c r="C206" s="32">
        <v>-0.044832188567389054</v>
      </c>
      <c r="D206" s="122" t="s">
        <v>48</v>
      </c>
    </row>
    <row r="207">
      <c r="A207" s="35">
        <v>5.14514963880289</v>
      </c>
      <c r="B207" s="31">
        <v>5.89295918367347</v>
      </c>
      <c r="C207" s="32">
        <v>-0.1268988162929072</v>
      </c>
      <c r="D207" s="122" t="s">
        <v>49</v>
      </c>
    </row>
    <row r="208">
      <c r="A208" s="35">
        <v>1.7256611319356647</v>
      </c>
      <c r="B208" s="31">
        <v>1.7798286538876666</v>
      </c>
      <c r="C208" s="32">
        <v>-0.03043412175305988</v>
      </c>
      <c r="D208" s="122" t="s">
        <v>43</v>
      </c>
    </row>
  </sheetData>
  <mergeCells count="21">
    <mergeCell ref="W1:Y1"/>
    <mergeCell ref="Z1:AB1"/>
    <mergeCell ref="AC1:AE1"/>
    <mergeCell ref="AF1:AH1"/>
    <mergeCell ref="B1:D1"/>
    <mergeCell ref="E1:G1"/>
    <mergeCell ref="H1:J1"/>
    <mergeCell ref="K1:M1"/>
    <mergeCell ref="N1:P1"/>
    <mergeCell ref="Q1:S1"/>
    <mergeCell ref="T1:V1"/>
    <mergeCell ref="R34:S34"/>
    <mergeCell ref="R37:S37"/>
    <mergeCell ref="R46:S46"/>
    <mergeCell ref="B17:D17"/>
    <mergeCell ref="E17:G17"/>
    <mergeCell ref="H17:J17"/>
    <mergeCell ref="K17:M17"/>
    <mergeCell ref="N17:P17"/>
    <mergeCell ref="Q17:S17"/>
    <mergeCell ref="T17:V17"/>
  </mergeCells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0" t="s">
        <v>12</v>
      </c>
      <c r="D1" s="170" t="s">
        <v>13</v>
      </c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>
      <c r="A2" s="130" t="s">
        <v>74</v>
      </c>
      <c r="B2" s="130" t="s">
        <v>75</v>
      </c>
      <c r="C2" s="130" t="s">
        <v>76</v>
      </c>
      <c r="D2" s="130" t="s">
        <v>74</v>
      </c>
      <c r="E2" s="130" t="s">
        <v>75</v>
      </c>
      <c r="F2" s="130" t="s">
        <v>76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>
      <c r="A3" s="130" t="s">
        <v>56</v>
      </c>
      <c r="B3" s="130" t="s">
        <v>57</v>
      </c>
      <c r="C3" s="171">
        <v>43.0</v>
      </c>
      <c r="D3" s="130" t="s">
        <v>56</v>
      </c>
      <c r="E3" s="130" t="s">
        <v>57</v>
      </c>
      <c r="F3" s="171">
        <v>43.0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</row>
    <row r="4">
      <c r="A4" s="130" t="s">
        <v>56</v>
      </c>
      <c r="B4" s="130" t="s">
        <v>58</v>
      </c>
      <c r="C4" s="171">
        <v>43.0</v>
      </c>
      <c r="D4" s="130" t="s">
        <v>56</v>
      </c>
      <c r="E4" s="130" t="s">
        <v>58</v>
      </c>
      <c r="F4" s="171">
        <v>43.0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</row>
    <row r="5">
      <c r="A5" s="130" t="s">
        <v>56</v>
      </c>
      <c r="B5" s="130" t="s">
        <v>57</v>
      </c>
      <c r="C5" s="171">
        <v>43.0</v>
      </c>
      <c r="D5" s="130" t="s">
        <v>62</v>
      </c>
      <c r="E5" s="130" t="s">
        <v>59</v>
      </c>
      <c r="F5" s="171">
        <v>44.0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</row>
    <row r="6">
      <c r="A6" s="130" t="s">
        <v>56</v>
      </c>
      <c r="B6" s="130" t="s">
        <v>58</v>
      </c>
      <c r="C6" s="171">
        <v>43.0</v>
      </c>
      <c r="D6" s="130" t="s">
        <v>62</v>
      </c>
      <c r="E6" s="130" t="s">
        <v>57</v>
      </c>
      <c r="F6" s="171">
        <v>44.0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</row>
    <row r="7">
      <c r="A7" s="130" t="s">
        <v>56</v>
      </c>
      <c r="B7" s="130" t="s">
        <v>57</v>
      </c>
      <c r="C7" s="171">
        <v>43.0</v>
      </c>
      <c r="D7" s="130" t="s">
        <v>62</v>
      </c>
      <c r="E7" s="130" t="s">
        <v>58</v>
      </c>
      <c r="F7" s="171">
        <v>44.0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</row>
    <row r="8">
      <c r="A8" s="130" t="s">
        <v>56</v>
      </c>
      <c r="B8" s="130" t="s">
        <v>58</v>
      </c>
      <c r="C8" s="171">
        <v>43.0</v>
      </c>
      <c r="D8" s="130" t="s">
        <v>56</v>
      </c>
      <c r="E8" s="130" t="s">
        <v>58</v>
      </c>
      <c r="F8" s="171">
        <v>43.0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</row>
    <row r="9">
      <c r="A9" s="130" t="s">
        <v>62</v>
      </c>
      <c r="B9" s="130" t="s">
        <v>58</v>
      </c>
      <c r="C9" s="171">
        <v>44.0</v>
      </c>
      <c r="D9" s="130" t="s">
        <v>56</v>
      </c>
      <c r="E9" s="130" t="s">
        <v>57</v>
      </c>
      <c r="F9" s="171">
        <v>43.0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</row>
    <row r="10">
      <c r="A10" s="130" t="s">
        <v>62</v>
      </c>
      <c r="B10" s="130" t="s">
        <v>57</v>
      </c>
      <c r="C10" s="171">
        <v>43.0</v>
      </c>
      <c r="D10" s="130" t="s">
        <v>56</v>
      </c>
      <c r="E10" s="130" t="s">
        <v>57</v>
      </c>
      <c r="F10" s="171">
        <v>43.0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</row>
    <row r="11">
      <c r="A11" s="130" t="s">
        <v>56</v>
      </c>
      <c r="B11" s="130" t="s">
        <v>59</v>
      </c>
      <c r="C11" s="171">
        <v>43.0</v>
      </c>
      <c r="D11" s="130" t="s">
        <v>56</v>
      </c>
      <c r="E11" s="130" t="s">
        <v>58</v>
      </c>
      <c r="F11" s="171">
        <v>43.0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>
      <c r="A12" s="130" t="s">
        <v>62</v>
      </c>
      <c r="B12" s="130" t="s">
        <v>57</v>
      </c>
      <c r="C12" s="171">
        <v>43.0</v>
      </c>
      <c r="D12" s="130" t="s">
        <v>56</v>
      </c>
      <c r="E12" s="130" t="s">
        <v>59</v>
      </c>
      <c r="F12" s="171">
        <v>43.0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>
      <c r="A13" s="130" t="s">
        <v>61</v>
      </c>
      <c r="B13" s="130" t="s">
        <v>58</v>
      </c>
      <c r="C13" s="171">
        <v>45.0</v>
      </c>
      <c r="D13" s="130" t="s">
        <v>56</v>
      </c>
      <c r="E13" s="130" t="s">
        <v>59</v>
      </c>
      <c r="F13" s="171">
        <v>43.0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>
      <c r="A14" s="130" t="s">
        <v>61</v>
      </c>
      <c r="B14" s="130" t="s">
        <v>57</v>
      </c>
      <c r="C14" s="171">
        <v>45.0</v>
      </c>
      <c r="D14" s="130" t="s">
        <v>56</v>
      </c>
      <c r="E14" s="130" t="s">
        <v>58</v>
      </c>
      <c r="F14" s="171">
        <v>43.0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</row>
    <row r="15">
      <c r="A15" s="130" t="s">
        <v>62</v>
      </c>
      <c r="B15" s="130" t="s">
        <v>57</v>
      </c>
      <c r="C15" s="171">
        <v>44.0</v>
      </c>
      <c r="D15" s="130" t="s">
        <v>56</v>
      </c>
      <c r="E15" s="130" t="s">
        <v>57</v>
      </c>
      <c r="F15" s="171">
        <v>43.0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</row>
    <row r="16">
      <c r="A16" s="130" t="s">
        <v>62</v>
      </c>
      <c r="B16" s="130" t="s">
        <v>58</v>
      </c>
      <c r="C16" s="171">
        <v>44.0</v>
      </c>
      <c r="D16" s="130" t="s">
        <v>62</v>
      </c>
      <c r="E16" s="130" t="s">
        <v>57</v>
      </c>
      <c r="F16" s="171">
        <v>46.0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</row>
    <row r="17">
      <c r="A17" s="130" t="s">
        <v>62</v>
      </c>
      <c r="B17" s="130" t="s">
        <v>58</v>
      </c>
      <c r="C17" s="171">
        <v>45.0</v>
      </c>
      <c r="D17" s="130" t="s">
        <v>56</v>
      </c>
      <c r="E17" s="130" t="s">
        <v>58</v>
      </c>
      <c r="F17" s="171">
        <v>45.0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</row>
    <row r="18">
      <c r="A18" s="130" t="s">
        <v>56</v>
      </c>
      <c r="B18" s="130" t="s">
        <v>58</v>
      </c>
      <c r="C18" s="171">
        <v>43.0</v>
      </c>
      <c r="D18" s="130" t="s">
        <v>56</v>
      </c>
      <c r="E18" s="130" t="s">
        <v>57</v>
      </c>
      <c r="F18" s="171">
        <v>45.0</v>
      </c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</row>
    <row r="19">
      <c r="A19" s="130" t="s">
        <v>56</v>
      </c>
      <c r="B19" s="130" t="s">
        <v>57</v>
      </c>
      <c r="C19" s="171">
        <v>43.0</v>
      </c>
      <c r="D19" s="130" t="s">
        <v>56</v>
      </c>
      <c r="E19" s="130" t="s">
        <v>58</v>
      </c>
      <c r="F19" s="171">
        <v>45.0</v>
      </c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>
      <c r="A20" s="130" t="s">
        <v>56</v>
      </c>
      <c r="B20" s="130" t="s">
        <v>58</v>
      </c>
      <c r="C20" s="171">
        <v>44.0</v>
      </c>
      <c r="D20" s="130" t="s">
        <v>56</v>
      </c>
      <c r="E20" s="130" t="s">
        <v>57</v>
      </c>
      <c r="F20" s="171">
        <v>45.0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  <row r="21">
      <c r="A21" s="130" t="s">
        <v>56</v>
      </c>
      <c r="B21" s="130" t="s">
        <v>57</v>
      </c>
      <c r="C21" s="171">
        <v>44.0</v>
      </c>
      <c r="D21" s="130" t="s">
        <v>56</v>
      </c>
      <c r="E21" s="130" t="s">
        <v>58</v>
      </c>
      <c r="F21" s="171">
        <v>43.0</v>
      </c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</row>
    <row r="22">
      <c r="A22" s="130" t="s">
        <v>56</v>
      </c>
      <c r="B22" s="130" t="s">
        <v>58</v>
      </c>
      <c r="C22" s="171">
        <v>44.0</v>
      </c>
      <c r="D22" s="130" t="s">
        <v>56</v>
      </c>
      <c r="E22" s="130" t="s">
        <v>57</v>
      </c>
      <c r="F22" s="171">
        <v>44.0</v>
      </c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</row>
    <row r="23">
      <c r="A23" s="130" t="s">
        <v>56</v>
      </c>
      <c r="B23" s="130" t="s">
        <v>57</v>
      </c>
      <c r="C23" s="171">
        <v>45.0</v>
      </c>
      <c r="D23" s="130" t="s">
        <v>56</v>
      </c>
      <c r="E23" s="130" t="s">
        <v>59</v>
      </c>
      <c r="F23" s="171">
        <v>45.0</v>
      </c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</row>
    <row r="24">
      <c r="A24" s="130" t="s">
        <v>56</v>
      </c>
      <c r="B24" s="130" t="s">
        <v>57</v>
      </c>
      <c r="C24" s="171">
        <v>43.0</v>
      </c>
      <c r="D24" s="130" t="s">
        <v>56</v>
      </c>
      <c r="E24" s="130" t="s">
        <v>59</v>
      </c>
      <c r="F24" s="171">
        <v>46.0</v>
      </c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</row>
    <row r="25">
      <c r="A25" s="130" t="s">
        <v>56</v>
      </c>
      <c r="B25" s="130" t="s">
        <v>58</v>
      </c>
      <c r="C25" s="171">
        <v>43.0</v>
      </c>
      <c r="D25" s="130" t="s">
        <v>62</v>
      </c>
      <c r="E25" s="130" t="s">
        <v>59</v>
      </c>
      <c r="F25" s="171">
        <v>43.0</v>
      </c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</row>
    <row r="26">
      <c r="A26" s="130" t="s">
        <v>56</v>
      </c>
      <c r="B26" s="130" t="s">
        <v>58</v>
      </c>
      <c r="C26" s="171">
        <v>45.0</v>
      </c>
      <c r="D26" s="130" t="s">
        <v>62</v>
      </c>
      <c r="E26" s="130" t="s">
        <v>58</v>
      </c>
      <c r="F26" s="171">
        <v>43.0</v>
      </c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</row>
    <row r="27">
      <c r="A27" s="130" t="s">
        <v>56</v>
      </c>
      <c r="B27" s="130" t="s">
        <v>57</v>
      </c>
      <c r="C27" s="171">
        <v>45.0</v>
      </c>
      <c r="D27" s="130" t="s">
        <v>62</v>
      </c>
      <c r="E27" s="130" t="s">
        <v>57</v>
      </c>
      <c r="F27" s="171">
        <v>43.0</v>
      </c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</row>
    <row r="28">
      <c r="A28" s="130" t="s">
        <v>56</v>
      </c>
      <c r="B28" s="130" t="s">
        <v>59</v>
      </c>
      <c r="C28" s="171">
        <v>44.0</v>
      </c>
      <c r="D28" s="130" t="s">
        <v>56</v>
      </c>
      <c r="E28" s="130" t="s">
        <v>58</v>
      </c>
      <c r="F28" s="171">
        <v>44.0</v>
      </c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</row>
    <row r="29">
      <c r="A29" s="130" t="s">
        <v>56</v>
      </c>
      <c r="B29" s="130" t="s">
        <v>59</v>
      </c>
      <c r="C29" s="171">
        <v>44.0</v>
      </c>
      <c r="D29" s="130" t="s">
        <v>56</v>
      </c>
      <c r="E29" s="130" t="s">
        <v>57</v>
      </c>
      <c r="F29" s="171">
        <v>43.0</v>
      </c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</row>
    <row r="30">
      <c r="A30" s="130" t="s">
        <v>56</v>
      </c>
      <c r="B30" s="130" t="s">
        <v>57</v>
      </c>
      <c r="C30" s="171">
        <v>43.0</v>
      </c>
      <c r="D30" s="130" t="s">
        <v>56</v>
      </c>
      <c r="E30" s="130" t="s">
        <v>57</v>
      </c>
      <c r="F30" s="171">
        <v>46.0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</row>
    <row r="31">
      <c r="A31" s="130" t="s">
        <v>56</v>
      </c>
      <c r="B31" s="130" t="s">
        <v>58</v>
      </c>
      <c r="C31" s="171">
        <v>43.0</v>
      </c>
      <c r="D31" s="130" t="s">
        <v>56</v>
      </c>
      <c r="E31" s="130" t="s">
        <v>58</v>
      </c>
      <c r="F31" s="171">
        <v>46.0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</row>
    <row r="32">
      <c r="A32" s="130" t="s">
        <v>56</v>
      </c>
      <c r="B32" s="130" t="s">
        <v>57</v>
      </c>
      <c r="C32" s="171">
        <v>43.0</v>
      </c>
      <c r="D32" s="130" t="s">
        <v>62</v>
      </c>
      <c r="E32" s="130" t="s">
        <v>58</v>
      </c>
      <c r="F32" s="171">
        <v>43.0</v>
      </c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</row>
    <row r="33">
      <c r="A33" s="130" t="s">
        <v>56</v>
      </c>
      <c r="B33" s="130" t="s">
        <v>58</v>
      </c>
      <c r="C33" s="171">
        <v>43.0</v>
      </c>
      <c r="D33" s="130" t="s">
        <v>61</v>
      </c>
      <c r="E33" s="130" t="s">
        <v>59</v>
      </c>
      <c r="F33" s="171">
        <v>43.0</v>
      </c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</row>
    <row r="34">
      <c r="A34" s="130" t="s">
        <v>56</v>
      </c>
      <c r="B34" s="130" t="s">
        <v>57</v>
      </c>
      <c r="C34" s="171">
        <v>43.0</v>
      </c>
      <c r="D34" s="130" t="s">
        <v>61</v>
      </c>
      <c r="E34" s="130" t="s">
        <v>57</v>
      </c>
      <c r="F34" s="171">
        <v>43.0</v>
      </c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</row>
    <row r="35">
      <c r="A35" s="130" t="s">
        <v>56</v>
      </c>
      <c r="B35" s="130" t="s">
        <v>58</v>
      </c>
      <c r="C35" s="171">
        <v>43.0</v>
      </c>
      <c r="D35" s="130" t="s">
        <v>61</v>
      </c>
      <c r="E35" s="130" t="s">
        <v>59</v>
      </c>
      <c r="F35" s="171">
        <v>43.0</v>
      </c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</row>
    <row r="36">
      <c r="A36" s="130" t="s">
        <v>56</v>
      </c>
      <c r="B36" s="130" t="s">
        <v>57</v>
      </c>
      <c r="C36" s="171">
        <v>43.0</v>
      </c>
      <c r="D36" s="130" t="s">
        <v>61</v>
      </c>
      <c r="E36" s="130" t="s">
        <v>59</v>
      </c>
      <c r="F36" s="171">
        <v>43.0</v>
      </c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</row>
    <row r="37">
      <c r="A37" s="130" t="s">
        <v>56</v>
      </c>
      <c r="B37" s="130" t="s">
        <v>59</v>
      </c>
      <c r="C37" s="171">
        <v>45.0</v>
      </c>
      <c r="D37" s="130" t="s">
        <v>61</v>
      </c>
      <c r="E37" s="130" t="s">
        <v>57</v>
      </c>
      <c r="F37" s="171">
        <v>45.0</v>
      </c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</row>
    <row r="38">
      <c r="A38" s="130" t="s">
        <v>56</v>
      </c>
      <c r="B38" s="130" t="s">
        <v>58</v>
      </c>
      <c r="C38" s="171">
        <v>45.0</v>
      </c>
      <c r="D38" s="130" t="s">
        <v>61</v>
      </c>
      <c r="E38" s="130" t="s">
        <v>58</v>
      </c>
      <c r="F38" s="171">
        <v>45.0</v>
      </c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</row>
    <row r="39">
      <c r="A39" s="130" t="s">
        <v>56</v>
      </c>
      <c r="B39" s="130" t="s">
        <v>58</v>
      </c>
      <c r="C39" s="171">
        <v>43.0</v>
      </c>
      <c r="D39" s="130" t="s">
        <v>56</v>
      </c>
      <c r="E39" s="130" t="s">
        <v>58</v>
      </c>
      <c r="F39" s="171">
        <v>45.0</v>
      </c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</row>
    <row r="40">
      <c r="A40" s="130" t="s">
        <v>56</v>
      </c>
      <c r="B40" s="130" t="s">
        <v>57</v>
      </c>
      <c r="C40" s="171">
        <v>43.0</v>
      </c>
      <c r="D40" s="130" t="s">
        <v>56</v>
      </c>
      <c r="E40" s="130" t="s">
        <v>57</v>
      </c>
      <c r="F40" s="171">
        <v>45.0</v>
      </c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</row>
    <row r="41">
      <c r="A41" s="130" t="s">
        <v>56</v>
      </c>
      <c r="B41" s="130" t="s">
        <v>58</v>
      </c>
      <c r="C41" s="171">
        <v>43.0</v>
      </c>
      <c r="D41" s="130" t="s">
        <v>56</v>
      </c>
      <c r="E41" s="130" t="s">
        <v>58</v>
      </c>
      <c r="F41" s="171">
        <v>45.0</v>
      </c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</row>
    <row r="42">
      <c r="A42" s="130" t="s">
        <v>56</v>
      </c>
      <c r="B42" s="130" t="s">
        <v>57</v>
      </c>
      <c r="C42" s="171">
        <v>43.0</v>
      </c>
      <c r="D42" s="130" t="s">
        <v>56</v>
      </c>
      <c r="E42" s="130" t="s">
        <v>57</v>
      </c>
      <c r="F42" s="171">
        <v>45.0</v>
      </c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</row>
    <row r="43">
      <c r="A43" s="130" t="s">
        <v>56</v>
      </c>
      <c r="B43" s="130" t="s">
        <v>58</v>
      </c>
      <c r="C43" s="171">
        <v>43.0</v>
      </c>
      <c r="D43" s="130" t="s">
        <v>56</v>
      </c>
      <c r="E43" s="130" t="s">
        <v>58</v>
      </c>
      <c r="F43" s="171">
        <v>43.0</v>
      </c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</row>
    <row r="44">
      <c r="A44" s="130" t="s">
        <v>56</v>
      </c>
      <c r="B44" s="130" t="s">
        <v>57</v>
      </c>
      <c r="C44" s="171">
        <v>43.0</v>
      </c>
      <c r="D44" s="130" t="s">
        <v>56</v>
      </c>
      <c r="E44" s="130" t="s">
        <v>57</v>
      </c>
      <c r="F44" s="171">
        <v>43.0</v>
      </c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</row>
    <row r="45">
      <c r="A45" s="130" t="s">
        <v>56</v>
      </c>
      <c r="B45" s="130" t="s">
        <v>59</v>
      </c>
      <c r="C45" s="171">
        <v>43.0</v>
      </c>
      <c r="D45" s="130" t="s">
        <v>56</v>
      </c>
      <c r="E45" s="130" t="s">
        <v>58</v>
      </c>
      <c r="F45" s="171">
        <v>43.0</v>
      </c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</row>
    <row r="46">
      <c r="A46" s="130" t="s">
        <v>56</v>
      </c>
      <c r="B46" s="130" t="s">
        <v>58</v>
      </c>
      <c r="C46" s="171">
        <v>43.0</v>
      </c>
      <c r="D46" s="130" t="s">
        <v>56</v>
      </c>
      <c r="E46" s="130" t="s">
        <v>57</v>
      </c>
      <c r="F46" s="171">
        <v>43.0</v>
      </c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</row>
    <row r="47">
      <c r="A47" s="130" t="s">
        <v>56</v>
      </c>
      <c r="B47" s="130" t="s">
        <v>59</v>
      </c>
      <c r="C47" s="171">
        <v>43.0</v>
      </c>
      <c r="D47" s="130" t="s">
        <v>62</v>
      </c>
      <c r="E47" s="130" t="s">
        <v>57</v>
      </c>
      <c r="F47" s="171">
        <v>44.0</v>
      </c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</row>
    <row r="48">
      <c r="A48" s="130" t="s">
        <v>56</v>
      </c>
      <c r="B48" s="130" t="s">
        <v>57</v>
      </c>
      <c r="C48" s="171">
        <v>43.0</v>
      </c>
      <c r="D48" s="130" t="s">
        <v>62</v>
      </c>
      <c r="E48" s="130" t="s">
        <v>58</v>
      </c>
      <c r="F48" s="171">
        <v>44.0</v>
      </c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</row>
    <row r="49">
      <c r="A49" s="130" t="s">
        <v>56</v>
      </c>
      <c r="B49" s="130" t="s">
        <v>58</v>
      </c>
      <c r="C49" s="171">
        <v>43.0</v>
      </c>
      <c r="D49" s="130" t="s">
        <v>62</v>
      </c>
      <c r="E49" s="130" t="s">
        <v>58</v>
      </c>
      <c r="F49" s="171">
        <v>44.0</v>
      </c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</row>
    <row r="50">
      <c r="A50" s="130" t="s">
        <v>56</v>
      </c>
      <c r="B50" s="130" t="s">
        <v>57</v>
      </c>
      <c r="C50" s="171">
        <v>43.0</v>
      </c>
      <c r="D50" s="130" t="s">
        <v>62</v>
      </c>
      <c r="E50" s="130" t="s">
        <v>57</v>
      </c>
      <c r="F50" s="171">
        <v>44.0</v>
      </c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</row>
    <row r="51">
      <c r="A51" s="130" t="s">
        <v>56</v>
      </c>
      <c r="B51" s="130" t="s">
        <v>58</v>
      </c>
      <c r="C51" s="171">
        <v>43.0</v>
      </c>
      <c r="D51" s="130" t="s">
        <v>56</v>
      </c>
      <c r="E51" s="130" t="s">
        <v>57</v>
      </c>
      <c r="F51" s="171">
        <v>45.0</v>
      </c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</row>
    <row r="52">
      <c r="A52" s="130" t="s">
        <v>56</v>
      </c>
      <c r="B52" s="130" t="s">
        <v>57</v>
      </c>
      <c r="C52" s="171">
        <v>43.0</v>
      </c>
      <c r="D52" s="130" t="s">
        <v>56</v>
      </c>
      <c r="E52" s="130" t="s">
        <v>58</v>
      </c>
      <c r="F52" s="171">
        <v>45.0</v>
      </c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</row>
    <row r="53">
      <c r="A53" s="130" t="s">
        <v>56</v>
      </c>
      <c r="B53" s="130" t="s">
        <v>58</v>
      </c>
      <c r="C53" s="171">
        <v>43.0</v>
      </c>
      <c r="D53" s="130" t="s">
        <v>61</v>
      </c>
      <c r="E53" s="130" t="s">
        <v>57</v>
      </c>
      <c r="F53" s="171">
        <v>43.0</v>
      </c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</row>
    <row r="54">
      <c r="A54" s="130" t="s">
        <v>56</v>
      </c>
      <c r="B54" s="130" t="s">
        <v>58</v>
      </c>
      <c r="C54" s="171">
        <v>43.0</v>
      </c>
      <c r="D54" s="130" t="s">
        <v>61</v>
      </c>
      <c r="E54" s="130" t="s">
        <v>58</v>
      </c>
      <c r="F54" s="171">
        <v>43.0</v>
      </c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</row>
    <row r="55">
      <c r="A55" s="130" t="s">
        <v>56</v>
      </c>
      <c r="B55" s="130" t="s">
        <v>57</v>
      </c>
      <c r="C55" s="171">
        <v>43.0</v>
      </c>
      <c r="D55" s="130" t="s">
        <v>61</v>
      </c>
      <c r="E55" s="130" t="s">
        <v>58</v>
      </c>
      <c r="F55" s="171">
        <v>45.0</v>
      </c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</row>
    <row r="56">
      <c r="A56" s="130" t="s">
        <v>56</v>
      </c>
      <c r="B56" s="130" t="s">
        <v>57</v>
      </c>
      <c r="C56" s="171">
        <v>43.0</v>
      </c>
      <c r="D56" s="130" t="s">
        <v>61</v>
      </c>
      <c r="E56" s="130" t="s">
        <v>57</v>
      </c>
      <c r="F56" s="171">
        <v>45.0</v>
      </c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</row>
    <row r="57">
      <c r="A57" s="130" t="s">
        <v>56</v>
      </c>
      <c r="B57" s="130" t="s">
        <v>58</v>
      </c>
      <c r="C57" s="171">
        <v>43.0</v>
      </c>
      <c r="D57" s="130" t="s">
        <v>56</v>
      </c>
      <c r="E57" s="130" t="s">
        <v>57</v>
      </c>
      <c r="F57" s="171">
        <v>44.0</v>
      </c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</row>
    <row r="58">
      <c r="A58" s="130" t="s">
        <v>61</v>
      </c>
      <c r="B58" s="130" t="s">
        <v>60</v>
      </c>
      <c r="C58" s="171">
        <v>44.0</v>
      </c>
      <c r="D58" s="130" t="s">
        <v>56</v>
      </c>
      <c r="E58" s="130" t="s">
        <v>58</v>
      </c>
      <c r="F58" s="171">
        <v>43.0</v>
      </c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</row>
    <row r="59">
      <c r="A59" s="130" t="s">
        <v>56</v>
      </c>
      <c r="B59" s="130" t="s">
        <v>58</v>
      </c>
      <c r="C59" s="171">
        <v>45.0</v>
      </c>
      <c r="D59" s="130" t="s">
        <v>56</v>
      </c>
      <c r="E59" s="130" t="s">
        <v>58</v>
      </c>
      <c r="F59" s="171">
        <v>44.0</v>
      </c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</row>
    <row r="60">
      <c r="A60" s="130" t="s">
        <v>56</v>
      </c>
      <c r="B60" s="130" t="s">
        <v>58</v>
      </c>
      <c r="C60" s="171">
        <v>45.0</v>
      </c>
      <c r="D60" s="130" t="s">
        <v>56</v>
      </c>
      <c r="E60" s="130" t="s">
        <v>57</v>
      </c>
      <c r="F60" s="171">
        <v>45.0</v>
      </c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</row>
    <row r="61">
      <c r="A61" s="130" t="s">
        <v>56</v>
      </c>
      <c r="B61" s="130" t="s">
        <v>58</v>
      </c>
      <c r="C61" s="171">
        <v>45.0</v>
      </c>
      <c r="D61" s="130" t="s">
        <v>56</v>
      </c>
      <c r="E61" s="130" t="s">
        <v>58</v>
      </c>
      <c r="F61" s="171">
        <v>43.0</v>
      </c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</row>
    <row r="62">
      <c r="A62" s="130" t="s">
        <v>56</v>
      </c>
      <c r="B62" s="130" t="s">
        <v>57</v>
      </c>
      <c r="C62" s="171">
        <v>45.0</v>
      </c>
      <c r="D62" s="130" t="s">
        <v>56</v>
      </c>
      <c r="E62" s="130" t="s">
        <v>58</v>
      </c>
      <c r="F62" s="171">
        <v>43.0</v>
      </c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</row>
    <row r="63">
      <c r="A63" s="130" t="s">
        <v>56</v>
      </c>
      <c r="B63" s="130" t="s">
        <v>57</v>
      </c>
      <c r="C63" s="171">
        <v>44.0</v>
      </c>
      <c r="D63" s="130" t="s">
        <v>56</v>
      </c>
      <c r="E63" s="130" t="s">
        <v>58</v>
      </c>
      <c r="F63" s="171">
        <v>43.0</v>
      </c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</row>
    <row r="64">
      <c r="A64" s="130" t="s">
        <v>56</v>
      </c>
      <c r="B64" s="130" t="s">
        <v>58</v>
      </c>
      <c r="C64" s="171">
        <v>44.0</v>
      </c>
      <c r="D64" s="130" t="s">
        <v>56</v>
      </c>
      <c r="E64" s="130" t="s">
        <v>57</v>
      </c>
      <c r="F64" s="171">
        <v>43.0</v>
      </c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</row>
    <row r="65">
      <c r="A65" s="130" t="s">
        <v>56</v>
      </c>
      <c r="B65" s="130" t="s">
        <v>58</v>
      </c>
      <c r="C65" s="171">
        <v>44.0</v>
      </c>
      <c r="D65" s="130" t="s">
        <v>56</v>
      </c>
      <c r="E65" s="130" t="s">
        <v>57</v>
      </c>
      <c r="F65" s="171">
        <v>44.0</v>
      </c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</row>
    <row r="66">
      <c r="A66" s="130" t="s">
        <v>56</v>
      </c>
      <c r="B66" s="130" t="s">
        <v>57</v>
      </c>
      <c r="C66" s="171">
        <v>44.0</v>
      </c>
      <c r="D66" s="130" t="s">
        <v>56</v>
      </c>
      <c r="E66" s="130" t="s">
        <v>57</v>
      </c>
      <c r="F66" s="171">
        <v>44.0</v>
      </c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</row>
    <row r="67">
      <c r="A67" s="130" t="s">
        <v>61</v>
      </c>
      <c r="B67" s="130" t="s">
        <v>57</v>
      </c>
      <c r="C67" s="171">
        <v>45.0</v>
      </c>
      <c r="D67" s="130" t="s">
        <v>56</v>
      </c>
      <c r="E67" s="130" t="s">
        <v>57</v>
      </c>
      <c r="F67" s="171">
        <v>44.0</v>
      </c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</row>
    <row r="68">
      <c r="A68" s="130" t="s">
        <v>63</v>
      </c>
      <c r="B68" s="130" t="s">
        <v>58</v>
      </c>
      <c r="C68" s="171">
        <v>45.0</v>
      </c>
      <c r="D68" s="130" t="s">
        <v>56</v>
      </c>
      <c r="E68" s="130" t="s">
        <v>58</v>
      </c>
      <c r="F68" s="171">
        <v>44.0</v>
      </c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</row>
    <row r="69">
      <c r="A69" s="130" t="s">
        <v>56</v>
      </c>
      <c r="B69" s="130" t="s">
        <v>57</v>
      </c>
      <c r="C69" s="171">
        <v>46.0</v>
      </c>
      <c r="D69" s="130" t="s">
        <v>56</v>
      </c>
      <c r="E69" s="130" t="s">
        <v>57</v>
      </c>
      <c r="F69" s="171">
        <v>43.0</v>
      </c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</row>
    <row r="70">
      <c r="A70" s="130" t="s">
        <v>56</v>
      </c>
      <c r="B70" s="130" t="s">
        <v>57</v>
      </c>
      <c r="C70" s="171">
        <v>45.0</v>
      </c>
      <c r="D70" s="130" t="s">
        <v>56</v>
      </c>
      <c r="E70" s="130" t="s">
        <v>58</v>
      </c>
      <c r="F70" s="171">
        <v>45.0</v>
      </c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</row>
    <row r="71">
      <c r="A71" s="130" t="s">
        <v>56</v>
      </c>
      <c r="B71" s="130" t="s">
        <v>57</v>
      </c>
      <c r="C71" s="171">
        <v>45.0</v>
      </c>
      <c r="D71" s="130" t="s">
        <v>56</v>
      </c>
      <c r="E71" s="130" t="s">
        <v>59</v>
      </c>
      <c r="F71" s="171">
        <v>45.0</v>
      </c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</row>
    <row r="72">
      <c r="A72" s="130" t="s">
        <v>56</v>
      </c>
      <c r="B72" s="130" t="s">
        <v>57</v>
      </c>
      <c r="C72" s="171">
        <v>43.0</v>
      </c>
      <c r="D72" s="130" t="s">
        <v>56</v>
      </c>
      <c r="E72" s="130" t="s">
        <v>57</v>
      </c>
      <c r="F72" s="171">
        <v>45.0</v>
      </c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</row>
    <row r="73">
      <c r="A73" s="130" t="s">
        <v>56</v>
      </c>
      <c r="B73" s="130" t="s">
        <v>58</v>
      </c>
      <c r="C73" s="171">
        <v>43.0</v>
      </c>
      <c r="D73" s="130" t="s">
        <v>56</v>
      </c>
      <c r="E73" s="130" t="s">
        <v>58</v>
      </c>
      <c r="F73" s="171">
        <v>44.0</v>
      </c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</row>
    <row r="74">
      <c r="A74" s="130" t="s">
        <v>56</v>
      </c>
      <c r="B74" s="130" t="s">
        <v>58</v>
      </c>
      <c r="C74" s="171">
        <v>45.0</v>
      </c>
      <c r="D74" s="130" t="s">
        <v>56</v>
      </c>
      <c r="E74" s="130" t="s">
        <v>59</v>
      </c>
      <c r="F74" s="171">
        <v>44.0</v>
      </c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</row>
    <row r="75">
      <c r="A75" s="130" t="s">
        <v>56</v>
      </c>
      <c r="B75" s="130" t="s">
        <v>58</v>
      </c>
      <c r="C75" s="171">
        <v>43.0</v>
      </c>
      <c r="D75" s="130" t="s">
        <v>56</v>
      </c>
      <c r="E75" s="130" t="s">
        <v>57</v>
      </c>
      <c r="F75" s="171">
        <v>44.0</v>
      </c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</row>
    <row r="76">
      <c r="A76" s="130" t="s">
        <v>62</v>
      </c>
      <c r="B76" s="130" t="s">
        <v>59</v>
      </c>
      <c r="C76" s="171">
        <v>44.0</v>
      </c>
      <c r="D76" s="130" t="s">
        <v>56</v>
      </c>
      <c r="E76" s="130" t="s">
        <v>58</v>
      </c>
      <c r="F76" s="171">
        <v>45.0</v>
      </c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</row>
    <row r="77">
      <c r="A77" s="130" t="s">
        <v>62</v>
      </c>
      <c r="B77" s="130" t="s">
        <v>59</v>
      </c>
      <c r="C77" s="171">
        <v>44.0</v>
      </c>
      <c r="D77" s="130" t="s">
        <v>56</v>
      </c>
      <c r="E77" s="130" t="s">
        <v>57</v>
      </c>
      <c r="F77" s="171">
        <v>46.0</v>
      </c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</row>
    <row r="78">
      <c r="A78" s="130" t="s">
        <v>56</v>
      </c>
      <c r="B78" s="130" t="s">
        <v>58</v>
      </c>
      <c r="C78" s="171">
        <v>43.0</v>
      </c>
      <c r="D78" s="130" t="s">
        <v>56</v>
      </c>
      <c r="E78" s="130" t="s">
        <v>59</v>
      </c>
      <c r="F78" s="171">
        <v>46.0</v>
      </c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</row>
    <row r="79">
      <c r="A79" s="130" t="s">
        <v>56</v>
      </c>
      <c r="B79" s="130" t="s">
        <v>58</v>
      </c>
      <c r="C79" s="171">
        <v>43.0</v>
      </c>
      <c r="D79" s="130" t="s">
        <v>56</v>
      </c>
      <c r="E79" s="130" t="s">
        <v>59</v>
      </c>
      <c r="F79" s="171">
        <v>46.0</v>
      </c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</row>
    <row r="80">
      <c r="A80" s="130" t="s">
        <v>56</v>
      </c>
      <c r="B80" s="130" t="s">
        <v>58</v>
      </c>
      <c r="C80" s="171">
        <v>44.0</v>
      </c>
      <c r="D80" s="130" t="s">
        <v>56</v>
      </c>
      <c r="E80" s="130" t="s">
        <v>59</v>
      </c>
      <c r="F80" s="171">
        <v>45.0</v>
      </c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</row>
    <row r="81">
      <c r="A81" s="130" t="s">
        <v>56</v>
      </c>
      <c r="B81" s="130" t="s">
        <v>57</v>
      </c>
      <c r="C81" s="171">
        <v>44.0</v>
      </c>
      <c r="D81" s="130" t="s">
        <v>56</v>
      </c>
      <c r="E81" s="130" t="s">
        <v>58</v>
      </c>
      <c r="F81" s="171">
        <v>45.0</v>
      </c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</row>
    <row r="82">
      <c r="A82" s="130" t="s">
        <v>56</v>
      </c>
      <c r="B82" s="130" t="s">
        <v>58</v>
      </c>
      <c r="C82" s="171">
        <v>44.0</v>
      </c>
      <c r="D82" s="130" t="s">
        <v>56</v>
      </c>
      <c r="E82" s="130" t="s">
        <v>57</v>
      </c>
      <c r="F82" s="171">
        <v>46.0</v>
      </c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</row>
    <row r="83">
      <c r="A83" s="130" t="s">
        <v>56</v>
      </c>
      <c r="B83" s="130" t="s">
        <v>57</v>
      </c>
      <c r="C83" s="171">
        <v>44.0</v>
      </c>
      <c r="D83" s="130" t="s">
        <v>56</v>
      </c>
      <c r="E83" s="130" t="s">
        <v>59</v>
      </c>
      <c r="F83" s="171">
        <v>46.0</v>
      </c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</row>
    <row r="84">
      <c r="A84" s="130" t="s">
        <v>56</v>
      </c>
      <c r="B84" s="130" t="s">
        <v>57</v>
      </c>
      <c r="C84" s="171">
        <v>44.0</v>
      </c>
      <c r="D84" s="130" t="s">
        <v>56</v>
      </c>
      <c r="E84" s="130" t="s">
        <v>59</v>
      </c>
      <c r="F84" s="171">
        <v>46.0</v>
      </c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</row>
    <row r="85">
      <c r="A85" s="130" t="s">
        <v>56</v>
      </c>
      <c r="B85" s="130" t="s">
        <v>57</v>
      </c>
      <c r="C85" s="171">
        <v>44.0</v>
      </c>
      <c r="D85" s="130" t="s">
        <v>56</v>
      </c>
      <c r="E85" s="130" t="s">
        <v>58</v>
      </c>
      <c r="F85" s="171">
        <v>45.0</v>
      </c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</row>
    <row r="86">
      <c r="A86" s="130" t="s">
        <v>56</v>
      </c>
      <c r="B86" s="130" t="s">
        <v>58</v>
      </c>
      <c r="C86" s="171">
        <v>44.0</v>
      </c>
      <c r="D86" s="130" t="s">
        <v>56</v>
      </c>
      <c r="E86" s="130" t="s">
        <v>57</v>
      </c>
      <c r="F86" s="171">
        <v>45.0</v>
      </c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</row>
    <row r="87">
      <c r="A87" s="130" t="s">
        <v>56</v>
      </c>
      <c r="B87" s="130" t="s">
        <v>59</v>
      </c>
      <c r="C87" s="171">
        <v>43.0</v>
      </c>
      <c r="D87" s="130" t="s">
        <v>56</v>
      </c>
      <c r="E87" s="130" t="s">
        <v>58</v>
      </c>
      <c r="F87" s="171">
        <v>45.0</v>
      </c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</row>
    <row r="88">
      <c r="A88" s="130" t="s">
        <v>56</v>
      </c>
      <c r="B88" s="130" t="s">
        <v>57</v>
      </c>
      <c r="C88" s="171">
        <v>43.0</v>
      </c>
      <c r="D88" s="130" t="s">
        <v>56</v>
      </c>
      <c r="E88" s="130" t="s">
        <v>57</v>
      </c>
      <c r="F88" s="171">
        <v>45.0</v>
      </c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</row>
    <row r="89">
      <c r="A89" s="130" t="s">
        <v>61</v>
      </c>
      <c r="B89" s="130" t="s">
        <v>58</v>
      </c>
      <c r="C89" s="171">
        <v>43.0</v>
      </c>
      <c r="D89" s="130" t="s">
        <v>62</v>
      </c>
      <c r="E89" s="130" t="s">
        <v>57</v>
      </c>
      <c r="F89" s="171">
        <v>44.0</v>
      </c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</row>
    <row r="90">
      <c r="A90" s="130" t="s">
        <v>61</v>
      </c>
      <c r="B90" s="130" t="s">
        <v>58</v>
      </c>
      <c r="C90" s="171">
        <v>43.0</v>
      </c>
      <c r="D90" s="130" t="s">
        <v>62</v>
      </c>
      <c r="E90" s="130" t="s">
        <v>58</v>
      </c>
      <c r="F90" s="171">
        <v>43.0</v>
      </c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</row>
    <row r="91">
      <c r="A91" s="130" t="s">
        <v>61</v>
      </c>
      <c r="B91" s="130" t="s">
        <v>57</v>
      </c>
      <c r="C91" s="171">
        <v>44.0</v>
      </c>
      <c r="D91" s="130" t="s">
        <v>56</v>
      </c>
      <c r="E91" s="130" t="s">
        <v>60</v>
      </c>
      <c r="F91" s="171">
        <v>46.0</v>
      </c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</row>
    <row r="92">
      <c r="A92" s="130" t="s">
        <v>61</v>
      </c>
      <c r="B92" s="130" t="s">
        <v>57</v>
      </c>
      <c r="C92" s="171">
        <v>43.0</v>
      </c>
      <c r="D92" s="130" t="s">
        <v>56</v>
      </c>
      <c r="E92" s="130" t="s">
        <v>58</v>
      </c>
      <c r="F92" s="171">
        <v>46.0</v>
      </c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</row>
    <row r="93">
      <c r="A93" s="130" t="s">
        <v>56</v>
      </c>
      <c r="B93" s="130" t="s">
        <v>58</v>
      </c>
      <c r="C93" s="171">
        <v>43.0</v>
      </c>
      <c r="D93" s="130" t="s">
        <v>56</v>
      </c>
      <c r="E93" s="130" t="s">
        <v>57</v>
      </c>
      <c r="F93" s="171">
        <v>46.0</v>
      </c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</row>
    <row r="94">
      <c r="A94" s="130" t="s">
        <v>56</v>
      </c>
      <c r="B94" s="130" t="s">
        <v>57</v>
      </c>
      <c r="C94" s="171">
        <v>44.0</v>
      </c>
      <c r="D94" s="130" t="s">
        <v>56</v>
      </c>
      <c r="E94" s="130" t="s">
        <v>58</v>
      </c>
      <c r="F94" s="171">
        <v>46.0</v>
      </c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</row>
    <row r="95">
      <c r="A95" s="130" t="s">
        <v>56</v>
      </c>
      <c r="B95" s="130" t="s">
        <v>57</v>
      </c>
      <c r="C95" s="171">
        <v>44.0</v>
      </c>
      <c r="D95" s="130" t="s">
        <v>56</v>
      </c>
      <c r="E95" s="130" t="s">
        <v>58</v>
      </c>
      <c r="F95" s="171">
        <v>46.0</v>
      </c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</row>
    <row r="96">
      <c r="A96" s="130" t="s">
        <v>56</v>
      </c>
      <c r="B96" s="130" t="s">
        <v>57</v>
      </c>
      <c r="C96" s="171">
        <v>44.0</v>
      </c>
      <c r="D96" s="130" t="s">
        <v>56</v>
      </c>
      <c r="E96" s="130" t="s">
        <v>57</v>
      </c>
      <c r="F96" s="171">
        <v>46.0</v>
      </c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</row>
    <row r="97">
      <c r="A97" s="130" t="s">
        <v>56</v>
      </c>
      <c r="B97" s="130" t="s">
        <v>58</v>
      </c>
      <c r="C97" s="171">
        <v>44.0</v>
      </c>
      <c r="D97" s="130" t="s">
        <v>56</v>
      </c>
      <c r="E97" s="130" t="s">
        <v>57</v>
      </c>
      <c r="F97" s="171">
        <v>46.0</v>
      </c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</row>
    <row r="98">
      <c r="A98" s="130" t="s">
        <v>56</v>
      </c>
      <c r="B98" s="130" t="s">
        <v>58</v>
      </c>
      <c r="C98" s="171">
        <v>44.0</v>
      </c>
      <c r="D98" s="130" t="s">
        <v>56</v>
      </c>
      <c r="E98" s="130" t="s">
        <v>58</v>
      </c>
      <c r="F98" s="171">
        <v>46.0</v>
      </c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</row>
    <row r="99">
      <c r="A99" s="130" t="s">
        <v>56</v>
      </c>
      <c r="B99" s="130" t="s">
        <v>57</v>
      </c>
      <c r="C99" s="171">
        <v>44.0</v>
      </c>
      <c r="D99" s="130" t="s">
        <v>56</v>
      </c>
      <c r="E99" s="130" t="s">
        <v>58</v>
      </c>
      <c r="F99" s="171">
        <v>46.0</v>
      </c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</row>
    <row r="100">
      <c r="A100" s="130" t="s">
        <v>56</v>
      </c>
      <c r="B100" s="130" t="s">
        <v>57</v>
      </c>
      <c r="C100" s="171">
        <v>44.0</v>
      </c>
      <c r="D100" s="130" t="s">
        <v>56</v>
      </c>
      <c r="E100" s="130" t="s">
        <v>57</v>
      </c>
      <c r="F100" s="171">
        <v>46.0</v>
      </c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</row>
    <row r="101">
      <c r="A101" s="130" t="s">
        <v>61</v>
      </c>
      <c r="B101" s="130" t="s">
        <v>57</v>
      </c>
      <c r="C101" s="171">
        <v>44.0</v>
      </c>
      <c r="D101" s="130" t="s">
        <v>56</v>
      </c>
      <c r="E101" s="130" t="s">
        <v>57</v>
      </c>
      <c r="F101" s="171">
        <v>44.0</v>
      </c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</row>
    <row r="102">
      <c r="A102" s="130" t="s">
        <v>61</v>
      </c>
      <c r="B102" s="130" t="s">
        <v>57</v>
      </c>
      <c r="C102" s="171">
        <v>44.0</v>
      </c>
      <c r="D102" s="130" t="s">
        <v>56</v>
      </c>
      <c r="E102" s="130" t="s">
        <v>58</v>
      </c>
      <c r="F102" s="171">
        <v>44.0</v>
      </c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</row>
    <row r="103">
      <c r="A103" s="130" t="s">
        <v>61</v>
      </c>
      <c r="B103" s="130" t="s">
        <v>59</v>
      </c>
      <c r="C103" s="171">
        <v>43.0</v>
      </c>
      <c r="D103" s="130" t="s">
        <v>62</v>
      </c>
      <c r="E103" s="130" t="s">
        <v>59</v>
      </c>
      <c r="F103" s="171">
        <v>46.0</v>
      </c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</row>
    <row r="104">
      <c r="A104" s="130" t="s">
        <v>61</v>
      </c>
      <c r="B104" s="130" t="s">
        <v>59</v>
      </c>
      <c r="C104" s="171">
        <v>43.0</v>
      </c>
      <c r="D104" s="130" t="s">
        <v>56</v>
      </c>
      <c r="E104" s="130" t="s">
        <v>59</v>
      </c>
      <c r="F104" s="171">
        <v>45.0</v>
      </c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</row>
    <row r="105">
      <c r="A105" s="130" t="s">
        <v>56</v>
      </c>
      <c r="B105" s="130" t="s">
        <v>58</v>
      </c>
      <c r="C105" s="171">
        <v>45.0</v>
      </c>
      <c r="D105" s="130" t="s">
        <v>56</v>
      </c>
      <c r="E105" s="130" t="s">
        <v>58</v>
      </c>
      <c r="F105" s="171">
        <v>45.0</v>
      </c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</row>
    <row r="106">
      <c r="A106" s="130" t="s">
        <v>61</v>
      </c>
      <c r="B106" s="130" t="s">
        <v>58</v>
      </c>
      <c r="C106" s="171">
        <v>43.0</v>
      </c>
      <c r="D106" s="130" t="s">
        <v>56</v>
      </c>
      <c r="E106" s="130" t="s">
        <v>57</v>
      </c>
      <c r="F106" s="171">
        <v>45.0</v>
      </c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</row>
    <row r="107">
      <c r="A107" s="130" t="s">
        <v>56</v>
      </c>
      <c r="B107" s="130" t="s">
        <v>60</v>
      </c>
      <c r="C107" s="171">
        <v>47.0</v>
      </c>
      <c r="D107" s="130" t="s">
        <v>61</v>
      </c>
      <c r="E107" s="130" t="s">
        <v>58</v>
      </c>
      <c r="F107" s="171">
        <v>45.0</v>
      </c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</row>
    <row r="108">
      <c r="A108" s="130" t="s">
        <v>61</v>
      </c>
      <c r="B108" s="130" t="s">
        <v>57</v>
      </c>
      <c r="C108" s="171">
        <v>46.0</v>
      </c>
      <c r="D108" s="130" t="s">
        <v>61</v>
      </c>
      <c r="E108" s="130" t="s">
        <v>57</v>
      </c>
      <c r="F108" s="171">
        <v>45.0</v>
      </c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</row>
    <row r="109">
      <c r="A109" s="130" t="s">
        <v>56</v>
      </c>
      <c r="B109" s="130" t="s">
        <v>57</v>
      </c>
      <c r="C109" s="171">
        <v>46.0</v>
      </c>
      <c r="D109" s="130" t="s">
        <v>56</v>
      </c>
      <c r="E109" s="130" t="s">
        <v>58</v>
      </c>
      <c r="F109" s="171">
        <v>45.0</v>
      </c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</row>
    <row r="110">
      <c r="A110" s="130" t="s">
        <v>56</v>
      </c>
      <c r="B110" s="130" t="s">
        <v>58</v>
      </c>
      <c r="C110" s="171">
        <v>46.0</v>
      </c>
      <c r="D110" s="130" t="s">
        <v>56</v>
      </c>
      <c r="E110" s="130" t="s">
        <v>57</v>
      </c>
      <c r="F110" s="171">
        <v>45.0</v>
      </c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</row>
    <row r="111">
      <c r="A111" s="130" t="s">
        <v>56</v>
      </c>
      <c r="B111" s="130" t="s">
        <v>58</v>
      </c>
      <c r="C111" s="171">
        <v>45.0</v>
      </c>
      <c r="D111" s="130" t="s">
        <v>56</v>
      </c>
      <c r="E111" s="130" t="s">
        <v>59</v>
      </c>
      <c r="F111" s="171">
        <v>45.0</v>
      </c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</row>
    <row r="112">
      <c r="A112" s="130" t="s">
        <v>56</v>
      </c>
      <c r="B112" s="130" t="s">
        <v>57</v>
      </c>
      <c r="C112" s="171">
        <v>45.0</v>
      </c>
      <c r="D112" s="130" t="s">
        <v>56</v>
      </c>
      <c r="E112" s="130" t="s">
        <v>60</v>
      </c>
      <c r="F112" s="171">
        <v>45.0</v>
      </c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</row>
    <row r="113">
      <c r="A113" s="130" t="s">
        <v>56</v>
      </c>
      <c r="B113" s="130" t="s">
        <v>57</v>
      </c>
      <c r="C113" s="171">
        <v>46.0</v>
      </c>
      <c r="D113" s="130" t="s">
        <v>56</v>
      </c>
      <c r="E113" s="130" t="s">
        <v>57</v>
      </c>
      <c r="F113" s="171">
        <v>46.0</v>
      </c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</row>
    <row r="114">
      <c r="A114" s="130" t="s">
        <v>61</v>
      </c>
      <c r="B114" s="130" t="s">
        <v>57</v>
      </c>
      <c r="C114" s="171">
        <v>44.0</v>
      </c>
      <c r="D114" s="130" t="s">
        <v>56</v>
      </c>
      <c r="E114" s="130" t="s">
        <v>58</v>
      </c>
      <c r="F114" s="171">
        <v>46.0</v>
      </c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</row>
    <row r="115">
      <c r="A115" s="130" t="s">
        <v>56</v>
      </c>
      <c r="B115" s="130" t="s">
        <v>57</v>
      </c>
      <c r="C115" s="171">
        <v>44.0</v>
      </c>
      <c r="D115" s="130" t="s">
        <v>56</v>
      </c>
      <c r="E115" s="130" t="s">
        <v>57</v>
      </c>
      <c r="F115" s="171">
        <v>47.0</v>
      </c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</row>
    <row r="116">
      <c r="A116" s="130" t="s">
        <v>56</v>
      </c>
      <c r="B116" s="130" t="s">
        <v>58</v>
      </c>
      <c r="C116" s="171">
        <v>44.0</v>
      </c>
      <c r="D116" s="130" t="s">
        <v>56</v>
      </c>
      <c r="E116" s="130" t="s">
        <v>58</v>
      </c>
      <c r="F116" s="171">
        <v>46.0</v>
      </c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</row>
    <row r="117">
      <c r="A117" s="130" t="s">
        <v>56</v>
      </c>
      <c r="B117" s="130" t="s">
        <v>57</v>
      </c>
      <c r="C117" s="171">
        <v>44.0</v>
      </c>
      <c r="D117" s="130" t="s">
        <v>56</v>
      </c>
      <c r="E117" s="130" t="s">
        <v>60</v>
      </c>
      <c r="F117" s="171">
        <v>47.0</v>
      </c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</row>
    <row r="118">
      <c r="A118" s="130" t="s">
        <v>56</v>
      </c>
      <c r="B118" s="130" t="s">
        <v>58</v>
      </c>
      <c r="C118" s="171">
        <v>45.0</v>
      </c>
      <c r="D118" s="130" t="s">
        <v>56</v>
      </c>
      <c r="E118" s="130" t="s">
        <v>60</v>
      </c>
      <c r="F118" s="171">
        <v>47.0</v>
      </c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</row>
    <row r="119">
      <c r="A119" s="130" t="s">
        <v>56</v>
      </c>
      <c r="B119" s="130" t="s">
        <v>57</v>
      </c>
      <c r="C119" s="171">
        <v>45.0</v>
      </c>
      <c r="D119" s="130" t="s">
        <v>56</v>
      </c>
      <c r="E119" s="130" t="s">
        <v>58</v>
      </c>
      <c r="F119" s="171">
        <v>43.0</v>
      </c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</row>
    <row r="120">
      <c r="A120" s="130" t="s">
        <v>56</v>
      </c>
      <c r="B120" s="130" t="s">
        <v>57</v>
      </c>
      <c r="C120" s="171">
        <v>46.0</v>
      </c>
      <c r="D120" s="130" t="s">
        <v>61</v>
      </c>
      <c r="E120" s="130" t="s">
        <v>57</v>
      </c>
      <c r="F120" s="171">
        <v>43.0</v>
      </c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</row>
    <row r="121">
      <c r="A121" s="130" t="s">
        <v>56</v>
      </c>
      <c r="B121" s="130" t="s">
        <v>58</v>
      </c>
      <c r="C121" s="171">
        <v>46.0</v>
      </c>
      <c r="D121" s="130" t="s">
        <v>56</v>
      </c>
      <c r="E121" s="130" t="s">
        <v>59</v>
      </c>
      <c r="F121" s="171">
        <v>43.0</v>
      </c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</row>
    <row r="122">
      <c r="A122" s="130" t="s">
        <v>56</v>
      </c>
      <c r="B122" s="130" t="s">
        <v>57</v>
      </c>
      <c r="C122" s="171">
        <v>46.0</v>
      </c>
      <c r="D122" s="130" t="s">
        <v>56</v>
      </c>
      <c r="E122" s="130" t="s">
        <v>58</v>
      </c>
      <c r="F122" s="171">
        <v>43.0</v>
      </c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</row>
    <row r="123">
      <c r="A123" s="130" t="s">
        <v>61</v>
      </c>
      <c r="B123" s="130" t="s">
        <v>58</v>
      </c>
      <c r="C123" s="171">
        <v>44.0</v>
      </c>
      <c r="D123" s="130" t="s">
        <v>56</v>
      </c>
      <c r="E123" s="130" t="s">
        <v>57</v>
      </c>
      <c r="F123" s="171">
        <v>43.0</v>
      </c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</row>
    <row r="124">
      <c r="A124" s="130" t="s">
        <v>56</v>
      </c>
      <c r="B124" s="130" t="s">
        <v>58</v>
      </c>
      <c r="C124" s="171">
        <v>44.0</v>
      </c>
      <c r="D124" s="130" t="s">
        <v>56</v>
      </c>
      <c r="E124" s="130" t="s">
        <v>59</v>
      </c>
      <c r="F124" s="171">
        <v>43.0</v>
      </c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</row>
    <row r="125">
      <c r="A125" s="130" t="s">
        <v>56</v>
      </c>
      <c r="B125" s="130" t="s">
        <v>57</v>
      </c>
      <c r="C125" s="171">
        <v>45.0</v>
      </c>
      <c r="D125" s="130" t="s">
        <v>56</v>
      </c>
      <c r="E125" s="130" t="s">
        <v>57</v>
      </c>
      <c r="F125" s="171">
        <v>46.0</v>
      </c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</row>
    <row r="126">
      <c r="A126" s="130" t="s">
        <v>56</v>
      </c>
      <c r="B126" s="130" t="s">
        <v>59</v>
      </c>
      <c r="C126" s="171">
        <v>43.0</v>
      </c>
      <c r="D126" s="130" t="s">
        <v>61</v>
      </c>
      <c r="E126" s="130" t="s">
        <v>59</v>
      </c>
      <c r="F126" s="171">
        <v>46.0</v>
      </c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</row>
    <row r="127">
      <c r="A127" s="130" t="s">
        <v>56</v>
      </c>
      <c r="B127" s="130" t="s">
        <v>59</v>
      </c>
      <c r="C127" s="171">
        <v>43.0</v>
      </c>
      <c r="D127" s="130" t="s">
        <v>61</v>
      </c>
      <c r="E127" s="130" t="s">
        <v>57</v>
      </c>
      <c r="F127" s="171">
        <v>46.0</v>
      </c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</row>
    <row r="128">
      <c r="A128" s="130" t="s">
        <v>56</v>
      </c>
      <c r="B128" s="130" t="s">
        <v>58</v>
      </c>
      <c r="C128" s="171">
        <v>45.0</v>
      </c>
      <c r="D128" s="130" t="s">
        <v>56</v>
      </c>
      <c r="E128" s="130" t="s">
        <v>57</v>
      </c>
      <c r="F128" s="171">
        <v>46.0</v>
      </c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</row>
    <row r="129">
      <c r="A129" s="130" t="s">
        <v>56</v>
      </c>
      <c r="B129" s="130" t="s">
        <v>57</v>
      </c>
      <c r="C129" s="171">
        <v>44.0</v>
      </c>
      <c r="D129" s="130" t="s">
        <v>56</v>
      </c>
      <c r="E129" s="130" t="s">
        <v>58</v>
      </c>
      <c r="F129" s="171">
        <v>46.0</v>
      </c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</row>
    <row r="130">
      <c r="A130" s="130" t="s">
        <v>56</v>
      </c>
      <c r="B130" s="130" t="s">
        <v>58</v>
      </c>
      <c r="C130" s="171">
        <v>44.0</v>
      </c>
      <c r="D130" s="130" t="s">
        <v>56</v>
      </c>
      <c r="E130" s="130" t="s">
        <v>58</v>
      </c>
      <c r="F130" s="171">
        <v>46.0</v>
      </c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</row>
    <row r="131">
      <c r="A131" s="130" t="s">
        <v>56</v>
      </c>
      <c r="B131" s="130" t="s">
        <v>57</v>
      </c>
      <c r="C131" s="171">
        <v>43.0</v>
      </c>
      <c r="D131" s="130" t="s">
        <v>56</v>
      </c>
      <c r="E131" s="130" t="s">
        <v>58</v>
      </c>
      <c r="F131" s="171">
        <v>46.0</v>
      </c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</row>
    <row r="132">
      <c r="A132" s="130" t="s">
        <v>56</v>
      </c>
      <c r="B132" s="130" t="s">
        <v>57</v>
      </c>
      <c r="C132" s="171">
        <v>43.0</v>
      </c>
      <c r="D132" s="130" t="s">
        <v>56</v>
      </c>
      <c r="E132" s="130" t="s">
        <v>57</v>
      </c>
      <c r="F132" s="171">
        <v>46.0</v>
      </c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</row>
    <row r="133">
      <c r="A133" s="130" t="s">
        <v>56</v>
      </c>
      <c r="B133" s="130" t="s">
        <v>58</v>
      </c>
      <c r="C133" s="171">
        <v>43.0</v>
      </c>
      <c r="D133" s="130" t="s">
        <v>56</v>
      </c>
      <c r="E133" s="130" t="s">
        <v>57</v>
      </c>
      <c r="F133" s="171">
        <v>46.0</v>
      </c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</row>
    <row r="134">
      <c r="A134" s="130" t="s">
        <v>56</v>
      </c>
      <c r="B134" s="130" t="s">
        <v>58</v>
      </c>
      <c r="C134" s="171">
        <v>43.0</v>
      </c>
      <c r="D134" s="130" t="s">
        <v>56</v>
      </c>
      <c r="E134" s="130" t="s">
        <v>57</v>
      </c>
      <c r="F134" s="171">
        <v>43.0</v>
      </c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</row>
    <row r="135">
      <c r="A135" s="130" t="s">
        <v>56</v>
      </c>
      <c r="B135" s="130" t="s">
        <v>57</v>
      </c>
      <c r="C135" s="171">
        <v>46.0</v>
      </c>
      <c r="D135" s="130" t="s">
        <v>56</v>
      </c>
      <c r="E135" s="130" t="s">
        <v>58</v>
      </c>
      <c r="F135" s="171">
        <v>42.0</v>
      </c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</row>
    <row r="136">
      <c r="A136" s="130" t="s">
        <v>61</v>
      </c>
      <c r="B136" s="130" t="s">
        <v>58</v>
      </c>
      <c r="C136" s="171">
        <v>44.0</v>
      </c>
      <c r="D136" s="130" t="s">
        <v>56</v>
      </c>
      <c r="E136" s="130" t="s">
        <v>59</v>
      </c>
      <c r="F136" s="171">
        <v>43.0</v>
      </c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</row>
    <row r="137">
      <c r="A137" s="130" t="s">
        <v>56</v>
      </c>
      <c r="B137" s="130" t="s">
        <v>58</v>
      </c>
      <c r="C137" s="171">
        <v>44.0</v>
      </c>
      <c r="D137" s="130" t="s">
        <v>56</v>
      </c>
      <c r="E137" s="130" t="s">
        <v>57</v>
      </c>
      <c r="F137" s="171">
        <v>44.0</v>
      </c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</row>
    <row r="138">
      <c r="A138" s="130" t="s">
        <v>61</v>
      </c>
      <c r="B138" s="130" t="s">
        <v>60</v>
      </c>
      <c r="C138" s="172">
        <v>44.0</v>
      </c>
      <c r="D138" s="130" t="s">
        <v>56</v>
      </c>
      <c r="E138" s="130" t="s">
        <v>58</v>
      </c>
      <c r="F138" s="171">
        <v>44.0</v>
      </c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</row>
    <row r="139">
      <c r="A139" s="130" t="s">
        <v>56</v>
      </c>
      <c r="B139" s="130" t="s">
        <v>57</v>
      </c>
      <c r="C139" s="171">
        <v>44.0</v>
      </c>
      <c r="D139" s="130" t="s">
        <v>56</v>
      </c>
      <c r="E139" s="130" t="s">
        <v>58</v>
      </c>
      <c r="F139" s="171">
        <v>44.0</v>
      </c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</row>
    <row r="140">
      <c r="A140" s="130" t="s">
        <v>56</v>
      </c>
      <c r="B140" s="130" t="s">
        <v>57</v>
      </c>
      <c r="C140" s="171">
        <v>44.0</v>
      </c>
      <c r="D140" s="130" t="s">
        <v>56</v>
      </c>
      <c r="E140" s="130" t="s">
        <v>57</v>
      </c>
      <c r="F140" s="171">
        <v>44.0</v>
      </c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</row>
    <row r="141">
      <c r="A141" s="130" t="s">
        <v>56</v>
      </c>
      <c r="B141" s="130" t="s">
        <v>57</v>
      </c>
      <c r="C141" s="171">
        <v>44.0</v>
      </c>
      <c r="D141" s="130" t="s">
        <v>56</v>
      </c>
      <c r="E141" s="130" t="s">
        <v>58</v>
      </c>
      <c r="F141" s="171">
        <v>46.0</v>
      </c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</row>
    <row r="142">
      <c r="A142" s="130" t="s">
        <v>56</v>
      </c>
      <c r="B142" s="130" t="s">
        <v>57</v>
      </c>
      <c r="C142" s="171">
        <v>44.0</v>
      </c>
      <c r="D142" s="130" t="s">
        <v>56</v>
      </c>
      <c r="E142" s="130" t="s">
        <v>57</v>
      </c>
      <c r="F142" s="171">
        <v>46.0</v>
      </c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</row>
    <row r="143">
      <c r="A143" s="130" t="s">
        <v>56</v>
      </c>
      <c r="B143" s="130" t="s">
        <v>57</v>
      </c>
      <c r="C143" s="171">
        <v>45.0</v>
      </c>
      <c r="D143" s="130" t="s">
        <v>56</v>
      </c>
      <c r="E143" s="130" t="s">
        <v>57</v>
      </c>
      <c r="F143" s="171">
        <v>46.0</v>
      </c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</row>
    <row r="144">
      <c r="A144" s="130" t="s">
        <v>56</v>
      </c>
      <c r="B144" s="130" t="s">
        <v>60</v>
      </c>
      <c r="C144" s="171">
        <v>44.0</v>
      </c>
      <c r="D144" s="130" t="s">
        <v>56</v>
      </c>
      <c r="E144" s="130" t="s">
        <v>58</v>
      </c>
      <c r="F144" s="171">
        <v>46.0</v>
      </c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</row>
    <row r="145">
      <c r="A145" s="130" t="s">
        <v>56</v>
      </c>
      <c r="B145" s="130" t="s">
        <v>57</v>
      </c>
      <c r="C145" s="171">
        <v>44.0</v>
      </c>
      <c r="D145" s="130" t="s">
        <v>56</v>
      </c>
      <c r="E145" s="130" t="s">
        <v>58</v>
      </c>
      <c r="F145" s="171">
        <v>45.0</v>
      </c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</row>
    <row r="146">
      <c r="A146" s="130" t="s">
        <v>56</v>
      </c>
      <c r="B146" s="130" t="s">
        <v>57</v>
      </c>
      <c r="C146" s="171">
        <v>44.0</v>
      </c>
      <c r="D146" s="130" t="s">
        <v>56</v>
      </c>
      <c r="E146" s="130" t="s">
        <v>57</v>
      </c>
      <c r="F146" s="171">
        <v>45.0</v>
      </c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</row>
    <row r="147">
      <c r="A147" s="130" t="s">
        <v>61</v>
      </c>
      <c r="B147" s="130" t="s">
        <v>57</v>
      </c>
      <c r="C147" s="171">
        <v>45.0</v>
      </c>
      <c r="D147" s="130" t="s">
        <v>56</v>
      </c>
      <c r="E147" s="130" t="s">
        <v>58</v>
      </c>
      <c r="F147" s="171">
        <v>45.0</v>
      </c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</row>
    <row r="148">
      <c r="A148" s="130" t="s">
        <v>56</v>
      </c>
      <c r="B148" s="130" t="s">
        <v>58</v>
      </c>
      <c r="C148" s="171">
        <v>44.0</v>
      </c>
      <c r="D148" s="130" t="s">
        <v>56</v>
      </c>
      <c r="E148" s="130" t="s">
        <v>57</v>
      </c>
      <c r="F148" s="171">
        <v>45.0</v>
      </c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</row>
    <row r="149">
      <c r="A149" s="130" t="s">
        <v>56</v>
      </c>
      <c r="B149" s="130" t="s">
        <v>57</v>
      </c>
      <c r="C149" s="171">
        <v>45.0</v>
      </c>
      <c r="D149" s="130" t="s">
        <v>56</v>
      </c>
      <c r="E149" s="130" t="s">
        <v>58</v>
      </c>
      <c r="F149" s="171">
        <v>44.0</v>
      </c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</row>
    <row r="150">
      <c r="A150" s="130" t="s">
        <v>62</v>
      </c>
      <c r="B150" s="130" t="s">
        <v>57</v>
      </c>
      <c r="C150" s="171">
        <v>46.0</v>
      </c>
      <c r="D150" s="130" t="s">
        <v>56</v>
      </c>
      <c r="E150" s="130" t="s">
        <v>57</v>
      </c>
      <c r="F150" s="171">
        <v>44.0</v>
      </c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</row>
    <row r="151">
      <c r="A151" s="130" t="s">
        <v>56</v>
      </c>
      <c r="B151" s="130" t="s">
        <v>57</v>
      </c>
      <c r="C151" s="171">
        <v>44.0</v>
      </c>
      <c r="D151" s="130" t="s">
        <v>56</v>
      </c>
      <c r="E151" s="130" t="s">
        <v>57</v>
      </c>
      <c r="F151" s="171">
        <v>44.0</v>
      </c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</row>
    <row r="152">
      <c r="A152" s="130" t="s">
        <v>56</v>
      </c>
      <c r="B152" s="130" t="s">
        <v>58</v>
      </c>
      <c r="C152" s="171">
        <v>44.0</v>
      </c>
      <c r="D152" s="130" t="s">
        <v>56</v>
      </c>
      <c r="E152" s="130" t="s">
        <v>58</v>
      </c>
      <c r="F152" s="171">
        <v>44.0</v>
      </c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</row>
    <row r="153">
      <c r="A153" s="130" t="s">
        <v>56</v>
      </c>
      <c r="B153" s="130" t="s">
        <v>58</v>
      </c>
      <c r="C153" s="171">
        <v>44.0</v>
      </c>
      <c r="D153" s="130" t="s">
        <v>62</v>
      </c>
      <c r="E153" s="130" t="s">
        <v>57</v>
      </c>
      <c r="F153" s="171">
        <v>46.0</v>
      </c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</row>
    <row r="154">
      <c r="A154" s="130" t="s">
        <v>56</v>
      </c>
      <c r="B154" s="130" t="s">
        <v>58</v>
      </c>
      <c r="C154" s="171">
        <v>44.0</v>
      </c>
      <c r="D154" s="130" t="s">
        <v>62</v>
      </c>
      <c r="E154" s="130" t="s">
        <v>58</v>
      </c>
      <c r="F154" s="171">
        <v>46.0</v>
      </c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</row>
    <row r="155">
      <c r="A155" s="130" t="s">
        <v>56</v>
      </c>
      <c r="B155" s="130" t="s">
        <v>58</v>
      </c>
      <c r="C155" s="171">
        <v>45.0</v>
      </c>
      <c r="D155" s="130" t="s">
        <v>56</v>
      </c>
      <c r="E155" s="130" t="s">
        <v>60</v>
      </c>
      <c r="F155" s="171">
        <v>45.0</v>
      </c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</row>
    <row r="156">
      <c r="A156" s="130" t="s">
        <v>61</v>
      </c>
      <c r="B156" s="130" t="s">
        <v>58</v>
      </c>
      <c r="C156" s="171">
        <v>45.0</v>
      </c>
      <c r="D156" s="130" t="s">
        <v>56</v>
      </c>
      <c r="E156" s="130" t="s">
        <v>57</v>
      </c>
      <c r="F156" s="171">
        <v>45.0</v>
      </c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</row>
    <row r="157">
      <c r="A157" s="130" t="s">
        <v>56</v>
      </c>
      <c r="B157" s="130" t="s">
        <v>57</v>
      </c>
      <c r="C157" s="171">
        <v>45.0</v>
      </c>
      <c r="D157" s="130" t="s">
        <v>56</v>
      </c>
      <c r="E157" s="130" t="s">
        <v>58</v>
      </c>
      <c r="F157" s="171">
        <v>45.0</v>
      </c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</row>
    <row r="158">
      <c r="A158" s="130" t="s">
        <v>56</v>
      </c>
      <c r="B158" s="130" t="s">
        <v>58</v>
      </c>
      <c r="C158" s="171">
        <v>44.0</v>
      </c>
      <c r="D158" s="130" t="s">
        <v>56</v>
      </c>
      <c r="E158" s="130" t="s">
        <v>57</v>
      </c>
      <c r="F158" s="171">
        <v>45.0</v>
      </c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</row>
    <row r="159">
      <c r="A159" s="130" t="s">
        <v>56</v>
      </c>
      <c r="B159" s="130" t="s">
        <v>57</v>
      </c>
      <c r="C159" s="171">
        <v>46.0</v>
      </c>
      <c r="D159" s="130" t="s">
        <v>56</v>
      </c>
      <c r="E159" s="130" t="s">
        <v>57</v>
      </c>
      <c r="F159" s="171">
        <v>46.0</v>
      </c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</row>
    <row r="160">
      <c r="A160" s="130" t="s">
        <v>56</v>
      </c>
      <c r="B160" s="130" t="s">
        <v>60</v>
      </c>
      <c r="C160" s="171">
        <v>44.0</v>
      </c>
      <c r="D160" s="130" t="s">
        <v>56</v>
      </c>
      <c r="E160" s="130" t="s">
        <v>58</v>
      </c>
      <c r="F160" s="171">
        <v>45.0</v>
      </c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</row>
    <row r="161">
      <c r="A161" s="130" t="s">
        <v>56</v>
      </c>
      <c r="B161" s="130" t="s">
        <v>58</v>
      </c>
      <c r="C161" s="171">
        <v>43.0</v>
      </c>
      <c r="D161" s="130" t="s">
        <v>56</v>
      </c>
      <c r="E161" s="130" t="s">
        <v>58</v>
      </c>
      <c r="F161" s="171">
        <v>45.0</v>
      </c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</row>
    <row r="162">
      <c r="A162" s="130" t="s">
        <v>56</v>
      </c>
      <c r="B162" s="130" t="s">
        <v>58</v>
      </c>
      <c r="C162" s="171">
        <v>44.0</v>
      </c>
      <c r="D162" s="130" t="s">
        <v>56</v>
      </c>
      <c r="E162" s="130" t="s">
        <v>58</v>
      </c>
      <c r="F162" s="171">
        <v>44.0</v>
      </c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</row>
    <row r="163">
      <c r="A163" s="130" t="s">
        <v>56</v>
      </c>
      <c r="B163" s="130" t="s">
        <v>57</v>
      </c>
      <c r="C163" s="171">
        <v>45.0</v>
      </c>
      <c r="D163" s="130" t="s">
        <v>56</v>
      </c>
      <c r="E163" s="130" t="s">
        <v>57</v>
      </c>
      <c r="F163" s="171">
        <v>44.0</v>
      </c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</row>
    <row r="164">
      <c r="A164" s="130" t="s">
        <v>56</v>
      </c>
      <c r="B164" s="130" t="s">
        <v>58</v>
      </c>
      <c r="C164" s="171">
        <v>45.0</v>
      </c>
      <c r="D164" s="130" t="s">
        <v>56</v>
      </c>
      <c r="E164" s="130" t="s">
        <v>59</v>
      </c>
      <c r="F164" s="171">
        <v>44.0</v>
      </c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</row>
    <row r="165">
      <c r="A165" s="130" t="s">
        <v>62</v>
      </c>
      <c r="B165" s="130" t="s">
        <v>57</v>
      </c>
      <c r="C165" s="171">
        <v>44.0</v>
      </c>
      <c r="D165" s="130" t="s">
        <v>56</v>
      </c>
      <c r="E165" s="130" t="s">
        <v>59</v>
      </c>
      <c r="F165" s="171">
        <v>44.0</v>
      </c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</row>
    <row r="166">
      <c r="A166" s="130" t="s">
        <v>56</v>
      </c>
      <c r="B166" s="130" t="s">
        <v>58</v>
      </c>
      <c r="C166" s="171">
        <v>45.0</v>
      </c>
      <c r="D166" s="130" t="s">
        <v>56</v>
      </c>
      <c r="E166" s="130" t="s">
        <v>57</v>
      </c>
      <c r="F166" s="171">
        <v>44.0</v>
      </c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</row>
    <row r="167">
      <c r="A167" s="130" t="s">
        <v>56</v>
      </c>
      <c r="B167" s="130" t="s">
        <v>58</v>
      </c>
      <c r="C167" s="171">
        <v>46.0</v>
      </c>
      <c r="D167" s="130" t="s">
        <v>56</v>
      </c>
      <c r="E167" s="130" t="s">
        <v>58</v>
      </c>
      <c r="F167" s="171">
        <v>44.0</v>
      </c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</row>
    <row r="168">
      <c r="A168" s="130" t="s">
        <v>56</v>
      </c>
      <c r="B168" s="130" t="s">
        <v>58</v>
      </c>
      <c r="C168" s="171">
        <v>45.0</v>
      </c>
      <c r="D168" s="130" t="s">
        <v>56</v>
      </c>
      <c r="E168" s="130" t="s">
        <v>59</v>
      </c>
      <c r="F168" s="171">
        <v>46.0</v>
      </c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</row>
    <row r="169">
      <c r="A169" s="130" t="s">
        <v>56</v>
      </c>
      <c r="B169" s="130" t="s">
        <v>58</v>
      </c>
      <c r="C169" s="171">
        <v>44.0</v>
      </c>
      <c r="D169" s="130" t="s">
        <v>56</v>
      </c>
      <c r="E169" s="130" t="s">
        <v>60</v>
      </c>
      <c r="F169" s="171">
        <v>46.0</v>
      </c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</row>
    <row r="170">
      <c r="A170" s="130" t="s">
        <v>56</v>
      </c>
      <c r="B170" s="130" t="s">
        <v>58</v>
      </c>
      <c r="C170" s="171">
        <v>44.0</v>
      </c>
      <c r="D170" s="130" t="s">
        <v>56</v>
      </c>
      <c r="E170" s="130" t="s">
        <v>59</v>
      </c>
      <c r="F170" s="171">
        <v>45.0</v>
      </c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</row>
    <row r="171">
      <c r="A171" s="130" t="s">
        <v>56</v>
      </c>
      <c r="B171" s="130" t="s">
        <v>57</v>
      </c>
      <c r="C171" s="171">
        <v>44.0</v>
      </c>
      <c r="D171" s="130" t="s">
        <v>56</v>
      </c>
      <c r="E171" s="130" t="s">
        <v>59</v>
      </c>
      <c r="F171" s="171">
        <v>45.0</v>
      </c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</row>
    <row r="172">
      <c r="A172" s="130" t="s">
        <v>56</v>
      </c>
      <c r="B172" s="130" t="s">
        <v>57</v>
      </c>
      <c r="C172" s="171">
        <v>46.0</v>
      </c>
      <c r="D172" s="130" t="s">
        <v>56</v>
      </c>
      <c r="E172" s="130" t="s">
        <v>59</v>
      </c>
      <c r="F172" s="171">
        <v>45.0</v>
      </c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</row>
    <row r="173">
      <c r="A173" s="130" t="s">
        <v>56</v>
      </c>
      <c r="B173" s="130" t="s">
        <v>58</v>
      </c>
      <c r="C173" s="171">
        <v>43.0</v>
      </c>
      <c r="D173" s="130" t="s">
        <v>56</v>
      </c>
      <c r="E173" s="130" t="s">
        <v>57</v>
      </c>
      <c r="F173" s="171">
        <v>45.0</v>
      </c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</row>
    <row r="174">
      <c r="A174" s="130" t="s">
        <v>56</v>
      </c>
      <c r="B174" s="130" t="s">
        <v>58</v>
      </c>
      <c r="C174" s="171">
        <v>46.0</v>
      </c>
      <c r="D174" s="130" t="s">
        <v>56</v>
      </c>
      <c r="E174" s="130" t="s">
        <v>58</v>
      </c>
      <c r="F174" s="171">
        <v>45.0</v>
      </c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</row>
    <row r="175">
      <c r="A175" s="130" t="s">
        <v>56</v>
      </c>
      <c r="B175" s="130" t="s">
        <v>58</v>
      </c>
      <c r="C175" s="171">
        <v>44.0</v>
      </c>
      <c r="D175" s="130" t="s">
        <v>56</v>
      </c>
      <c r="E175" s="130" t="s">
        <v>57</v>
      </c>
      <c r="F175" s="171">
        <v>46.0</v>
      </c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</row>
    <row r="176">
      <c r="A176" s="130" t="s">
        <v>62</v>
      </c>
      <c r="B176" s="130" t="s">
        <v>59</v>
      </c>
      <c r="C176" s="171">
        <v>44.0</v>
      </c>
      <c r="D176" s="130" t="s">
        <v>56</v>
      </c>
      <c r="E176" s="130" t="s">
        <v>58</v>
      </c>
      <c r="F176" s="171">
        <v>46.0</v>
      </c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</row>
    <row r="177">
      <c r="A177" s="130" t="s">
        <v>56</v>
      </c>
      <c r="B177" s="130" t="s">
        <v>60</v>
      </c>
      <c r="C177" s="171">
        <v>44.0</v>
      </c>
      <c r="D177" s="130" t="s">
        <v>61</v>
      </c>
      <c r="E177" s="130" t="s">
        <v>58</v>
      </c>
      <c r="F177" s="171">
        <v>44.0</v>
      </c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</row>
    <row r="178">
      <c r="A178" s="130" t="s">
        <v>56</v>
      </c>
      <c r="B178" s="130" t="s">
        <v>58</v>
      </c>
      <c r="C178" s="171">
        <v>46.0</v>
      </c>
      <c r="D178" s="130" t="s">
        <v>56</v>
      </c>
      <c r="E178" s="130" t="s">
        <v>58</v>
      </c>
      <c r="F178" s="171">
        <v>46.0</v>
      </c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</row>
    <row r="179">
      <c r="A179" s="130" t="s">
        <v>56</v>
      </c>
      <c r="B179" s="130" t="s">
        <v>58</v>
      </c>
      <c r="C179" s="171">
        <v>45.0</v>
      </c>
      <c r="D179" s="130" t="s">
        <v>56</v>
      </c>
      <c r="E179" s="130" t="s">
        <v>57</v>
      </c>
      <c r="F179" s="171">
        <v>46.0</v>
      </c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</row>
    <row r="180">
      <c r="A180" s="130" t="s">
        <v>56</v>
      </c>
      <c r="B180" s="130" t="s">
        <v>57</v>
      </c>
      <c r="C180" s="171">
        <v>45.0</v>
      </c>
      <c r="D180" s="130" t="s">
        <v>56</v>
      </c>
      <c r="E180" s="130" t="s">
        <v>58</v>
      </c>
      <c r="F180" s="171">
        <v>45.0</v>
      </c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</row>
    <row r="181">
      <c r="A181" s="130" t="s">
        <v>56</v>
      </c>
      <c r="B181" s="130" t="s">
        <v>58</v>
      </c>
      <c r="C181" s="171">
        <v>44.0</v>
      </c>
      <c r="D181" s="130" t="s">
        <v>56</v>
      </c>
      <c r="E181" s="130" t="s">
        <v>57</v>
      </c>
      <c r="F181" s="171">
        <v>46.0</v>
      </c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</row>
    <row r="182">
      <c r="A182" s="130" t="s">
        <v>56</v>
      </c>
      <c r="B182" s="130" t="s">
        <v>58</v>
      </c>
      <c r="C182" s="171">
        <v>46.0</v>
      </c>
      <c r="D182" s="130" t="s">
        <v>56</v>
      </c>
      <c r="E182" s="130" t="s">
        <v>58</v>
      </c>
      <c r="F182" s="171">
        <v>45.0</v>
      </c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</row>
    <row r="183">
      <c r="A183" s="130" t="s">
        <v>56</v>
      </c>
      <c r="B183" s="130" t="s">
        <v>58</v>
      </c>
      <c r="C183" s="171">
        <v>45.0</v>
      </c>
      <c r="D183" s="130" t="s">
        <v>56</v>
      </c>
      <c r="E183" s="130" t="s">
        <v>57</v>
      </c>
      <c r="F183" s="171">
        <v>45.0</v>
      </c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</row>
    <row r="184">
      <c r="A184" s="130" t="s">
        <v>56</v>
      </c>
      <c r="B184" s="130" t="s">
        <v>58</v>
      </c>
      <c r="C184" s="171">
        <v>45.0</v>
      </c>
      <c r="D184" s="130" t="s">
        <v>61</v>
      </c>
      <c r="E184" s="130" t="s">
        <v>59</v>
      </c>
      <c r="F184" s="171">
        <v>45.0</v>
      </c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</row>
    <row r="185">
      <c r="A185" s="130" t="s">
        <v>56</v>
      </c>
      <c r="B185" s="130" t="s">
        <v>57</v>
      </c>
      <c r="C185" s="171">
        <v>46.0</v>
      </c>
      <c r="D185" s="130" t="s">
        <v>62</v>
      </c>
      <c r="E185" s="130" t="s">
        <v>57</v>
      </c>
      <c r="F185" s="171">
        <v>44.0</v>
      </c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</row>
    <row r="186">
      <c r="A186" s="130" t="s">
        <v>56</v>
      </c>
      <c r="B186" s="130" t="s">
        <v>58</v>
      </c>
      <c r="C186" s="171">
        <v>47.0</v>
      </c>
      <c r="D186" s="130" t="s">
        <v>62</v>
      </c>
      <c r="E186" s="130" t="s">
        <v>58</v>
      </c>
      <c r="F186" s="171">
        <v>44.0</v>
      </c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</row>
    <row r="187">
      <c r="A187" s="130" t="s">
        <v>56</v>
      </c>
      <c r="B187" s="130" t="s">
        <v>58</v>
      </c>
      <c r="C187" s="171">
        <v>47.0</v>
      </c>
      <c r="D187" s="130" t="s">
        <v>62</v>
      </c>
      <c r="E187" s="130" t="s">
        <v>58</v>
      </c>
      <c r="F187" s="171">
        <v>44.0</v>
      </c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</row>
    <row r="188">
      <c r="A188" s="130" t="s">
        <v>56</v>
      </c>
      <c r="B188" s="130" t="s">
        <v>57</v>
      </c>
      <c r="C188" s="171">
        <v>46.0</v>
      </c>
      <c r="D188" s="130" t="s">
        <v>61</v>
      </c>
      <c r="E188" s="130" t="s">
        <v>58</v>
      </c>
      <c r="F188" s="171">
        <v>45.0</v>
      </c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</row>
    <row r="189">
      <c r="A189" s="130" t="s">
        <v>56</v>
      </c>
      <c r="B189" s="130" t="s">
        <v>57</v>
      </c>
      <c r="C189" s="171">
        <v>44.0</v>
      </c>
      <c r="D189" s="130" t="s">
        <v>61</v>
      </c>
      <c r="E189" s="130" t="s">
        <v>57</v>
      </c>
      <c r="F189" s="171">
        <v>45.0</v>
      </c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</row>
    <row r="190">
      <c r="A190" s="130" t="s">
        <v>56</v>
      </c>
      <c r="B190" s="130" t="s">
        <v>58</v>
      </c>
      <c r="C190" s="171">
        <v>44.0</v>
      </c>
      <c r="D190" s="130" t="s">
        <v>61</v>
      </c>
      <c r="E190" s="130" t="s">
        <v>58</v>
      </c>
      <c r="F190" s="171">
        <v>46.0</v>
      </c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</row>
    <row r="191">
      <c r="A191" s="130" t="s">
        <v>56</v>
      </c>
      <c r="B191" s="130" t="s">
        <v>60</v>
      </c>
      <c r="C191" s="171">
        <v>44.0</v>
      </c>
      <c r="D191" s="130" t="s">
        <v>61</v>
      </c>
      <c r="E191" s="130" t="s">
        <v>57</v>
      </c>
      <c r="F191" s="171">
        <v>46.0</v>
      </c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</row>
    <row r="192">
      <c r="A192" s="130" t="s">
        <v>56</v>
      </c>
      <c r="B192" s="130" t="s">
        <v>59</v>
      </c>
      <c r="C192" s="171">
        <v>44.0</v>
      </c>
      <c r="D192" s="130" t="s">
        <v>56</v>
      </c>
      <c r="E192" s="130" t="s">
        <v>57</v>
      </c>
      <c r="F192" s="171">
        <v>45.0</v>
      </c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</row>
    <row r="193">
      <c r="A193" s="130" t="s">
        <v>56</v>
      </c>
      <c r="B193" s="130" t="s">
        <v>57</v>
      </c>
      <c r="C193" s="171">
        <v>44.0</v>
      </c>
      <c r="D193" s="130" t="s">
        <v>56</v>
      </c>
      <c r="E193" s="130" t="s">
        <v>58</v>
      </c>
      <c r="F193" s="171">
        <v>45.0</v>
      </c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</row>
    <row r="194">
      <c r="A194" s="130" t="s">
        <v>56</v>
      </c>
      <c r="B194" s="130" t="s">
        <v>57</v>
      </c>
      <c r="C194" s="171">
        <v>44.0</v>
      </c>
      <c r="D194" s="130" t="s">
        <v>56</v>
      </c>
      <c r="E194" s="130" t="s">
        <v>58</v>
      </c>
      <c r="F194" s="171">
        <v>45.0</v>
      </c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</row>
    <row r="195">
      <c r="A195" s="130" t="s">
        <v>56</v>
      </c>
      <c r="B195" s="130" t="s">
        <v>58</v>
      </c>
      <c r="C195" s="171">
        <v>44.0</v>
      </c>
      <c r="D195" s="130" t="s">
        <v>56</v>
      </c>
      <c r="E195" s="130" t="s">
        <v>57</v>
      </c>
      <c r="F195" s="171">
        <v>45.0</v>
      </c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</row>
    <row r="196">
      <c r="A196" s="130" t="s">
        <v>56</v>
      </c>
      <c r="B196" s="130" t="s">
        <v>58</v>
      </c>
      <c r="C196" s="171">
        <v>44.0</v>
      </c>
      <c r="D196" s="130" t="s">
        <v>61</v>
      </c>
      <c r="E196" s="130" t="s">
        <v>57</v>
      </c>
      <c r="F196" s="171">
        <v>46.0</v>
      </c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</row>
    <row r="197">
      <c r="A197" s="130" t="s">
        <v>62</v>
      </c>
      <c r="B197" s="130" t="s">
        <v>58</v>
      </c>
      <c r="C197" s="171">
        <v>46.0</v>
      </c>
      <c r="D197" s="130" t="s">
        <v>61</v>
      </c>
      <c r="E197" s="130" t="s">
        <v>57</v>
      </c>
      <c r="F197" s="171">
        <v>46.0</v>
      </c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</row>
    <row r="198">
      <c r="A198" s="130" t="s">
        <v>56</v>
      </c>
      <c r="B198" s="130" t="s">
        <v>58</v>
      </c>
      <c r="C198" s="171">
        <v>45.0</v>
      </c>
      <c r="D198" s="130" t="s">
        <v>61</v>
      </c>
      <c r="E198" s="130" t="s">
        <v>58</v>
      </c>
      <c r="F198" s="171">
        <v>46.0</v>
      </c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</row>
    <row r="199">
      <c r="A199" s="130" t="s">
        <v>56</v>
      </c>
      <c r="B199" s="130" t="s">
        <v>58</v>
      </c>
      <c r="C199" s="171">
        <v>44.0</v>
      </c>
      <c r="D199" s="130" t="s">
        <v>61</v>
      </c>
      <c r="E199" s="130" t="s">
        <v>58</v>
      </c>
      <c r="F199" s="171">
        <v>46.0</v>
      </c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</row>
    <row r="200">
      <c r="A200" s="130" t="s">
        <v>56</v>
      </c>
      <c r="B200" s="130" t="s">
        <v>58</v>
      </c>
      <c r="C200" s="171">
        <v>45.0</v>
      </c>
      <c r="D200" s="130" t="s">
        <v>56</v>
      </c>
      <c r="E200" s="130" t="s">
        <v>58</v>
      </c>
      <c r="F200" s="171">
        <v>45.0</v>
      </c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</row>
    <row r="201">
      <c r="A201" s="130" t="s">
        <v>56</v>
      </c>
      <c r="B201" s="130" t="s">
        <v>57</v>
      </c>
      <c r="C201" s="171">
        <v>45.0</v>
      </c>
      <c r="D201" s="130" t="s">
        <v>56</v>
      </c>
      <c r="E201" s="130" t="s">
        <v>57</v>
      </c>
      <c r="F201" s="171">
        <v>44.0</v>
      </c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</row>
    <row r="202">
      <c r="A202" s="130" t="s">
        <v>56</v>
      </c>
      <c r="B202" s="130" t="s">
        <v>58</v>
      </c>
      <c r="C202" s="171">
        <v>45.0</v>
      </c>
      <c r="D202" s="130" t="s">
        <v>56</v>
      </c>
      <c r="E202" s="130" t="s">
        <v>58</v>
      </c>
      <c r="F202" s="171">
        <v>44.0</v>
      </c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</row>
    <row r="203">
      <c r="A203" s="130" t="s">
        <v>56</v>
      </c>
      <c r="B203" s="130" t="s">
        <v>57</v>
      </c>
      <c r="C203" s="171">
        <v>46.0</v>
      </c>
      <c r="D203" s="130" t="s">
        <v>56</v>
      </c>
      <c r="E203" s="130" t="s">
        <v>57</v>
      </c>
      <c r="F203" s="171">
        <v>44.0</v>
      </c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</row>
    <row r="204">
      <c r="A204" s="130" t="s">
        <v>56</v>
      </c>
      <c r="B204" s="130" t="s">
        <v>59</v>
      </c>
      <c r="C204" s="171">
        <v>46.0</v>
      </c>
      <c r="D204" s="130" t="s">
        <v>61</v>
      </c>
      <c r="E204" s="130" t="s">
        <v>58</v>
      </c>
      <c r="F204" s="171">
        <v>44.0</v>
      </c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</row>
    <row r="205">
      <c r="A205" s="130" t="s">
        <v>56</v>
      </c>
      <c r="B205" s="130" t="s">
        <v>57</v>
      </c>
      <c r="C205" s="171">
        <v>45.0</v>
      </c>
      <c r="D205" s="130" t="s">
        <v>61</v>
      </c>
      <c r="E205" s="130" t="s">
        <v>57</v>
      </c>
      <c r="F205" s="171">
        <v>44.0</v>
      </c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</row>
    <row r="206">
      <c r="A206" s="130" t="s">
        <v>56</v>
      </c>
      <c r="B206" s="130" t="s">
        <v>58</v>
      </c>
      <c r="C206" s="171">
        <v>45.0</v>
      </c>
      <c r="D206" s="130" t="s">
        <v>61</v>
      </c>
      <c r="E206" s="130" t="s">
        <v>58</v>
      </c>
      <c r="F206" s="171">
        <v>45.0</v>
      </c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</row>
    <row r="207">
      <c r="A207" s="130" t="s">
        <v>56</v>
      </c>
      <c r="B207" s="130" t="s">
        <v>57</v>
      </c>
      <c r="C207" s="171">
        <v>45.0</v>
      </c>
      <c r="D207" s="130" t="s">
        <v>61</v>
      </c>
      <c r="E207" s="130" t="s">
        <v>57</v>
      </c>
      <c r="F207" s="171">
        <v>45.0</v>
      </c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</row>
    <row r="208">
      <c r="A208" s="130" t="s">
        <v>56</v>
      </c>
      <c r="B208" s="130" t="s">
        <v>58</v>
      </c>
      <c r="C208" s="171">
        <v>45.0</v>
      </c>
      <c r="D208" s="130" t="s">
        <v>61</v>
      </c>
      <c r="E208" s="130" t="s">
        <v>59</v>
      </c>
      <c r="F208" s="171">
        <v>45.0</v>
      </c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</row>
    <row r="209">
      <c r="A209" s="130" t="s">
        <v>56</v>
      </c>
      <c r="B209" s="130" t="s">
        <v>57</v>
      </c>
      <c r="C209" s="171">
        <v>46.0</v>
      </c>
      <c r="D209" s="130" t="s">
        <v>61</v>
      </c>
      <c r="E209" s="130" t="s">
        <v>59</v>
      </c>
      <c r="F209" s="171">
        <v>45.0</v>
      </c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</row>
    <row r="210">
      <c r="A210" s="130" t="s">
        <v>56</v>
      </c>
      <c r="B210" s="130" t="s">
        <v>58</v>
      </c>
      <c r="C210" s="171">
        <v>45.0</v>
      </c>
      <c r="D210" s="130" t="s">
        <v>62</v>
      </c>
      <c r="E210" s="130" t="s">
        <v>57</v>
      </c>
      <c r="F210" s="171">
        <v>45.0</v>
      </c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</row>
    <row r="211">
      <c r="A211" s="130" t="s">
        <v>56</v>
      </c>
      <c r="B211" s="130" t="s">
        <v>58</v>
      </c>
      <c r="C211" s="171">
        <v>45.0</v>
      </c>
      <c r="D211" s="130" t="s">
        <v>61</v>
      </c>
      <c r="E211" s="130" t="s">
        <v>58</v>
      </c>
      <c r="F211" s="171">
        <v>45.0</v>
      </c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</row>
    <row r="212">
      <c r="A212" s="130" t="s">
        <v>56</v>
      </c>
      <c r="B212" s="130" t="s">
        <v>57</v>
      </c>
      <c r="C212" s="171">
        <v>45.0</v>
      </c>
      <c r="D212" s="130" t="s">
        <v>56</v>
      </c>
      <c r="E212" s="130" t="s">
        <v>58</v>
      </c>
      <c r="F212" s="171">
        <v>44.0</v>
      </c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</row>
    <row r="213">
      <c r="A213" s="130" t="s">
        <v>56</v>
      </c>
      <c r="B213" s="130" t="s">
        <v>58</v>
      </c>
      <c r="C213" s="171">
        <v>45.0</v>
      </c>
      <c r="D213" s="130" t="s">
        <v>56</v>
      </c>
      <c r="E213" s="130" t="s">
        <v>57</v>
      </c>
      <c r="F213" s="171">
        <v>44.0</v>
      </c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</row>
    <row r="214">
      <c r="A214" s="130" t="s">
        <v>56</v>
      </c>
      <c r="B214" s="130" t="s">
        <v>57</v>
      </c>
      <c r="C214" s="171">
        <v>46.0</v>
      </c>
      <c r="D214" s="130" t="s">
        <v>56</v>
      </c>
      <c r="E214" s="130" t="s">
        <v>57</v>
      </c>
      <c r="F214" s="171">
        <v>46.0</v>
      </c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</row>
    <row r="215">
      <c r="A215" s="130" t="s">
        <v>56</v>
      </c>
      <c r="B215" s="130" t="s">
        <v>57</v>
      </c>
      <c r="C215" s="171">
        <v>46.0</v>
      </c>
      <c r="D215" s="130" t="s">
        <v>56</v>
      </c>
      <c r="E215" s="130" t="s">
        <v>58</v>
      </c>
      <c r="F215" s="171">
        <v>46.0</v>
      </c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</row>
    <row r="216">
      <c r="A216" s="130" t="s">
        <v>56</v>
      </c>
      <c r="B216" s="130" t="s">
        <v>58</v>
      </c>
      <c r="C216" s="171">
        <v>46.0</v>
      </c>
      <c r="D216" s="130" t="s">
        <v>56</v>
      </c>
      <c r="E216" s="130" t="s">
        <v>58</v>
      </c>
      <c r="F216" s="171">
        <v>45.0</v>
      </c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</row>
    <row r="217">
      <c r="A217" s="130" t="s">
        <v>56</v>
      </c>
      <c r="B217" s="130" t="s">
        <v>58</v>
      </c>
      <c r="C217" s="171">
        <v>44.0</v>
      </c>
      <c r="D217" s="130" t="s">
        <v>56</v>
      </c>
      <c r="E217" s="130" t="s">
        <v>57</v>
      </c>
      <c r="F217" s="171">
        <v>44.0</v>
      </c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</row>
    <row r="218">
      <c r="A218" s="130" t="s">
        <v>56</v>
      </c>
      <c r="B218" s="130" t="s">
        <v>57</v>
      </c>
      <c r="C218" s="171">
        <v>47.0</v>
      </c>
      <c r="D218" s="130" t="s">
        <v>56</v>
      </c>
      <c r="E218" s="130" t="s">
        <v>58</v>
      </c>
      <c r="F218" s="171">
        <v>44.0</v>
      </c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</row>
    <row r="219">
      <c r="A219" s="130" t="s">
        <v>56</v>
      </c>
      <c r="B219" s="130" t="s">
        <v>58</v>
      </c>
      <c r="C219" s="171">
        <v>47.0</v>
      </c>
      <c r="D219" s="130" t="s">
        <v>56</v>
      </c>
      <c r="E219" s="130" t="s">
        <v>57</v>
      </c>
      <c r="F219" s="171">
        <v>44.0</v>
      </c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</row>
    <row r="220">
      <c r="A220" s="130" t="s">
        <v>62</v>
      </c>
      <c r="B220" s="130" t="s">
        <v>57</v>
      </c>
      <c r="C220" s="171">
        <v>47.0</v>
      </c>
      <c r="D220" s="130" t="s">
        <v>56</v>
      </c>
      <c r="E220" s="130" t="s">
        <v>58</v>
      </c>
      <c r="F220" s="171">
        <v>42.0</v>
      </c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</row>
    <row r="221">
      <c r="A221" s="130" t="s">
        <v>61</v>
      </c>
      <c r="B221" s="130" t="s">
        <v>59</v>
      </c>
      <c r="C221" s="171">
        <v>47.0</v>
      </c>
      <c r="D221" s="130" t="s">
        <v>56</v>
      </c>
      <c r="E221" s="130" t="s">
        <v>57</v>
      </c>
      <c r="F221" s="171">
        <v>42.0</v>
      </c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</row>
    <row r="222">
      <c r="A222" s="130" t="s">
        <v>56</v>
      </c>
      <c r="B222" s="130" t="s">
        <v>58</v>
      </c>
      <c r="C222" s="171">
        <v>46.0</v>
      </c>
      <c r="D222" s="130" t="s">
        <v>56</v>
      </c>
      <c r="E222" s="130" t="s">
        <v>57</v>
      </c>
      <c r="F222" s="171">
        <v>42.0</v>
      </c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</row>
    <row r="223">
      <c r="A223" s="130" t="s">
        <v>56</v>
      </c>
      <c r="B223" s="130" t="s">
        <v>57</v>
      </c>
      <c r="C223" s="171">
        <v>46.0</v>
      </c>
      <c r="D223" s="130" t="s">
        <v>56</v>
      </c>
      <c r="E223" s="130" t="s">
        <v>58</v>
      </c>
      <c r="F223" s="171">
        <v>42.0</v>
      </c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</row>
    <row r="224">
      <c r="A224" s="130" t="s">
        <v>56</v>
      </c>
      <c r="B224" s="130" t="s">
        <v>58</v>
      </c>
      <c r="C224" s="171">
        <v>46.0</v>
      </c>
      <c r="D224" s="130" t="s">
        <v>56</v>
      </c>
      <c r="E224" s="130" t="s">
        <v>58</v>
      </c>
      <c r="F224" s="171">
        <v>45.0</v>
      </c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</row>
    <row r="225">
      <c r="A225" s="130" t="s">
        <v>56</v>
      </c>
      <c r="B225" s="130" t="s">
        <v>57</v>
      </c>
      <c r="C225" s="171">
        <v>46.0</v>
      </c>
      <c r="D225" s="130" t="s">
        <v>56</v>
      </c>
      <c r="E225" s="130" t="s">
        <v>57</v>
      </c>
      <c r="F225" s="171">
        <v>45.0</v>
      </c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</row>
    <row r="226">
      <c r="A226" s="130" t="s">
        <v>61</v>
      </c>
      <c r="B226" s="130" t="s">
        <v>57</v>
      </c>
      <c r="C226" s="171">
        <v>47.0</v>
      </c>
      <c r="D226" s="130" t="s">
        <v>56</v>
      </c>
      <c r="E226" s="130" t="s">
        <v>57</v>
      </c>
      <c r="F226" s="171">
        <v>45.0</v>
      </c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</row>
    <row r="227">
      <c r="A227" s="130" t="s">
        <v>56</v>
      </c>
      <c r="B227" s="130" t="s">
        <v>59</v>
      </c>
      <c r="C227" s="171">
        <v>47.0</v>
      </c>
      <c r="D227" s="130" t="s">
        <v>56</v>
      </c>
      <c r="E227" s="130" t="s">
        <v>57</v>
      </c>
      <c r="F227" s="171">
        <v>45.0</v>
      </c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</row>
    <row r="228">
      <c r="A228" s="130" t="s">
        <v>56</v>
      </c>
      <c r="B228" s="130" t="s">
        <v>59</v>
      </c>
      <c r="C228" s="171">
        <v>47.0</v>
      </c>
      <c r="D228" s="130" t="s">
        <v>56</v>
      </c>
      <c r="E228" s="130" t="s">
        <v>58</v>
      </c>
      <c r="F228" s="171">
        <v>44.0</v>
      </c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</row>
    <row r="229">
      <c r="A229" s="130" t="s">
        <v>61</v>
      </c>
      <c r="B229" s="130" t="s">
        <v>59</v>
      </c>
      <c r="C229" s="171">
        <v>46.0</v>
      </c>
      <c r="D229" s="130" t="s">
        <v>56</v>
      </c>
      <c r="E229" s="130" t="s">
        <v>58</v>
      </c>
      <c r="F229" s="171">
        <v>45.0</v>
      </c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</row>
    <row r="230">
      <c r="A230" s="130" t="s">
        <v>61</v>
      </c>
      <c r="B230" s="130" t="s">
        <v>58</v>
      </c>
      <c r="C230" s="171">
        <v>47.0</v>
      </c>
      <c r="D230" s="130" t="s">
        <v>56</v>
      </c>
      <c r="E230" s="130" t="s">
        <v>57</v>
      </c>
      <c r="F230" s="171">
        <v>45.0</v>
      </c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</row>
    <row r="231">
      <c r="A231" s="130" t="s">
        <v>56</v>
      </c>
      <c r="B231" s="130" t="s">
        <v>58</v>
      </c>
      <c r="C231" s="171">
        <v>46.0</v>
      </c>
      <c r="D231" s="130" t="s">
        <v>56</v>
      </c>
      <c r="E231" s="130" t="s">
        <v>58</v>
      </c>
      <c r="F231" s="171">
        <v>45.0</v>
      </c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</row>
    <row r="232">
      <c r="A232" s="130" t="s">
        <v>56</v>
      </c>
      <c r="B232" s="130" t="s">
        <v>58</v>
      </c>
      <c r="C232" s="171">
        <v>46.0</v>
      </c>
      <c r="D232" s="130" t="s">
        <v>56</v>
      </c>
      <c r="E232" s="130" t="s">
        <v>59</v>
      </c>
      <c r="F232" s="171">
        <v>44.0</v>
      </c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</row>
    <row r="233">
      <c r="A233" s="130" t="s">
        <v>56</v>
      </c>
      <c r="B233" s="130" t="s">
        <v>58</v>
      </c>
      <c r="C233" s="171">
        <v>47.0</v>
      </c>
      <c r="D233" s="130" t="s">
        <v>56</v>
      </c>
      <c r="E233" s="130" t="s">
        <v>58</v>
      </c>
      <c r="F233" s="171">
        <v>45.0</v>
      </c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</row>
    <row r="234">
      <c r="A234" s="130" t="s">
        <v>56</v>
      </c>
      <c r="B234" s="130" t="s">
        <v>60</v>
      </c>
      <c r="C234" s="171">
        <v>47.0</v>
      </c>
      <c r="D234" s="130" t="s">
        <v>56</v>
      </c>
      <c r="E234" s="130" t="s">
        <v>58</v>
      </c>
      <c r="F234" s="171">
        <v>44.0</v>
      </c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</row>
    <row r="235">
      <c r="A235" s="130" t="s">
        <v>56</v>
      </c>
      <c r="B235" s="130" t="s">
        <v>58</v>
      </c>
      <c r="C235" s="171">
        <v>47.0</v>
      </c>
      <c r="D235" s="130" t="s">
        <v>56</v>
      </c>
      <c r="E235" s="130" t="s">
        <v>57</v>
      </c>
      <c r="F235" s="171">
        <v>45.0</v>
      </c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</row>
    <row r="236">
      <c r="A236" s="130" t="s">
        <v>56</v>
      </c>
      <c r="B236" s="130" t="s">
        <v>57</v>
      </c>
      <c r="C236" s="171">
        <v>47.0</v>
      </c>
      <c r="D236" s="130" t="s">
        <v>56</v>
      </c>
      <c r="E236" s="130" t="s">
        <v>58</v>
      </c>
      <c r="F236" s="171">
        <v>45.0</v>
      </c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</row>
    <row r="237">
      <c r="A237" s="130" t="s">
        <v>56</v>
      </c>
      <c r="B237" s="130" t="s">
        <v>58</v>
      </c>
      <c r="C237" s="171">
        <v>47.0</v>
      </c>
      <c r="D237" s="130" t="s">
        <v>56</v>
      </c>
      <c r="E237" s="130" t="s">
        <v>57</v>
      </c>
      <c r="F237" s="171">
        <v>45.0</v>
      </c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</row>
    <row r="238">
      <c r="A238" s="130" t="s">
        <v>56</v>
      </c>
      <c r="B238" s="130" t="s">
        <v>57</v>
      </c>
      <c r="C238" s="171">
        <v>47.0</v>
      </c>
      <c r="D238" s="130" t="s">
        <v>56</v>
      </c>
      <c r="E238" s="130" t="s">
        <v>58</v>
      </c>
      <c r="F238" s="171">
        <v>44.0</v>
      </c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</row>
    <row r="239">
      <c r="A239" s="130" t="s">
        <v>56</v>
      </c>
      <c r="B239" s="130" t="s">
        <v>58</v>
      </c>
      <c r="C239" s="171">
        <v>47.0</v>
      </c>
      <c r="D239" s="130" t="s">
        <v>56</v>
      </c>
      <c r="E239" s="130" t="s">
        <v>60</v>
      </c>
      <c r="F239" s="171">
        <v>45.0</v>
      </c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</row>
    <row r="240">
      <c r="A240" s="130" t="s">
        <v>56</v>
      </c>
      <c r="B240" s="130" t="s">
        <v>58</v>
      </c>
      <c r="C240" s="171">
        <v>45.0</v>
      </c>
      <c r="D240" s="130" t="s">
        <v>56</v>
      </c>
      <c r="E240" s="130" t="s">
        <v>57</v>
      </c>
      <c r="F240" s="171">
        <v>44.0</v>
      </c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</row>
    <row r="241">
      <c r="A241" s="130" t="s">
        <v>56</v>
      </c>
      <c r="B241" s="130" t="s">
        <v>57</v>
      </c>
      <c r="C241" s="171">
        <v>46.0</v>
      </c>
      <c r="D241" s="130" t="s">
        <v>56</v>
      </c>
      <c r="E241" s="130" t="s">
        <v>58</v>
      </c>
      <c r="F241" s="171">
        <v>45.0</v>
      </c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</row>
    <row r="242">
      <c r="A242" s="130" t="s">
        <v>56</v>
      </c>
      <c r="B242" s="130" t="s">
        <v>58</v>
      </c>
      <c r="C242" s="171">
        <v>46.0</v>
      </c>
      <c r="D242" s="130" t="s">
        <v>56</v>
      </c>
      <c r="E242" s="130" t="s">
        <v>58</v>
      </c>
      <c r="F242" s="172">
        <v>45.0</v>
      </c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</row>
    <row r="243">
      <c r="A243" s="130" t="s">
        <v>56</v>
      </c>
      <c r="B243" s="130" t="s">
        <v>57</v>
      </c>
      <c r="C243" s="171">
        <v>46.0</v>
      </c>
      <c r="D243" s="130" t="s">
        <v>61</v>
      </c>
      <c r="E243" s="130" t="s">
        <v>57</v>
      </c>
      <c r="F243" s="171">
        <v>45.0</v>
      </c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</row>
    <row r="244">
      <c r="A244" s="130" t="s">
        <v>56</v>
      </c>
      <c r="B244" s="130" t="s">
        <v>58</v>
      </c>
      <c r="C244" s="171">
        <v>46.0</v>
      </c>
      <c r="D244" s="130" t="s">
        <v>56</v>
      </c>
      <c r="E244" s="130" t="s">
        <v>57</v>
      </c>
      <c r="F244" s="171">
        <v>44.0</v>
      </c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</row>
    <row r="245">
      <c r="A245" s="130" t="s">
        <v>56</v>
      </c>
      <c r="B245" s="130" t="s">
        <v>57</v>
      </c>
      <c r="C245" s="171">
        <v>46.0</v>
      </c>
      <c r="D245" s="130" t="s">
        <v>56</v>
      </c>
      <c r="E245" s="130" t="s">
        <v>58</v>
      </c>
      <c r="F245" s="171">
        <v>44.0</v>
      </c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</row>
    <row r="246">
      <c r="A246" s="130" t="s">
        <v>56</v>
      </c>
      <c r="B246" s="130" t="s">
        <v>58</v>
      </c>
      <c r="C246" s="171">
        <v>47.0</v>
      </c>
      <c r="D246" s="130" t="s">
        <v>56</v>
      </c>
      <c r="E246" s="130" t="s">
        <v>57</v>
      </c>
      <c r="F246" s="171">
        <v>44.0</v>
      </c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</row>
    <row r="247">
      <c r="A247" s="130" t="s">
        <v>56</v>
      </c>
      <c r="B247" s="130" t="s">
        <v>58</v>
      </c>
      <c r="C247" s="171">
        <v>46.0</v>
      </c>
      <c r="D247" s="130" t="s">
        <v>56</v>
      </c>
      <c r="E247" s="130" t="s">
        <v>58</v>
      </c>
      <c r="F247" s="171">
        <v>44.0</v>
      </c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</row>
    <row r="248">
      <c r="A248" s="130" t="s">
        <v>56</v>
      </c>
      <c r="B248" s="130" t="s">
        <v>58</v>
      </c>
      <c r="C248" s="171">
        <v>46.0</v>
      </c>
      <c r="D248" s="130" t="s">
        <v>56</v>
      </c>
      <c r="E248" s="130" t="s">
        <v>58</v>
      </c>
      <c r="F248" s="171">
        <v>46.0</v>
      </c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</row>
    <row r="249">
      <c r="A249" s="130" t="s">
        <v>56</v>
      </c>
      <c r="B249" s="130" t="s">
        <v>57</v>
      </c>
      <c r="C249" s="171">
        <v>46.0</v>
      </c>
      <c r="D249" s="130" t="s">
        <v>56</v>
      </c>
      <c r="E249" s="130" t="s">
        <v>57</v>
      </c>
      <c r="F249" s="171">
        <v>46.0</v>
      </c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</row>
    <row r="250">
      <c r="A250" s="130" t="s">
        <v>56</v>
      </c>
      <c r="B250" s="130" t="s">
        <v>58</v>
      </c>
      <c r="C250" s="171">
        <v>46.0</v>
      </c>
      <c r="D250" s="130" t="s">
        <v>56</v>
      </c>
      <c r="E250" s="130" t="s">
        <v>59</v>
      </c>
      <c r="F250" s="171">
        <v>46.0</v>
      </c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</row>
    <row r="251">
      <c r="A251" s="130" t="s">
        <v>56</v>
      </c>
      <c r="B251" s="130" t="s">
        <v>57</v>
      </c>
      <c r="C251" s="171">
        <v>47.0</v>
      </c>
      <c r="D251" s="130" t="s">
        <v>56</v>
      </c>
      <c r="E251" s="130" t="s">
        <v>59</v>
      </c>
      <c r="F251" s="171">
        <v>45.0</v>
      </c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</row>
    <row r="252">
      <c r="A252" s="130" t="s">
        <v>56</v>
      </c>
      <c r="B252" s="130" t="s">
        <v>57</v>
      </c>
      <c r="C252" s="171">
        <v>45.0</v>
      </c>
      <c r="D252" s="130" t="s">
        <v>56</v>
      </c>
      <c r="E252" s="130" t="s">
        <v>59</v>
      </c>
      <c r="F252" s="171">
        <v>45.0</v>
      </c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</row>
    <row r="253">
      <c r="A253" s="130" t="s">
        <v>56</v>
      </c>
      <c r="B253" s="130" t="s">
        <v>59</v>
      </c>
      <c r="C253" s="171">
        <v>45.0</v>
      </c>
      <c r="D253" s="130" t="s">
        <v>56</v>
      </c>
      <c r="E253" s="130" t="s">
        <v>57</v>
      </c>
      <c r="F253" s="171">
        <v>46.0</v>
      </c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</row>
    <row r="254">
      <c r="A254" s="130" t="s">
        <v>56</v>
      </c>
      <c r="B254" s="130" t="s">
        <v>59</v>
      </c>
      <c r="C254" s="171">
        <v>45.0</v>
      </c>
      <c r="D254" s="130" t="s">
        <v>56</v>
      </c>
      <c r="E254" s="130" t="s">
        <v>58</v>
      </c>
      <c r="F254" s="171">
        <v>46.0</v>
      </c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</row>
    <row r="255">
      <c r="A255" s="130" t="s">
        <v>56</v>
      </c>
      <c r="B255" s="130" t="s">
        <v>57</v>
      </c>
      <c r="C255" s="171">
        <v>46.0</v>
      </c>
      <c r="D255" s="130" t="s">
        <v>56</v>
      </c>
      <c r="E255" s="130" t="s">
        <v>57</v>
      </c>
      <c r="F255" s="171">
        <v>46.0</v>
      </c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</row>
    <row r="256">
      <c r="A256" s="130" t="s">
        <v>56</v>
      </c>
      <c r="B256" s="130" t="s">
        <v>58</v>
      </c>
      <c r="C256" s="171">
        <v>47.0</v>
      </c>
      <c r="D256" s="130" t="s">
        <v>56</v>
      </c>
      <c r="E256" s="130" t="s">
        <v>58</v>
      </c>
      <c r="F256" s="171">
        <v>46.0</v>
      </c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</row>
    <row r="257">
      <c r="A257" s="130" t="s">
        <v>56</v>
      </c>
      <c r="B257" s="130" t="s">
        <v>59</v>
      </c>
      <c r="C257" s="171">
        <v>46.0</v>
      </c>
      <c r="D257" s="130" t="s">
        <v>56</v>
      </c>
      <c r="E257" s="130" t="s">
        <v>57</v>
      </c>
      <c r="F257" s="171">
        <v>46.0</v>
      </c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</row>
    <row r="258">
      <c r="A258" s="130" t="s">
        <v>56</v>
      </c>
      <c r="B258" s="130" t="s">
        <v>58</v>
      </c>
      <c r="C258" s="171">
        <v>46.0</v>
      </c>
      <c r="D258" s="130" t="s">
        <v>56</v>
      </c>
      <c r="E258" s="130" t="s">
        <v>57</v>
      </c>
      <c r="F258" s="171">
        <v>46.0</v>
      </c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</row>
    <row r="259">
      <c r="A259" s="130" t="s">
        <v>56</v>
      </c>
      <c r="B259" s="130" t="s">
        <v>57</v>
      </c>
      <c r="C259" s="171">
        <v>46.0</v>
      </c>
      <c r="D259" s="130" t="s">
        <v>56</v>
      </c>
      <c r="E259" s="130" t="s">
        <v>58</v>
      </c>
      <c r="F259" s="171">
        <v>46.0</v>
      </c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</row>
    <row r="260">
      <c r="A260" s="130" t="s">
        <v>56</v>
      </c>
      <c r="B260" s="130" t="s">
        <v>59</v>
      </c>
      <c r="C260" s="171">
        <v>46.0</v>
      </c>
      <c r="D260" s="130" t="s">
        <v>56</v>
      </c>
      <c r="E260" s="130" t="s">
        <v>58</v>
      </c>
      <c r="F260" s="171">
        <v>45.0</v>
      </c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</row>
    <row r="261">
      <c r="A261" s="130" t="s">
        <v>56</v>
      </c>
      <c r="B261" s="130" t="s">
        <v>59</v>
      </c>
      <c r="C261" s="171">
        <v>46.0</v>
      </c>
      <c r="D261" s="130" t="s">
        <v>56</v>
      </c>
      <c r="E261" s="130" t="s">
        <v>57</v>
      </c>
      <c r="F261" s="171">
        <v>45.0</v>
      </c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</row>
    <row r="262">
      <c r="A262" s="130" t="s">
        <v>63</v>
      </c>
      <c r="B262" s="130" t="s">
        <v>57</v>
      </c>
      <c r="C262" s="171">
        <v>47.0</v>
      </c>
      <c r="D262" s="130" t="s">
        <v>56</v>
      </c>
      <c r="E262" s="130" t="s">
        <v>57</v>
      </c>
      <c r="F262" s="171">
        <v>45.0</v>
      </c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</row>
    <row r="263">
      <c r="A263" s="130" t="s">
        <v>63</v>
      </c>
      <c r="B263" s="130" t="s">
        <v>58</v>
      </c>
      <c r="C263" s="171">
        <v>47.0</v>
      </c>
      <c r="D263" s="130" t="s">
        <v>56</v>
      </c>
      <c r="E263" s="130" t="s">
        <v>58</v>
      </c>
      <c r="F263" s="171">
        <v>45.0</v>
      </c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</row>
    <row r="264">
      <c r="A264" s="130" t="s">
        <v>62</v>
      </c>
      <c r="B264" s="130" t="s">
        <v>60</v>
      </c>
      <c r="C264" s="171">
        <v>45.0</v>
      </c>
      <c r="D264" s="130" t="s">
        <v>56</v>
      </c>
      <c r="E264" s="130" t="s">
        <v>58</v>
      </c>
      <c r="F264" s="171">
        <v>45.0</v>
      </c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</row>
    <row r="265">
      <c r="A265" s="130" t="s">
        <v>62</v>
      </c>
      <c r="B265" s="130" t="s">
        <v>57</v>
      </c>
      <c r="C265" s="171">
        <v>47.0</v>
      </c>
      <c r="D265" s="130" t="s">
        <v>56</v>
      </c>
      <c r="E265" s="130" t="s">
        <v>58</v>
      </c>
      <c r="F265" s="171">
        <v>45.0</v>
      </c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</row>
    <row r="266">
      <c r="A266" s="130" t="s">
        <v>62</v>
      </c>
      <c r="B266" s="130" t="s">
        <v>58</v>
      </c>
      <c r="C266" s="171">
        <v>47.0</v>
      </c>
      <c r="D266" s="130" t="s">
        <v>56</v>
      </c>
      <c r="E266" s="130" t="s">
        <v>57</v>
      </c>
      <c r="F266" s="171">
        <v>45.0</v>
      </c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</row>
    <row r="267">
      <c r="A267" s="130" t="s">
        <v>56</v>
      </c>
      <c r="B267" s="130" t="s">
        <v>58</v>
      </c>
      <c r="C267" s="171">
        <v>46.0</v>
      </c>
      <c r="D267" s="130" t="s">
        <v>56</v>
      </c>
      <c r="E267" s="130" t="s">
        <v>57</v>
      </c>
      <c r="F267" s="171">
        <v>45.0</v>
      </c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</row>
    <row r="268">
      <c r="A268" s="130" t="s">
        <v>56</v>
      </c>
      <c r="B268" s="130" t="s">
        <v>59</v>
      </c>
      <c r="C268" s="171">
        <v>47.0</v>
      </c>
      <c r="D268" s="130" t="s">
        <v>56</v>
      </c>
      <c r="E268" s="130" t="s">
        <v>59</v>
      </c>
      <c r="F268" s="171">
        <v>45.0</v>
      </c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</row>
    <row r="269">
      <c r="A269" s="130" t="s">
        <v>56</v>
      </c>
      <c r="B269" s="130" t="s">
        <v>57</v>
      </c>
      <c r="C269" s="171">
        <v>47.0</v>
      </c>
      <c r="D269" s="130" t="s">
        <v>56</v>
      </c>
      <c r="E269" s="130" t="s">
        <v>60</v>
      </c>
      <c r="F269" s="171">
        <v>45.0</v>
      </c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</row>
    <row r="270">
      <c r="A270" s="130" t="s">
        <v>56</v>
      </c>
      <c r="B270" s="130" t="s">
        <v>57</v>
      </c>
      <c r="C270" s="171">
        <v>47.0</v>
      </c>
      <c r="D270" s="130" t="s">
        <v>56</v>
      </c>
      <c r="E270" s="130" t="s">
        <v>58</v>
      </c>
      <c r="F270" s="171">
        <v>44.0</v>
      </c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</row>
    <row r="271">
      <c r="A271" s="130" t="s">
        <v>56</v>
      </c>
      <c r="B271" s="130" t="s">
        <v>58</v>
      </c>
      <c r="C271" s="171">
        <v>47.0</v>
      </c>
      <c r="D271" s="130" t="s">
        <v>56</v>
      </c>
      <c r="E271" s="130" t="s">
        <v>57</v>
      </c>
      <c r="F271" s="171">
        <v>44.0</v>
      </c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</row>
    <row r="272">
      <c r="A272" s="130" t="s">
        <v>56</v>
      </c>
      <c r="B272" s="130" t="s">
        <v>57</v>
      </c>
      <c r="C272" s="171">
        <v>47.0</v>
      </c>
      <c r="D272" s="130" t="s">
        <v>56</v>
      </c>
      <c r="E272" s="130" t="s">
        <v>58</v>
      </c>
      <c r="F272" s="171">
        <v>44.0</v>
      </c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</row>
    <row r="273">
      <c r="A273" s="130" t="s">
        <v>56</v>
      </c>
      <c r="B273" s="130" t="s">
        <v>58</v>
      </c>
      <c r="C273" s="171">
        <v>47.0</v>
      </c>
      <c r="D273" s="130" t="s">
        <v>56</v>
      </c>
      <c r="E273" s="130" t="s">
        <v>57</v>
      </c>
      <c r="F273" s="171">
        <v>44.0</v>
      </c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</row>
    <row r="274">
      <c r="A274" s="130" t="s">
        <v>56</v>
      </c>
      <c r="B274" s="130" t="s">
        <v>59</v>
      </c>
      <c r="C274" s="171">
        <v>47.0</v>
      </c>
      <c r="D274" s="130" t="s">
        <v>56</v>
      </c>
      <c r="E274" s="130" t="s">
        <v>57</v>
      </c>
      <c r="F274" s="171">
        <v>44.0</v>
      </c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</row>
    <row r="275">
      <c r="A275" s="130" t="s">
        <v>56</v>
      </c>
      <c r="B275" s="130" t="s">
        <v>59</v>
      </c>
      <c r="C275" s="171">
        <v>47.0</v>
      </c>
      <c r="D275" s="130" t="s">
        <v>56</v>
      </c>
      <c r="E275" s="130" t="s">
        <v>58</v>
      </c>
      <c r="F275" s="171">
        <v>44.0</v>
      </c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</row>
    <row r="276">
      <c r="A276" s="130" t="s">
        <v>56</v>
      </c>
      <c r="B276" s="130" t="s">
        <v>57</v>
      </c>
      <c r="C276" s="171">
        <v>47.0</v>
      </c>
      <c r="D276" s="130" t="s">
        <v>56</v>
      </c>
      <c r="E276" s="130" t="s">
        <v>58</v>
      </c>
      <c r="F276" s="171">
        <v>44.0</v>
      </c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</row>
    <row r="277">
      <c r="A277" s="130" t="s">
        <v>56</v>
      </c>
      <c r="B277" s="130" t="s">
        <v>58</v>
      </c>
      <c r="C277" s="171">
        <v>47.0</v>
      </c>
      <c r="D277" s="130" t="s">
        <v>56</v>
      </c>
      <c r="E277" s="130" t="s">
        <v>57</v>
      </c>
      <c r="F277" s="171">
        <v>46.0</v>
      </c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</row>
    <row r="278">
      <c r="A278" s="130" t="s">
        <v>56</v>
      </c>
      <c r="B278" s="130" t="s">
        <v>57</v>
      </c>
      <c r="C278" s="171">
        <v>47.0</v>
      </c>
      <c r="D278" s="130" t="s">
        <v>56</v>
      </c>
      <c r="E278" s="130" t="s">
        <v>58</v>
      </c>
      <c r="F278" s="171">
        <v>45.0</v>
      </c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</row>
    <row r="279">
      <c r="A279" s="130" t="s">
        <v>56</v>
      </c>
      <c r="B279" s="130" t="s">
        <v>58</v>
      </c>
      <c r="C279" s="171">
        <v>47.0</v>
      </c>
      <c r="D279" s="130" t="s">
        <v>56</v>
      </c>
      <c r="E279" s="130" t="s">
        <v>57</v>
      </c>
      <c r="F279" s="171">
        <v>45.0</v>
      </c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</row>
    <row r="280">
      <c r="A280" s="130" t="s">
        <v>61</v>
      </c>
      <c r="B280" s="130" t="s">
        <v>59</v>
      </c>
      <c r="C280" s="171">
        <v>47.0</v>
      </c>
      <c r="D280" s="130" t="s">
        <v>56</v>
      </c>
      <c r="E280" s="130" t="s">
        <v>58</v>
      </c>
      <c r="F280" s="171">
        <v>46.0</v>
      </c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</row>
    <row r="281">
      <c r="A281" s="130" t="s">
        <v>61</v>
      </c>
      <c r="B281" s="130" t="s">
        <v>59</v>
      </c>
      <c r="C281" s="171">
        <v>47.0</v>
      </c>
      <c r="D281" s="130" t="s">
        <v>62</v>
      </c>
      <c r="E281" s="130" t="s">
        <v>57</v>
      </c>
      <c r="F281" s="171">
        <v>46.0</v>
      </c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</row>
    <row r="282">
      <c r="A282" s="130" t="s">
        <v>62</v>
      </c>
      <c r="B282" s="130" t="s">
        <v>58</v>
      </c>
      <c r="C282" s="171">
        <v>47.0</v>
      </c>
      <c r="D282" s="130" t="s">
        <v>62</v>
      </c>
      <c r="E282" s="130" t="s">
        <v>58</v>
      </c>
      <c r="F282" s="171">
        <v>46.0</v>
      </c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</row>
    <row r="283">
      <c r="A283" s="130" t="s">
        <v>62</v>
      </c>
      <c r="B283" s="130" t="s">
        <v>57</v>
      </c>
      <c r="C283" s="171">
        <v>47.0</v>
      </c>
      <c r="D283" s="130" t="s">
        <v>62</v>
      </c>
      <c r="E283" s="130" t="s">
        <v>58</v>
      </c>
      <c r="F283" s="171">
        <v>47.0</v>
      </c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</row>
    <row r="284">
      <c r="A284" s="130" t="s">
        <v>61</v>
      </c>
      <c r="B284" s="130" t="s">
        <v>58</v>
      </c>
      <c r="C284" s="171">
        <v>47.0</v>
      </c>
      <c r="D284" s="130" t="s">
        <v>62</v>
      </c>
      <c r="E284" s="130" t="s">
        <v>57</v>
      </c>
      <c r="F284" s="171">
        <v>46.0</v>
      </c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</row>
    <row r="285">
      <c r="A285" s="130" t="s">
        <v>61</v>
      </c>
      <c r="B285" s="130" t="s">
        <v>57</v>
      </c>
      <c r="C285" s="171">
        <v>47.0</v>
      </c>
      <c r="D285" s="130" t="s">
        <v>61</v>
      </c>
      <c r="E285" s="130" t="s">
        <v>59</v>
      </c>
      <c r="F285" s="171">
        <v>46.0</v>
      </c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</row>
    <row r="286">
      <c r="A286" s="130" t="s">
        <v>56</v>
      </c>
      <c r="B286" s="130" t="s">
        <v>59</v>
      </c>
      <c r="C286" s="171">
        <v>47.0</v>
      </c>
      <c r="D286" s="130" t="s">
        <v>61</v>
      </c>
      <c r="E286" s="130" t="s">
        <v>59</v>
      </c>
      <c r="F286" s="171">
        <v>47.0</v>
      </c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</row>
    <row r="287">
      <c r="A287" s="130" t="s">
        <v>56</v>
      </c>
      <c r="B287" s="130" t="s">
        <v>57</v>
      </c>
      <c r="C287" s="171">
        <v>47.0</v>
      </c>
      <c r="D287" s="130" t="s">
        <v>56</v>
      </c>
      <c r="E287" s="130" t="s">
        <v>57</v>
      </c>
      <c r="F287" s="171">
        <v>46.0</v>
      </c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</row>
    <row r="288">
      <c r="A288" s="130" t="s">
        <v>56</v>
      </c>
      <c r="B288" s="130" t="s">
        <v>57</v>
      </c>
      <c r="C288" s="171">
        <v>47.0</v>
      </c>
      <c r="D288" s="130" t="s">
        <v>56</v>
      </c>
      <c r="E288" s="130" t="s">
        <v>58</v>
      </c>
      <c r="F288" s="171">
        <v>46.0</v>
      </c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</row>
    <row r="289">
      <c r="A289" s="130" t="s">
        <v>56</v>
      </c>
      <c r="B289" s="130" t="s">
        <v>58</v>
      </c>
      <c r="C289" s="171">
        <v>47.0</v>
      </c>
      <c r="D289" s="130" t="s">
        <v>62</v>
      </c>
      <c r="E289" s="130" t="s">
        <v>57</v>
      </c>
      <c r="F289" s="171">
        <v>45.0</v>
      </c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</row>
    <row r="290">
      <c r="A290" s="130" t="s">
        <v>56</v>
      </c>
      <c r="B290" s="130" t="s">
        <v>57</v>
      </c>
      <c r="C290" s="171">
        <v>47.0</v>
      </c>
      <c r="D290" s="130" t="s">
        <v>62</v>
      </c>
      <c r="E290" s="130" t="s">
        <v>57</v>
      </c>
      <c r="F290" s="171">
        <v>46.0</v>
      </c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</row>
    <row r="291">
      <c r="A291" s="130" t="s">
        <v>56</v>
      </c>
      <c r="B291" s="130" t="s">
        <v>58</v>
      </c>
      <c r="C291" s="171">
        <v>47.0</v>
      </c>
      <c r="D291" s="130" t="s">
        <v>62</v>
      </c>
      <c r="E291" s="130" t="s">
        <v>58</v>
      </c>
      <c r="F291" s="171">
        <v>45.0</v>
      </c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</row>
    <row r="292">
      <c r="A292" s="130" t="s">
        <v>56</v>
      </c>
      <c r="B292" s="130" t="s">
        <v>58</v>
      </c>
      <c r="C292" s="171">
        <v>47.0</v>
      </c>
      <c r="D292" s="130" t="s">
        <v>62</v>
      </c>
      <c r="E292" s="130" t="s">
        <v>58</v>
      </c>
      <c r="F292" s="171">
        <v>46.0</v>
      </c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</row>
    <row r="293">
      <c r="A293" s="130" t="s">
        <v>56</v>
      </c>
      <c r="B293" s="130" t="s">
        <v>57</v>
      </c>
      <c r="C293" s="171">
        <v>47.0</v>
      </c>
      <c r="D293" s="130" t="s">
        <v>62</v>
      </c>
      <c r="E293" s="130" t="s">
        <v>57</v>
      </c>
      <c r="F293" s="171">
        <v>46.0</v>
      </c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</row>
    <row r="294">
      <c r="A294" s="130" t="s">
        <v>56</v>
      </c>
      <c r="B294" s="130" t="s">
        <v>59</v>
      </c>
      <c r="C294" s="171">
        <v>47.0</v>
      </c>
      <c r="D294" s="130" t="s">
        <v>61</v>
      </c>
      <c r="E294" s="130" t="s">
        <v>57</v>
      </c>
      <c r="F294" s="171">
        <v>46.0</v>
      </c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</row>
    <row r="295">
      <c r="A295" s="130" t="s">
        <v>61</v>
      </c>
      <c r="B295" s="130" t="s">
        <v>60</v>
      </c>
      <c r="C295" s="171">
        <v>47.0</v>
      </c>
      <c r="D295" s="130" t="s">
        <v>56</v>
      </c>
      <c r="E295" s="130" t="s">
        <v>57</v>
      </c>
      <c r="F295" s="171">
        <v>46.0</v>
      </c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</row>
    <row r="296">
      <c r="A296" s="130" t="s">
        <v>56</v>
      </c>
      <c r="B296" s="130" t="s">
        <v>57</v>
      </c>
      <c r="C296" s="171">
        <v>47.0</v>
      </c>
      <c r="D296" s="130" t="s">
        <v>56</v>
      </c>
      <c r="E296" s="130" t="s">
        <v>57</v>
      </c>
      <c r="F296" s="171">
        <v>46.0</v>
      </c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</row>
    <row r="297">
      <c r="A297" s="130" t="s">
        <v>56</v>
      </c>
      <c r="B297" s="130" t="s">
        <v>57</v>
      </c>
      <c r="C297" s="171">
        <v>47.0</v>
      </c>
      <c r="D297" s="130" t="s">
        <v>56</v>
      </c>
      <c r="E297" s="130" t="s">
        <v>58</v>
      </c>
      <c r="F297" s="171">
        <v>46.0</v>
      </c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</row>
    <row r="298">
      <c r="A298" s="130" t="s">
        <v>56</v>
      </c>
      <c r="B298" s="130" t="s">
        <v>58</v>
      </c>
      <c r="C298" s="171">
        <v>47.0</v>
      </c>
      <c r="D298" s="130" t="s">
        <v>56</v>
      </c>
      <c r="E298" s="130" t="s">
        <v>58</v>
      </c>
      <c r="F298" s="171">
        <v>46.0</v>
      </c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</row>
    <row r="299">
      <c r="A299" s="130" t="s">
        <v>56</v>
      </c>
      <c r="B299" s="130" t="s">
        <v>58</v>
      </c>
      <c r="C299" s="171">
        <v>47.0</v>
      </c>
      <c r="D299" s="130" t="s">
        <v>56</v>
      </c>
      <c r="E299" s="130" t="s">
        <v>57</v>
      </c>
      <c r="F299" s="171">
        <v>47.0</v>
      </c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</row>
    <row r="300">
      <c r="A300" s="130" t="s">
        <v>56</v>
      </c>
      <c r="B300" s="130" t="s">
        <v>58</v>
      </c>
      <c r="C300" s="171">
        <v>47.0</v>
      </c>
      <c r="D300" s="130" t="s">
        <v>56</v>
      </c>
      <c r="E300" s="130" t="s">
        <v>58</v>
      </c>
      <c r="F300" s="171">
        <v>47.0</v>
      </c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</row>
    <row r="301">
      <c r="A301" s="130" t="s">
        <v>56</v>
      </c>
      <c r="B301" s="130" t="s">
        <v>57</v>
      </c>
      <c r="C301" s="171">
        <v>47.0</v>
      </c>
      <c r="D301" s="130" t="s">
        <v>56</v>
      </c>
      <c r="E301" s="130" t="s">
        <v>59</v>
      </c>
      <c r="F301" s="171">
        <v>46.0</v>
      </c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</row>
    <row r="302">
      <c r="A302" s="130" t="s">
        <v>56</v>
      </c>
      <c r="B302" s="130" t="s">
        <v>57</v>
      </c>
      <c r="C302" s="171">
        <v>46.0</v>
      </c>
      <c r="D302" s="130" t="s">
        <v>56</v>
      </c>
      <c r="E302" s="130" t="s">
        <v>59</v>
      </c>
      <c r="F302" s="171">
        <v>46.0</v>
      </c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</row>
    <row r="303">
      <c r="A303" s="130" t="s">
        <v>56</v>
      </c>
      <c r="B303" s="130" t="s">
        <v>58</v>
      </c>
      <c r="C303" s="171">
        <v>46.0</v>
      </c>
      <c r="D303" s="130" t="s">
        <v>56</v>
      </c>
      <c r="E303" s="130" t="s">
        <v>57</v>
      </c>
      <c r="F303" s="171">
        <v>46.0</v>
      </c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</row>
    <row r="304">
      <c r="A304" s="130" t="s">
        <v>56</v>
      </c>
      <c r="B304" s="130" t="s">
        <v>58</v>
      </c>
      <c r="C304" s="171">
        <v>46.0</v>
      </c>
      <c r="D304" s="130" t="s">
        <v>56</v>
      </c>
      <c r="E304" s="130" t="s">
        <v>58</v>
      </c>
      <c r="F304" s="171">
        <v>46.0</v>
      </c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</row>
    <row r="305">
      <c r="A305" s="130" t="s">
        <v>62</v>
      </c>
      <c r="B305" s="130" t="s">
        <v>57</v>
      </c>
      <c r="C305" s="171">
        <v>47.0</v>
      </c>
      <c r="D305" s="130" t="s">
        <v>61</v>
      </c>
      <c r="E305" s="130" t="s">
        <v>57</v>
      </c>
      <c r="F305" s="171">
        <v>47.0</v>
      </c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</row>
    <row r="306">
      <c r="A306" s="130" t="s">
        <v>62</v>
      </c>
      <c r="B306" s="130" t="s">
        <v>58</v>
      </c>
      <c r="C306" s="171">
        <v>47.0</v>
      </c>
      <c r="D306" s="130" t="s">
        <v>61</v>
      </c>
      <c r="E306" s="130" t="s">
        <v>58</v>
      </c>
      <c r="F306" s="171">
        <v>47.0</v>
      </c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</row>
    <row r="307">
      <c r="A307" s="130" t="s">
        <v>56</v>
      </c>
      <c r="B307" s="130" t="s">
        <v>57</v>
      </c>
      <c r="C307" s="171">
        <v>47.0</v>
      </c>
      <c r="D307" s="130" t="s">
        <v>56</v>
      </c>
      <c r="E307" s="130" t="s">
        <v>57</v>
      </c>
      <c r="F307" s="171">
        <v>45.0</v>
      </c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</row>
    <row r="308">
      <c r="A308" s="130" t="s">
        <v>56</v>
      </c>
      <c r="B308" s="130" t="s">
        <v>57</v>
      </c>
      <c r="C308" s="171">
        <v>47.0</v>
      </c>
      <c r="D308" s="130" t="s">
        <v>56</v>
      </c>
      <c r="E308" s="130" t="s">
        <v>58</v>
      </c>
      <c r="F308" s="171">
        <v>45.0</v>
      </c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</row>
    <row r="309">
      <c r="A309" s="130" t="s">
        <v>56</v>
      </c>
      <c r="B309" s="130" t="s">
        <v>58</v>
      </c>
      <c r="C309" s="171">
        <v>47.0</v>
      </c>
      <c r="D309" s="130" t="s">
        <v>56</v>
      </c>
      <c r="E309" s="130" t="s">
        <v>57</v>
      </c>
      <c r="F309" s="171">
        <v>45.0</v>
      </c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</row>
    <row r="310">
      <c r="A310" s="130" t="s">
        <v>56</v>
      </c>
      <c r="B310" s="130" t="s">
        <v>57</v>
      </c>
      <c r="C310" s="171">
        <v>47.0</v>
      </c>
      <c r="D310" s="130" t="s">
        <v>56</v>
      </c>
      <c r="E310" s="130" t="s">
        <v>58</v>
      </c>
      <c r="F310" s="171">
        <v>45.0</v>
      </c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</row>
    <row r="311">
      <c r="A311" s="130" t="s">
        <v>56</v>
      </c>
      <c r="B311" s="130" t="s">
        <v>58</v>
      </c>
      <c r="C311" s="171">
        <v>47.0</v>
      </c>
      <c r="D311" s="130" t="s">
        <v>56</v>
      </c>
      <c r="E311" s="130" t="s">
        <v>58</v>
      </c>
      <c r="F311" s="171">
        <v>45.0</v>
      </c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</row>
    <row r="312">
      <c r="A312" s="130" t="s">
        <v>56</v>
      </c>
      <c r="B312" s="130" t="s">
        <v>58</v>
      </c>
      <c r="C312" s="171">
        <v>47.0</v>
      </c>
      <c r="D312" s="130" t="s">
        <v>56</v>
      </c>
      <c r="E312" s="130" t="s">
        <v>57</v>
      </c>
      <c r="F312" s="171">
        <v>45.0</v>
      </c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</row>
    <row r="313">
      <c r="A313" s="142"/>
      <c r="B313" s="142"/>
      <c r="C313" s="142"/>
      <c r="D313" s="130" t="s">
        <v>56</v>
      </c>
      <c r="E313" s="130" t="s">
        <v>58</v>
      </c>
      <c r="F313" s="171">
        <v>45.0</v>
      </c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</row>
    <row r="314">
      <c r="A314" s="142"/>
      <c r="B314" s="142"/>
      <c r="C314" s="142"/>
      <c r="D314" s="130" t="s">
        <v>56</v>
      </c>
      <c r="E314" s="130" t="s">
        <v>57</v>
      </c>
      <c r="F314" s="171">
        <v>45.0</v>
      </c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</row>
    <row r="315">
      <c r="A315" s="142"/>
      <c r="B315" s="142"/>
      <c r="C315" s="142"/>
      <c r="D315" s="130" t="s">
        <v>56</v>
      </c>
      <c r="E315" s="130" t="s">
        <v>59</v>
      </c>
      <c r="F315" s="171">
        <v>45.0</v>
      </c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</row>
    <row r="316">
      <c r="A316" s="142"/>
      <c r="B316" s="142"/>
      <c r="C316" s="142"/>
      <c r="D316" s="130" t="s">
        <v>56</v>
      </c>
      <c r="E316" s="130" t="s">
        <v>57</v>
      </c>
      <c r="F316" s="171">
        <v>45.0</v>
      </c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</row>
    <row r="317">
      <c r="A317" s="142"/>
      <c r="B317" s="142"/>
      <c r="C317" s="142"/>
      <c r="D317" s="130" t="s">
        <v>56</v>
      </c>
      <c r="E317" s="130" t="s">
        <v>58</v>
      </c>
      <c r="F317" s="171">
        <v>45.0</v>
      </c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</row>
    <row r="318">
      <c r="A318" s="142"/>
      <c r="B318" s="142"/>
      <c r="C318" s="142"/>
      <c r="D318" s="130" t="s">
        <v>56</v>
      </c>
      <c r="E318" s="130" t="s">
        <v>59</v>
      </c>
      <c r="F318" s="171">
        <v>45.0</v>
      </c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</row>
    <row r="319">
      <c r="A319" s="142"/>
      <c r="B319" s="142"/>
      <c r="C319" s="142"/>
      <c r="D319" s="130" t="s">
        <v>61</v>
      </c>
      <c r="E319" s="130" t="s">
        <v>58</v>
      </c>
      <c r="F319" s="171">
        <v>47.0</v>
      </c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</row>
    <row r="320">
      <c r="A320" s="142"/>
      <c r="B320" s="142"/>
      <c r="C320" s="142"/>
      <c r="D320" s="130" t="s">
        <v>61</v>
      </c>
      <c r="E320" s="130" t="s">
        <v>59</v>
      </c>
      <c r="F320" s="171">
        <v>47.0</v>
      </c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</row>
    <row r="321">
      <c r="A321" s="142"/>
      <c r="B321" s="142"/>
      <c r="C321" s="142"/>
      <c r="D321" s="130" t="s">
        <v>61</v>
      </c>
      <c r="E321" s="130" t="s">
        <v>59</v>
      </c>
      <c r="F321" s="171">
        <v>46.0</v>
      </c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</row>
    <row r="322">
      <c r="A322" s="142"/>
      <c r="B322" s="142"/>
      <c r="C322" s="142"/>
      <c r="D322" s="130" t="s">
        <v>61</v>
      </c>
      <c r="E322" s="130" t="s">
        <v>57</v>
      </c>
      <c r="F322" s="171">
        <v>46.0</v>
      </c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</row>
    <row r="323">
      <c r="A323" s="142"/>
      <c r="B323" s="142"/>
      <c r="C323" s="142"/>
      <c r="D323" s="130" t="s">
        <v>56</v>
      </c>
      <c r="E323" s="130" t="s">
        <v>57</v>
      </c>
      <c r="F323" s="171">
        <v>46.0</v>
      </c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</row>
    <row r="324">
      <c r="A324" s="142"/>
      <c r="B324" s="142"/>
      <c r="C324" s="142"/>
      <c r="D324" s="130" t="s">
        <v>56</v>
      </c>
      <c r="E324" s="130" t="s">
        <v>58</v>
      </c>
      <c r="F324" s="171">
        <v>47.0</v>
      </c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</row>
    <row r="325">
      <c r="A325" s="142"/>
      <c r="B325" s="142"/>
      <c r="C325" s="142"/>
      <c r="D325" s="130" t="s">
        <v>56</v>
      </c>
      <c r="E325" s="130" t="s">
        <v>58</v>
      </c>
      <c r="F325" s="171">
        <v>47.0</v>
      </c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</row>
    <row r="326">
      <c r="A326" s="142"/>
      <c r="B326" s="142"/>
      <c r="C326" s="142"/>
      <c r="D326" s="130" t="s">
        <v>61</v>
      </c>
      <c r="E326" s="130" t="s">
        <v>57</v>
      </c>
      <c r="F326" s="171">
        <v>47.0</v>
      </c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</row>
    <row r="327">
      <c r="A327" s="142"/>
      <c r="B327" s="142"/>
      <c r="C327" s="142"/>
      <c r="D327" s="130" t="s">
        <v>56</v>
      </c>
      <c r="E327" s="130" t="s">
        <v>58</v>
      </c>
      <c r="F327" s="171">
        <v>47.0</v>
      </c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</row>
    <row r="328">
      <c r="A328" s="142"/>
      <c r="B328" s="142"/>
      <c r="C328" s="142"/>
      <c r="D328" s="130" t="s">
        <v>56</v>
      </c>
      <c r="E328" s="130" t="s">
        <v>57</v>
      </c>
      <c r="F328" s="171">
        <v>47.0</v>
      </c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</row>
    <row r="329">
      <c r="A329" s="142"/>
      <c r="B329" s="142"/>
      <c r="C329" s="142"/>
      <c r="D329" s="130" t="s">
        <v>56</v>
      </c>
      <c r="E329" s="130" t="s">
        <v>57</v>
      </c>
      <c r="F329" s="171">
        <v>46.0</v>
      </c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</row>
    <row r="330">
      <c r="A330" s="142"/>
      <c r="B330" s="142"/>
      <c r="C330" s="142"/>
      <c r="D330" s="130" t="s">
        <v>56</v>
      </c>
      <c r="E330" s="130" t="s">
        <v>58</v>
      </c>
      <c r="F330" s="171">
        <v>46.0</v>
      </c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</row>
    <row r="331">
      <c r="A331" s="142"/>
      <c r="B331" s="142"/>
      <c r="C331" s="142"/>
      <c r="D331" s="130" t="s">
        <v>56</v>
      </c>
      <c r="E331" s="130" t="s">
        <v>57</v>
      </c>
      <c r="F331" s="171">
        <v>46.0</v>
      </c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</row>
    <row r="332">
      <c r="A332" s="142"/>
      <c r="B332" s="142"/>
      <c r="C332" s="142"/>
      <c r="D332" s="130" t="s">
        <v>56</v>
      </c>
      <c r="E332" s="130" t="s">
        <v>58</v>
      </c>
      <c r="F332" s="171">
        <v>46.0</v>
      </c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</row>
    <row r="333">
      <c r="A333" s="142"/>
      <c r="B333" s="142"/>
      <c r="C333" s="142"/>
      <c r="D333" s="130" t="s">
        <v>56</v>
      </c>
      <c r="E333" s="130" t="s">
        <v>57</v>
      </c>
      <c r="F333" s="171">
        <v>46.0</v>
      </c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</row>
    <row r="334">
      <c r="A334" s="142"/>
      <c r="B334" s="142"/>
      <c r="C334" s="142"/>
      <c r="D334" s="130" t="s">
        <v>56</v>
      </c>
      <c r="E334" s="130" t="s">
        <v>58</v>
      </c>
      <c r="F334" s="171">
        <v>46.0</v>
      </c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</row>
    <row r="335">
      <c r="A335" s="142"/>
      <c r="B335" s="142"/>
      <c r="C335" s="142"/>
      <c r="D335" s="130" t="s">
        <v>56</v>
      </c>
      <c r="E335" s="130" t="s">
        <v>57</v>
      </c>
      <c r="F335" s="171">
        <v>45.0</v>
      </c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</row>
    <row r="336">
      <c r="A336" s="142"/>
      <c r="B336" s="142"/>
      <c r="C336" s="142"/>
      <c r="D336" s="130" t="s">
        <v>56</v>
      </c>
      <c r="E336" s="130" t="s">
        <v>58</v>
      </c>
      <c r="F336" s="171">
        <v>45.0</v>
      </c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</row>
    <row r="337">
      <c r="A337" s="142"/>
      <c r="B337" s="142"/>
      <c r="C337" s="142"/>
      <c r="D337" s="130" t="s">
        <v>56</v>
      </c>
      <c r="E337" s="130" t="s">
        <v>58</v>
      </c>
      <c r="F337" s="171">
        <v>46.0</v>
      </c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</row>
    <row r="338">
      <c r="A338" s="142"/>
      <c r="B338" s="142"/>
      <c r="C338" s="142"/>
      <c r="D338" s="130" t="s">
        <v>56</v>
      </c>
      <c r="E338" s="130" t="s">
        <v>57</v>
      </c>
      <c r="F338" s="171">
        <v>46.0</v>
      </c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</row>
    <row r="339">
      <c r="A339" s="142"/>
      <c r="B339" s="142"/>
      <c r="C339" s="142"/>
      <c r="D339" s="130" t="s">
        <v>56</v>
      </c>
      <c r="E339" s="130" t="s">
        <v>58</v>
      </c>
      <c r="F339" s="171">
        <v>46.0</v>
      </c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</row>
    <row r="340">
      <c r="A340" s="142"/>
      <c r="B340" s="142"/>
      <c r="C340" s="142"/>
      <c r="D340" s="130" t="s">
        <v>56</v>
      </c>
      <c r="E340" s="130" t="s">
        <v>57</v>
      </c>
      <c r="F340" s="171">
        <v>46.0</v>
      </c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</row>
    <row r="341">
      <c r="A341" s="142"/>
      <c r="B341" s="142"/>
      <c r="C341" s="142"/>
      <c r="D341" s="130" t="s">
        <v>56</v>
      </c>
      <c r="E341" s="130" t="s">
        <v>57</v>
      </c>
      <c r="F341" s="171">
        <v>47.0</v>
      </c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</row>
    <row r="342">
      <c r="A342" s="142"/>
      <c r="B342" s="142"/>
      <c r="C342" s="142"/>
      <c r="D342" s="130" t="s">
        <v>56</v>
      </c>
      <c r="E342" s="130" t="s">
        <v>58</v>
      </c>
      <c r="F342" s="171">
        <v>47.0</v>
      </c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</row>
    <row r="343">
      <c r="A343" s="142"/>
      <c r="B343" s="142"/>
      <c r="C343" s="142"/>
      <c r="D343" s="130" t="s">
        <v>56</v>
      </c>
      <c r="E343" s="130" t="s">
        <v>60</v>
      </c>
      <c r="F343" s="171">
        <v>47.0</v>
      </c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</row>
    <row r="344">
      <c r="A344" s="142"/>
      <c r="B344" s="142"/>
      <c r="C344" s="142"/>
      <c r="D344" s="130" t="s">
        <v>56</v>
      </c>
      <c r="E344" s="130" t="s">
        <v>58</v>
      </c>
      <c r="F344" s="171">
        <v>47.0</v>
      </c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</row>
    <row r="345">
      <c r="A345" s="142"/>
      <c r="B345" s="142"/>
      <c r="C345" s="142"/>
      <c r="D345" s="130" t="s">
        <v>56</v>
      </c>
      <c r="E345" s="130" t="s">
        <v>59</v>
      </c>
      <c r="F345" s="171">
        <v>43.0</v>
      </c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</row>
    <row r="346">
      <c r="A346" s="142"/>
      <c r="B346" s="142"/>
      <c r="C346" s="142"/>
      <c r="D346" s="130" t="s">
        <v>56</v>
      </c>
      <c r="E346" s="130" t="s">
        <v>57</v>
      </c>
      <c r="F346" s="171">
        <v>43.0</v>
      </c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</row>
    <row r="347">
      <c r="A347" s="142"/>
      <c r="B347" s="142"/>
      <c r="C347" s="142"/>
      <c r="D347" s="130" t="s">
        <v>56</v>
      </c>
      <c r="E347" s="130" t="s">
        <v>58</v>
      </c>
      <c r="F347" s="171">
        <v>44.0</v>
      </c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</row>
    <row r="348">
      <c r="A348" s="142"/>
      <c r="B348" s="142"/>
      <c r="C348" s="142"/>
      <c r="D348" s="130" t="s">
        <v>56</v>
      </c>
      <c r="E348" s="130" t="s">
        <v>58</v>
      </c>
      <c r="F348" s="171">
        <v>45.0</v>
      </c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</row>
    <row r="349">
      <c r="A349" s="142"/>
      <c r="B349" s="142"/>
      <c r="C349" s="142"/>
      <c r="D349" s="130" t="s">
        <v>56</v>
      </c>
      <c r="E349" s="130" t="s">
        <v>59</v>
      </c>
      <c r="F349" s="171">
        <v>45.0</v>
      </c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</row>
    <row r="350">
      <c r="A350" s="142"/>
      <c r="B350" s="142"/>
      <c r="C350" s="142"/>
      <c r="D350" s="130" t="s">
        <v>56</v>
      </c>
      <c r="E350" s="130" t="s">
        <v>57</v>
      </c>
      <c r="F350" s="171">
        <v>45.0</v>
      </c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</row>
    <row r="351">
      <c r="A351" s="142"/>
      <c r="B351" s="142"/>
      <c r="C351" s="142"/>
      <c r="D351" s="130" t="s">
        <v>56</v>
      </c>
      <c r="E351" s="130" t="s">
        <v>58</v>
      </c>
      <c r="F351" s="171">
        <v>46.0</v>
      </c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</row>
    <row r="352">
      <c r="A352" s="142"/>
      <c r="B352" s="142"/>
      <c r="C352" s="142"/>
      <c r="D352" s="130" t="s">
        <v>56</v>
      </c>
      <c r="E352" s="130" t="s">
        <v>59</v>
      </c>
      <c r="F352" s="171">
        <v>46.0</v>
      </c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</row>
    <row r="353">
      <c r="A353" s="142"/>
      <c r="B353" s="142"/>
      <c r="C353" s="142"/>
      <c r="D353" s="130" t="s">
        <v>56</v>
      </c>
      <c r="E353" s="130" t="s">
        <v>57</v>
      </c>
      <c r="F353" s="171">
        <v>46.0</v>
      </c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</row>
    <row r="354">
      <c r="A354" s="142"/>
      <c r="B354" s="142"/>
      <c r="C354" s="142"/>
      <c r="D354" s="130" t="s">
        <v>56</v>
      </c>
      <c r="E354" s="130" t="s">
        <v>59</v>
      </c>
      <c r="F354" s="171">
        <v>45.0</v>
      </c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</row>
    <row r="355">
      <c r="A355" s="142"/>
      <c r="B355" s="142"/>
      <c r="C355" s="142"/>
      <c r="D355" s="130" t="s">
        <v>56</v>
      </c>
      <c r="E355" s="130" t="s">
        <v>57</v>
      </c>
      <c r="F355" s="171">
        <v>46.0</v>
      </c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</row>
    <row r="356">
      <c r="A356" s="142"/>
      <c r="B356" s="142"/>
      <c r="C356" s="142"/>
      <c r="D356" s="130" t="s">
        <v>56</v>
      </c>
      <c r="E356" s="130" t="s">
        <v>58</v>
      </c>
      <c r="F356" s="171">
        <v>45.0</v>
      </c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</row>
    <row r="357">
      <c r="A357" s="142"/>
      <c r="B357" s="142"/>
      <c r="C357" s="142"/>
      <c r="D357" s="130" t="s">
        <v>56</v>
      </c>
      <c r="E357" s="130" t="s">
        <v>58</v>
      </c>
      <c r="F357" s="171">
        <v>45.0</v>
      </c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</row>
    <row r="358">
      <c r="A358" s="142"/>
      <c r="B358" s="142"/>
      <c r="C358" s="142"/>
      <c r="D358" s="130" t="s">
        <v>56</v>
      </c>
      <c r="E358" s="130" t="s">
        <v>57</v>
      </c>
      <c r="F358" s="171">
        <v>45.0</v>
      </c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</row>
    <row r="359">
      <c r="A359" s="142"/>
      <c r="B359" s="142"/>
      <c r="C359" s="142"/>
      <c r="D359" s="130" t="s">
        <v>62</v>
      </c>
      <c r="E359" s="130" t="s">
        <v>59</v>
      </c>
      <c r="F359" s="171">
        <v>47.0</v>
      </c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</row>
    <row r="360">
      <c r="A360" s="142"/>
      <c r="B360" s="142"/>
      <c r="C360" s="142"/>
      <c r="D360" s="130" t="s">
        <v>62</v>
      </c>
      <c r="E360" s="130" t="s">
        <v>59</v>
      </c>
      <c r="F360" s="171">
        <v>47.0</v>
      </c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</row>
    <row r="361">
      <c r="A361" s="142"/>
      <c r="B361" s="142"/>
      <c r="C361" s="142"/>
      <c r="D361" s="130" t="s">
        <v>56</v>
      </c>
      <c r="E361" s="130" t="s">
        <v>58</v>
      </c>
      <c r="F361" s="171">
        <v>48.0</v>
      </c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</row>
    <row r="362">
      <c r="A362" s="142"/>
      <c r="B362" s="142"/>
      <c r="C362" s="142"/>
      <c r="D362" s="130" t="s">
        <v>56</v>
      </c>
      <c r="E362" s="130" t="s">
        <v>57</v>
      </c>
      <c r="F362" s="171">
        <v>48.0</v>
      </c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</row>
    <row r="363">
      <c r="A363" s="142"/>
      <c r="B363" s="142"/>
      <c r="C363" s="142"/>
      <c r="D363" s="130" t="s">
        <v>61</v>
      </c>
      <c r="E363" s="130" t="s">
        <v>59</v>
      </c>
      <c r="F363" s="171">
        <v>48.0</v>
      </c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</row>
    <row r="364">
      <c r="A364" s="142"/>
      <c r="B364" s="142"/>
      <c r="C364" s="142"/>
      <c r="D364" s="130" t="s">
        <v>61</v>
      </c>
      <c r="E364" s="130" t="s">
        <v>57</v>
      </c>
      <c r="F364" s="171">
        <v>48.0</v>
      </c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</row>
    <row r="365">
      <c r="A365" s="142"/>
      <c r="B365" s="142"/>
      <c r="C365" s="142"/>
      <c r="D365" s="130" t="s">
        <v>63</v>
      </c>
      <c r="E365" s="130" t="s">
        <v>58</v>
      </c>
      <c r="F365" s="171">
        <v>47.0</v>
      </c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</row>
    <row r="366">
      <c r="A366" s="142"/>
      <c r="B366" s="142"/>
      <c r="C366" s="142"/>
      <c r="D366" s="130" t="s">
        <v>56</v>
      </c>
      <c r="E366" s="130" t="s">
        <v>57</v>
      </c>
      <c r="F366" s="171">
        <v>47.0</v>
      </c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</row>
    <row r="367">
      <c r="A367" s="142"/>
      <c r="B367" s="142"/>
      <c r="C367" s="142"/>
      <c r="D367" s="130" t="s">
        <v>56</v>
      </c>
      <c r="E367" s="130" t="s">
        <v>58</v>
      </c>
      <c r="F367" s="171">
        <v>47.0</v>
      </c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</row>
    <row r="368">
      <c r="A368" s="142"/>
      <c r="B368" s="142"/>
      <c r="C368" s="142"/>
      <c r="D368" s="130" t="s">
        <v>56</v>
      </c>
      <c r="E368" s="130" t="s">
        <v>59</v>
      </c>
      <c r="F368" s="171">
        <v>47.0</v>
      </c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</row>
    <row r="369">
      <c r="A369" s="142"/>
      <c r="B369" s="142"/>
      <c r="C369" s="142"/>
      <c r="D369" s="130" t="s">
        <v>56</v>
      </c>
      <c r="E369" s="130" t="s">
        <v>59</v>
      </c>
      <c r="F369" s="171">
        <v>47.0</v>
      </c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</row>
    <row r="370">
      <c r="A370" s="142"/>
      <c r="B370" s="142"/>
      <c r="C370" s="142"/>
      <c r="D370" s="130" t="s">
        <v>56</v>
      </c>
      <c r="E370" s="130" t="s">
        <v>58</v>
      </c>
      <c r="F370" s="171">
        <v>47.0</v>
      </c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</row>
    <row r="371">
      <c r="A371" s="142"/>
      <c r="B371" s="142"/>
      <c r="C371" s="142"/>
      <c r="D371" s="130" t="s">
        <v>56</v>
      </c>
      <c r="E371" s="130" t="s">
        <v>57</v>
      </c>
      <c r="F371" s="171">
        <v>47.0</v>
      </c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</row>
    <row r="372">
      <c r="A372" s="142"/>
      <c r="B372" s="142"/>
      <c r="C372" s="142"/>
      <c r="D372" s="130" t="s">
        <v>56</v>
      </c>
      <c r="E372" s="130" t="s">
        <v>58</v>
      </c>
      <c r="F372" s="171">
        <v>47.0</v>
      </c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</row>
    <row r="373">
      <c r="A373" s="142"/>
      <c r="B373" s="142"/>
      <c r="C373" s="142"/>
      <c r="D373" s="130" t="s">
        <v>56</v>
      </c>
      <c r="E373" s="130" t="s">
        <v>57</v>
      </c>
      <c r="F373" s="171">
        <v>47.0</v>
      </c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</row>
    <row r="374">
      <c r="A374" s="142"/>
      <c r="B374" s="142"/>
      <c r="C374" s="142"/>
      <c r="D374" s="130" t="s">
        <v>56</v>
      </c>
      <c r="E374" s="130" t="s">
        <v>58</v>
      </c>
      <c r="F374" s="171">
        <v>47.0</v>
      </c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</row>
    <row r="375">
      <c r="A375" s="142"/>
      <c r="B375" s="142"/>
      <c r="C375" s="142"/>
      <c r="D375" s="130" t="s">
        <v>56</v>
      </c>
      <c r="E375" s="130" t="s">
        <v>57</v>
      </c>
      <c r="F375" s="171">
        <v>47.0</v>
      </c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</row>
    <row r="376">
      <c r="A376" s="142"/>
      <c r="B376" s="142"/>
      <c r="C376" s="142"/>
      <c r="D376" s="130" t="s">
        <v>56</v>
      </c>
      <c r="E376" s="130" t="s">
        <v>58</v>
      </c>
      <c r="F376" s="171">
        <v>47.0</v>
      </c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</row>
    <row r="377">
      <c r="A377" s="142"/>
      <c r="B377" s="142"/>
      <c r="C377" s="142"/>
      <c r="D377" s="130" t="s">
        <v>62</v>
      </c>
      <c r="E377" s="130" t="s">
        <v>58</v>
      </c>
      <c r="F377" s="171">
        <v>47.0</v>
      </c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</row>
    <row r="378">
      <c r="A378" s="142"/>
      <c r="B378" s="142"/>
      <c r="C378" s="142"/>
      <c r="D378" s="130" t="s">
        <v>61</v>
      </c>
      <c r="E378" s="130" t="s">
        <v>57</v>
      </c>
      <c r="F378" s="171">
        <v>47.0</v>
      </c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</row>
    <row r="379">
      <c r="A379" s="142"/>
      <c r="B379" s="142"/>
      <c r="C379" s="142"/>
      <c r="D379" s="130" t="s">
        <v>61</v>
      </c>
      <c r="E379" s="130" t="s">
        <v>59</v>
      </c>
      <c r="F379" s="171">
        <v>47.0</v>
      </c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</row>
    <row r="380">
      <c r="A380" s="142"/>
      <c r="B380" s="142"/>
      <c r="C380" s="142"/>
      <c r="D380" s="130" t="s">
        <v>56</v>
      </c>
      <c r="E380" s="130" t="s">
        <v>57</v>
      </c>
      <c r="F380" s="171">
        <v>48.0</v>
      </c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</row>
    <row r="381">
      <c r="A381" s="142"/>
      <c r="B381" s="142"/>
      <c r="C381" s="142"/>
      <c r="D381" s="130" t="s">
        <v>56</v>
      </c>
      <c r="E381" s="130" t="s">
        <v>57</v>
      </c>
      <c r="F381" s="171">
        <v>48.0</v>
      </c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</row>
    <row r="382">
      <c r="A382" s="142"/>
      <c r="B382" s="142"/>
      <c r="C382" s="142"/>
      <c r="D382" s="130" t="s">
        <v>56</v>
      </c>
      <c r="E382" s="130" t="s">
        <v>58</v>
      </c>
      <c r="F382" s="171">
        <v>47.0</v>
      </c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</row>
    <row r="383">
      <c r="A383" s="142"/>
      <c r="B383" s="142"/>
      <c r="C383" s="142"/>
      <c r="D383" s="130" t="s">
        <v>56</v>
      </c>
      <c r="E383" s="130" t="s">
        <v>57</v>
      </c>
      <c r="F383" s="171">
        <v>47.0</v>
      </c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</row>
    <row r="384">
      <c r="A384" s="142"/>
      <c r="B384" s="142"/>
      <c r="C384" s="142"/>
      <c r="D384" s="130" t="s">
        <v>56</v>
      </c>
      <c r="E384" s="130" t="s">
        <v>58</v>
      </c>
      <c r="F384" s="171">
        <v>47.0</v>
      </c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</row>
    <row r="385">
      <c r="A385" s="142"/>
      <c r="B385" s="142"/>
      <c r="C385" s="142"/>
      <c r="D385" s="130" t="s">
        <v>56</v>
      </c>
      <c r="E385" s="130" t="s">
        <v>57</v>
      </c>
      <c r="F385" s="171">
        <v>47.0</v>
      </c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</row>
    <row r="386">
      <c r="A386" s="142"/>
      <c r="B386" s="142"/>
      <c r="C386" s="142"/>
      <c r="D386" s="130" t="s">
        <v>62</v>
      </c>
      <c r="E386" s="130" t="s">
        <v>57</v>
      </c>
      <c r="F386" s="171">
        <v>47.0</v>
      </c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</row>
    <row r="387">
      <c r="A387" s="142"/>
      <c r="B387" s="142"/>
      <c r="C387" s="142"/>
      <c r="D387" s="130" t="s">
        <v>62</v>
      </c>
      <c r="E387" s="130" t="s">
        <v>58</v>
      </c>
      <c r="F387" s="171">
        <v>47.0</v>
      </c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</row>
    <row r="388">
      <c r="A388" s="142"/>
      <c r="B388" s="142"/>
      <c r="C388" s="142"/>
      <c r="D388" s="130" t="s">
        <v>62</v>
      </c>
      <c r="E388" s="130" t="s">
        <v>58</v>
      </c>
      <c r="F388" s="171">
        <v>47.0</v>
      </c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</row>
    <row r="389">
      <c r="A389" s="142"/>
      <c r="B389" s="142"/>
      <c r="C389" s="142"/>
      <c r="D389" s="130" t="s">
        <v>62</v>
      </c>
      <c r="E389" s="130" t="s">
        <v>57</v>
      </c>
      <c r="F389" s="171">
        <v>47.0</v>
      </c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</row>
    <row r="390">
      <c r="A390" s="142"/>
      <c r="B390" s="142"/>
      <c r="C390" s="142"/>
      <c r="D390" s="130" t="s">
        <v>61</v>
      </c>
      <c r="E390" s="130" t="s">
        <v>58</v>
      </c>
      <c r="F390" s="171">
        <v>46.0</v>
      </c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</row>
    <row r="391">
      <c r="A391" s="142"/>
      <c r="B391" s="142"/>
      <c r="C391" s="142"/>
      <c r="D391" s="130" t="s">
        <v>61</v>
      </c>
      <c r="E391" s="130" t="s">
        <v>57</v>
      </c>
      <c r="F391" s="171">
        <v>46.0</v>
      </c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</row>
    <row r="392">
      <c r="A392" s="142"/>
      <c r="B392" s="142"/>
      <c r="C392" s="142"/>
      <c r="D392" s="130" t="s">
        <v>61</v>
      </c>
      <c r="E392" s="130" t="s">
        <v>59</v>
      </c>
      <c r="F392" s="171">
        <v>45.0</v>
      </c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</row>
    <row r="393">
      <c r="A393" s="142"/>
      <c r="B393" s="142"/>
      <c r="C393" s="142"/>
      <c r="D393" s="130" t="s">
        <v>61</v>
      </c>
      <c r="E393" s="130" t="s">
        <v>59</v>
      </c>
      <c r="F393" s="171">
        <v>46.0</v>
      </c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</row>
    <row r="394">
      <c r="A394" s="142"/>
      <c r="B394" s="142"/>
      <c r="C394" s="142"/>
      <c r="D394" s="130" t="s">
        <v>62</v>
      </c>
      <c r="E394" s="130" t="s">
        <v>59</v>
      </c>
      <c r="F394" s="171">
        <v>48.0</v>
      </c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</row>
    <row r="395">
      <c r="A395" s="142"/>
      <c r="B395" s="142"/>
      <c r="C395" s="142"/>
      <c r="D395" s="130" t="s">
        <v>62</v>
      </c>
      <c r="E395" s="130" t="s">
        <v>58</v>
      </c>
      <c r="F395" s="171">
        <v>47.0</v>
      </c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</row>
    <row r="396">
      <c r="A396" s="142"/>
      <c r="B396" s="142"/>
      <c r="C396" s="142"/>
      <c r="D396" s="130" t="s">
        <v>61</v>
      </c>
      <c r="E396" s="130" t="s">
        <v>59</v>
      </c>
      <c r="F396" s="171">
        <v>47.0</v>
      </c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</row>
    <row r="397">
      <c r="A397" s="142"/>
      <c r="B397" s="142"/>
      <c r="C397" s="142"/>
      <c r="D397" s="130" t="s">
        <v>61</v>
      </c>
      <c r="E397" s="130" t="s">
        <v>59</v>
      </c>
      <c r="F397" s="171">
        <v>47.0</v>
      </c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</row>
    <row r="398">
      <c r="A398" s="142"/>
      <c r="B398" s="142"/>
      <c r="C398" s="142"/>
      <c r="D398" s="130" t="s">
        <v>61</v>
      </c>
      <c r="E398" s="130" t="s">
        <v>58</v>
      </c>
      <c r="F398" s="171">
        <v>47.0</v>
      </c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</row>
    <row r="399">
      <c r="A399" s="142"/>
      <c r="B399" s="142"/>
      <c r="C399" s="142"/>
      <c r="D399" s="130" t="s">
        <v>61</v>
      </c>
      <c r="E399" s="130" t="s">
        <v>57</v>
      </c>
      <c r="F399" s="171">
        <v>47.0</v>
      </c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</row>
    <row r="400">
      <c r="A400" s="142"/>
      <c r="B400" s="142"/>
      <c r="C400" s="142"/>
      <c r="D400" s="130" t="s">
        <v>56</v>
      </c>
      <c r="E400" s="130" t="s">
        <v>57</v>
      </c>
      <c r="F400" s="171">
        <v>47.0</v>
      </c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</row>
    <row r="401">
      <c r="A401" s="142"/>
      <c r="B401" s="142"/>
      <c r="C401" s="142"/>
      <c r="D401" s="130" t="s">
        <v>56</v>
      </c>
      <c r="E401" s="130" t="s">
        <v>58</v>
      </c>
      <c r="F401" s="171">
        <v>47.0</v>
      </c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</row>
    <row r="402">
      <c r="A402" s="142"/>
      <c r="B402" s="142"/>
      <c r="C402" s="142"/>
      <c r="D402" s="130" t="s">
        <v>56</v>
      </c>
      <c r="E402" s="130" t="s">
        <v>58</v>
      </c>
      <c r="F402" s="171">
        <v>47.0</v>
      </c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</row>
    <row r="403">
      <c r="A403" s="142"/>
      <c r="B403" s="142"/>
      <c r="C403" s="142"/>
      <c r="D403" s="130" t="s">
        <v>56</v>
      </c>
      <c r="E403" s="130" t="s">
        <v>57</v>
      </c>
      <c r="F403" s="171">
        <v>47.0</v>
      </c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</row>
    <row r="404">
      <c r="A404" s="142"/>
      <c r="B404" s="142"/>
      <c r="C404" s="142"/>
      <c r="D404" s="130" t="s">
        <v>56</v>
      </c>
      <c r="E404" s="130" t="s">
        <v>57</v>
      </c>
      <c r="F404" s="171">
        <v>47.0</v>
      </c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</row>
    <row r="405">
      <c r="A405" s="142"/>
      <c r="B405" s="142"/>
      <c r="C405" s="142"/>
      <c r="D405" s="130" t="s">
        <v>56</v>
      </c>
      <c r="E405" s="130" t="s">
        <v>58</v>
      </c>
      <c r="F405" s="171">
        <v>47.0</v>
      </c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</row>
    <row r="406">
      <c r="A406" s="142"/>
      <c r="B406" s="142"/>
      <c r="C406" s="142"/>
      <c r="D406" s="130" t="s">
        <v>56</v>
      </c>
      <c r="E406" s="130" t="s">
        <v>58</v>
      </c>
      <c r="F406" s="171">
        <v>47.0</v>
      </c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</row>
    <row r="407">
      <c r="A407" s="142"/>
      <c r="B407" s="142"/>
      <c r="C407" s="142"/>
      <c r="D407" s="130" t="s">
        <v>56</v>
      </c>
      <c r="E407" s="130" t="s">
        <v>57</v>
      </c>
      <c r="F407" s="171">
        <v>47.0</v>
      </c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</row>
    <row r="408">
      <c r="A408" s="142"/>
      <c r="B408" s="142"/>
      <c r="C408" s="142"/>
      <c r="D408" s="130" t="s">
        <v>61</v>
      </c>
      <c r="E408" s="130" t="s">
        <v>59</v>
      </c>
      <c r="F408" s="171">
        <v>48.0</v>
      </c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</row>
    <row r="409">
      <c r="A409" s="142"/>
      <c r="B409" s="142"/>
      <c r="C409" s="142"/>
      <c r="D409" s="130" t="s">
        <v>61</v>
      </c>
      <c r="E409" s="130" t="s">
        <v>58</v>
      </c>
      <c r="F409" s="171">
        <v>47.0</v>
      </c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</row>
    <row r="410">
      <c r="A410" s="142"/>
      <c r="B410" s="142"/>
      <c r="C410" s="142"/>
      <c r="D410" s="130" t="s">
        <v>61</v>
      </c>
      <c r="E410" s="130" t="s">
        <v>57</v>
      </c>
      <c r="F410" s="171">
        <v>47.0</v>
      </c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</row>
    <row r="411">
      <c r="A411" s="142"/>
      <c r="B411" s="142"/>
      <c r="C411" s="142"/>
      <c r="D411" s="130" t="s">
        <v>56</v>
      </c>
      <c r="E411" s="130" t="s">
        <v>58</v>
      </c>
      <c r="F411" s="171">
        <v>46.0</v>
      </c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</row>
    <row r="412">
      <c r="A412" s="142"/>
      <c r="B412" s="142"/>
      <c r="C412" s="142"/>
      <c r="D412" s="130" t="s">
        <v>56</v>
      </c>
      <c r="E412" s="130" t="s">
        <v>58</v>
      </c>
      <c r="F412" s="171">
        <v>47.0</v>
      </c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</row>
    <row r="413">
      <c r="A413" s="142"/>
      <c r="B413" s="142"/>
      <c r="C413" s="142"/>
      <c r="D413" s="130" t="s">
        <v>56</v>
      </c>
      <c r="E413" s="130" t="s">
        <v>58</v>
      </c>
      <c r="F413" s="171">
        <v>47.0</v>
      </c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</row>
    <row r="414">
      <c r="A414" s="142"/>
      <c r="B414" s="142"/>
      <c r="C414" s="142"/>
      <c r="D414" s="130" t="s">
        <v>56</v>
      </c>
      <c r="E414" s="130" t="s">
        <v>57</v>
      </c>
      <c r="F414" s="171">
        <v>46.0</v>
      </c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</row>
    <row r="415">
      <c r="A415" s="142"/>
      <c r="B415" s="142"/>
      <c r="C415" s="142"/>
      <c r="D415" s="130" t="s">
        <v>56</v>
      </c>
      <c r="E415" s="130" t="s">
        <v>57</v>
      </c>
      <c r="F415" s="171">
        <v>47.0</v>
      </c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</row>
    <row r="416">
      <c r="A416" s="142"/>
      <c r="B416" s="142"/>
      <c r="C416" s="142"/>
      <c r="D416" s="130" t="s">
        <v>56</v>
      </c>
      <c r="E416" s="130" t="s">
        <v>57</v>
      </c>
      <c r="F416" s="171">
        <v>47.0</v>
      </c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</row>
    <row r="417">
      <c r="A417" s="142"/>
      <c r="B417" s="142"/>
      <c r="C417" s="142"/>
      <c r="D417" s="130" t="s">
        <v>56</v>
      </c>
      <c r="E417" s="130" t="s">
        <v>59</v>
      </c>
      <c r="F417" s="171">
        <v>47.0</v>
      </c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</row>
    <row r="418">
      <c r="A418" s="142"/>
      <c r="B418" s="142"/>
      <c r="C418" s="142"/>
      <c r="D418" s="130" t="s">
        <v>56</v>
      </c>
      <c r="E418" s="130" t="s">
        <v>59</v>
      </c>
      <c r="F418" s="171">
        <v>47.0</v>
      </c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</row>
    <row r="419">
      <c r="A419" s="142"/>
      <c r="B419" s="142"/>
      <c r="C419" s="142"/>
      <c r="D419" s="130" t="s">
        <v>56</v>
      </c>
      <c r="E419" s="130" t="s">
        <v>57</v>
      </c>
      <c r="F419" s="171">
        <v>47.0</v>
      </c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</row>
    <row r="420">
      <c r="A420" s="142"/>
      <c r="B420" s="142"/>
      <c r="C420" s="142"/>
      <c r="D420" s="130" t="s">
        <v>56</v>
      </c>
      <c r="E420" s="130" t="s">
        <v>58</v>
      </c>
      <c r="F420" s="171">
        <v>47.0</v>
      </c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</row>
    <row r="421">
      <c r="A421" s="142"/>
      <c r="B421" s="142"/>
      <c r="C421" s="142"/>
      <c r="D421" s="130" t="s">
        <v>56</v>
      </c>
      <c r="E421" s="130" t="s">
        <v>57</v>
      </c>
      <c r="F421" s="171">
        <v>46.0</v>
      </c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</row>
    <row r="422">
      <c r="A422" s="142"/>
      <c r="B422" s="142"/>
      <c r="C422" s="142"/>
      <c r="D422" s="130" t="s">
        <v>56</v>
      </c>
      <c r="E422" s="130" t="s">
        <v>58</v>
      </c>
      <c r="F422" s="171">
        <v>45.0</v>
      </c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</row>
    <row r="423">
      <c r="A423" s="142"/>
      <c r="B423" s="142"/>
      <c r="C423" s="142"/>
      <c r="D423" s="130" t="s">
        <v>56</v>
      </c>
      <c r="E423" s="130" t="s">
        <v>58</v>
      </c>
      <c r="F423" s="171">
        <v>45.0</v>
      </c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</row>
    <row r="424">
      <c r="A424" s="142"/>
      <c r="B424" s="142"/>
      <c r="C424" s="142"/>
      <c r="D424" s="130" t="s">
        <v>56</v>
      </c>
      <c r="E424" s="130" t="s">
        <v>57</v>
      </c>
      <c r="F424" s="171">
        <v>45.0</v>
      </c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</row>
    <row r="425">
      <c r="A425" s="142"/>
      <c r="B425" s="142"/>
      <c r="C425" s="142"/>
      <c r="D425" s="130" t="s">
        <v>56</v>
      </c>
      <c r="E425" s="130" t="s">
        <v>57</v>
      </c>
      <c r="F425" s="171">
        <v>48.0</v>
      </c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</row>
    <row r="426">
      <c r="A426" s="142"/>
      <c r="B426" s="142"/>
      <c r="C426" s="142"/>
      <c r="D426" s="130" t="s">
        <v>56</v>
      </c>
      <c r="E426" s="130" t="s">
        <v>58</v>
      </c>
      <c r="F426" s="171">
        <v>48.0</v>
      </c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</row>
    <row r="427">
      <c r="A427" s="142"/>
      <c r="B427" s="142"/>
      <c r="C427" s="142"/>
      <c r="D427" s="130" t="s">
        <v>56</v>
      </c>
      <c r="E427" s="130" t="s">
        <v>57</v>
      </c>
      <c r="F427" s="171">
        <v>48.0</v>
      </c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</row>
    <row r="428">
      <c r="A428" s="142"/>
      <c r="B428" s="142"/>
      <c r="C428" s="142"/>
      <c r="D428" s="130" t="s">
        <v>56</v>
      </c>
      <c r="E428" s="130" t="s">
        <v>57</v>
      </c>
      <c r="F428" s="171">
        <v>46.0</v>
      </c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</row>
    <row r="429">
      <c r="A429" s="142"/>
      <c r="B429" s="142"/>
      <c r="C429" s="142"/>
      <c r="D429" s="130" t="s">
        <v>56</v>
      </c>
      <c r="E429" s="130" t="s">
        <v>58</v>
      </c>
      <c r="F429" s="171">
        <v>46.0</v>
      </c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</row>
    <row r="430">
      <c r="A430" s="142"/>
      <c r="B430" s="142"/>
      <c r="C430" s="142"/>
      <c r="D430" s="130" t="s">
        <v>56</v>
      </c>
      <c r="E430" s="130" t="s">
        <v>58</v>
      </c>
      <c r="F430" s="171">
        <v>46.0</v>
      </c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</row>
    <row r="431">
      <c r="A431" s="142"/>
      <c r="B431" s="142"/>
      <c r="C431" s="142"/>
      <c r="D431" s="130" t="s">
        <v>56</v>
      </c>
      <c r="E431" s="130" t="s">
        <v>57</v>
      </c>
      <c r="F431" s="171">
        <v>46.0</v>
      </c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</row>
    <row r="432">
      <c r="A432" s="142"/>
      <c r="B432" s="142"/>
      <c r="C432" s="142"/>
      <c r="D432" s="130" t="s">
        <v>56</v>
      </c>
      <c r="E432" s="130" t="s">
        <v>59</v>
      </c>
      <c r="F432" s="171">
        <v>46.0</v>
      </c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</row>
    <row r="433">
      <c r="A433" s="142"/>
      <c r="B433" s="142"/>
      <c r="C433" s="142"/>
      <c r="D433" s="130" t="s">
        <v>56</v>
      </c>
      <c r="E433" s="130" t="s">
        <v>58</v>
      </c>
      <c r="F433" s="171">
        <v>46.0</v>
      </c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</row>
    <row r="434">
      <c r="A434" s="142"/>
      <c r="B434" s="142"/>
      <c r="C434" s="142"/>
      <c r="D434" s="130" t="s">
        <v>56</v>
      </c>
      <c r="E434" s="130" t="s">
        <v>59</v>
      </c>
      <c r="F434" s="171">
        <v>47.0</v>
      </c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</row>
    <row r="435">
      <c r="A435" s="142"/>
      <c r="B435" s="142"/>
      <c r="C435" s="142"/>
      <c r="D435" s="130" t="s">
        <v>56</v>
      </c>
      <c r="E435" s="130" t="s">
        <v>58</v>
      </c>
      <c r="F435" s="171">
        <v>46.0</v>
      </c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</row>
    <row r="436">
      <c r="A436" s="142"/>
      <c r="B436" s="142"/>
      <c r="C436" s="142"/>
      <c r="D436" s="130" t="s">
        <v>56</v>
      </c>
      <c r="E436" s="130" t="s">
        <v>57</v>
      </c>
      <c r="F436" s="171">
        <v>46.0</v>
      </c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</row>
    <row r="437">
      <c r="A437" s="142"/>
      <c r="B437" s="142"/>
      <c r="C437" s="142"/>
      <c r="D437" s="130" t="s">
        <v>56</v>
      </c>
      <c r="E437" s="130" t="s">
        <v>57</v>
      </c>
      <c r="F437" s="171">
        <v>47.0</v>
      </c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</row>
    <row r="438">
      <c r="A438" s="142"/>
      <c r="B438" s="142"/>
      <c r="C438" s="142"/>
      <c r="D438" s="130" t="s">
        <v>56</v>
      </c>
      <c r="E438" s="130" t="s">
        <v>58</v>
      </c>
      <c r="F438" s="171">
        <v>46.0</v>
      </c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</row>
    <row r="439">
      <c r="A439" s="142"/>
      <c r="B439" s="142"/>
      <c r="C439" s="142"/>
      <c r="D439" s="130" t="s">
        <v>56</v>
      </c>
      <c r="E439" s="130" t="s">
        <v>57</v>
      </c>
      <c r="F439" s="171">
        <v>46.0</v>
      </c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</row>
    <row r="440">
      <c r="A440" s="142"/>
      <c r="B440" s="142"/>
      <c r="C440" s="142"/>
      <c r="D440" s="130" t="s">
        <v>56</v>
      </c>
      <c r="E440" s="130" t="s">
        <v>58</v>
      </c>
      <c r="F440" s="171">
        <v>46.0</v>
      </c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</row>
    <row r="441">
      <c r="A441" s="142"/>
      <c r="B441" s="142"/>
      <c r="C441" s="142"/>
      <c r="D441" s="130" t="s">
        <v>56</v>
      </c>
      <c r="E441" s="130" t="s">
        <v>57</v>
      </c>
      <c r="F441" s="171">
        <v>48.0</v>
      </c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</row>
    <row r="442">
      <c r="A442" s="142"/>
      <c r="B442" s="142"/>
      <c r="C442" s="142"/>
      <c r="D442" s="130" t="s">
        <v>56</v>
      </c>
      <c r="E442" s="130" t="s">
        <v>58</v>
      </c>
      <c r="F442" s="171">
        <v>48.0</v>
      </c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</row>
    <row r="443">
      <c r="A443" s="142"/>
      <c r="B443" s="142"/>
      <c r="C443" s="142"/>
      <c r="D443" s="130" t="s">
        <v>56</v>
      </c>
      <c r="E443" s="130" t="s">
        <v>58</v>
      </c>
      <c r="F443" s="171">
        <v>47.0</v>
      </c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</row>
    <row r="444">
      <c r="A444" s="142"/>
      <c r="B444" s="142"/>
      <c r="C444" s="142"/>
      <c r="D444" s="130" t="s">
        <v>56</v>
      </c>
      <c r="E444" s="130" t="s">
        <v>57</v>
      </c>
      <c r="F444" s="171">
        <v>47.0</v>
      </c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</row>
    <row r="445">
      <c r="A445" s="142"/>
      <c r="B445" s="142"/>
      <c r="C445" s="142"/>
      <c r="D445" s="130" t="s">
        <v>56</v>
      </c>
      <c r="E445" s="130" t="s">
        <v>58</v>
      </c>
      <c r="F445" s="171">
        <v>47.0</v>
      </c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</row>
    <row r="446">
      <c r="A446" s="142"/>
      <c r="B446" s="142"/>
      <c r="C446" s="142"/>
      <c r="D446" s="130" t="s">
        <v>56</v>
      </c>
      <c r="E446" s="130" t="s">
        <v>58</v>
      </c>
      <c r="F446" s="171">
        <v>47.0</v>
      </c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</row>
    <row r="447">
      <c r="A447" s="142"/>
      <c r="B447" s="142"/>
      <c r="C447" s="142"/>
      <c r="D447" s="130" t="s">
        <v>56</v>
      </c>
      <c r="E447" s="130" t="s">
        <v>57</v>
      </c>
      <c r="F447" s="171">
        <v>47.0</v>
      </c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</row>
    <row r="448">
      <c r="A448" s="142"/>
      <c r="B448" s="142"/>
      <c r="C448" s="142"/>
      <c r="D448" s="130" t="s">
        <v>56</v>
      </c>
      <c r="E448" s="130" t="s">
        <v>57</v>
      </c>
      <c r="F448" s="171">
        <v>47.0</v>
      </c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</row>
    <row r="449">
      <c r="A449" s="142"/>
      <c r="B449" s="142"/>
      <c r="C449" s="142"/>
      <c r="D449" s="130" t="s">
        <v>56</v>
      </c>
      <c r="E449" s="130" t="s">
        <v>57</v>
      </c>
      <c r="F449" s="171">
        <v>47.0</v>
      </c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</row>
    <row r="450">
      <c r="A450" s="142"/>
      <c r="B450" s="142"/>
      <c r="C450" s="142"/>
      <c r="D450" s="130" t="s">
        <v>56</v>
      </c>
      <c r="E450" s="130" t="s">
        <v>58</v>
      </c>
      <c r="F450" s="171">
        <v>47.0</v>
      </c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</row>
    <row r="451">
      <c r="A451" s="142"/>
      <c r="B451" s="142"/>
      <c r="C451" s="142"/>
      <c r="D451" s="130" t="s">
        <v>56</v>
      </c>
      <c r="E451" s="130" t="s">
        <v>59</v>
      </c>
      <c r="F451" s="171">
        <v>48.0</v>
      </c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</row>
    <row r="452">
      <c r="A452" s="142"/>
      <c r="B452" s="142"/>
      <c r="C452" s="142"/>
      <c r="D452" s="130" t="s">
        <v>56</v>
      </c>
      <c r="E452" s="130" t="s">
        <v>59</v>
      </c>
      <c r="F452" s="171">
        <v>47.0</v>
      </c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</row>
    <row r="453">
      <c r="A453" s="142"/>
      <c r="B453" s="142"/>
      <c r="C453" s="142"/>
      <c r="D453" s="130" t="s">
        <v>62</v>
      </c>
      <c r="E453" s="130" t="s">
        <v>57</v>
      </c>
      <c r="F453" s="171">
        <v>46.0</v>
      </c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</row>
    <row r="454">
      <c r="A454" s="142"/>
      <c r="B454" s="142"/>
      <c r="C454" s="142"/>
      <c r="D454" s="130" t="s">
        <v>62</v>
      </c>
      <c r="E454" s="130" t="s">
        <v>58</v>
      </c>
      <c r="F454" s="171">
        <v>46.0</v>
      </c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</row>
    <row r="455">
      <c r="A455" s="142"/>
      <c r="B455" s="142"/>
      <c r="C455" s="142"/>
      <c r="D455" s="130" t="s">
        <v>62</v>
      </c>
      <c r="E455" s="130" t="s">
        <v>57</v>
      </c>
      <c r="F455" s="171">
        <v>46.0</v>
      </c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</row>
    <row r="456">
      <c r="A456" s="142"/>
      <c r="B456" s="142"/>
      <c r="C456" s="142"/>
      <c r="D456" s="130" t="s">
        <v>56</v>
      </c>
      <c r="E456" s="130" t="s">
        <v>59</v>
      </c>
      <c r="F456" s="171">
        <v>47.0</v>
      </c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</row>
    <row r="457">
      <c r="A457" s="142"/>
      <c r="B457" s="142"/>
      <c r="C457" s="142"/>
      <c r="D457" s="130" t="s">
        <v>56</v>
      </c>
      <c r="E457" s="130" t="s">
        <v>57</v>
      </c>
      <c r="F457" s="171">
        <v>47.0</v>
      </c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</row>
    <row r="458">
      <c r="A458" s="142"/>
      <c r="B458" s="142"/>
      <c r="C458" s="142"/>
      <c r="D458" s="130" t="s">
        <v>56</v>
      </c>
      <c r="E458" s="130" t="s">
        <v>58</v>
      </c>
      <c r="F458" s="171">
        <v>47.0</v>
      </c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</row>
    <row r="459">
      <c r="A459" s="142"/>
      <c r="B459" s="142"/>
      <c r="C459" s="142"/>
      <c r="D459" s="130" t="s">
        <v>56</v>
      </c>
      <c r="E459" s="130" t="s">
        <v>57</v>
      </c>
      <c r="F459" s="171">
        <v>48.0</v>
      </c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</row>
    <row r="460">
      <c r="A460" s="142"/>
      <c r="B460" s="142"/>
      <c r="C460" s="142"/>
      <c r="D460" s="130" t="s">
        <v>56</v>
      </c>
      <c r="E460" s="130" t="s">
        <v>58</v>
      </c>
      <c r="F460" s="171">
        <v>47.0</v>
      </c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</row>
    <row r="461">
      <c r="A461" s="142"/>
      <c r="B461" s="142"/>
      <c r="C461" s="142"/>
      <c r="D461" s="130" t="s">
        <v>56</v>
      </c>
      <c r="E461" s="130" t="s">
        <v>58</v>
      </c>
      <c r="F461" s="171">
        <v>47.0</v>
      </c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</row>
    <row r="462">
      <c r="A462" s="142"/>
      <c r="B462" s="142"/>
      <c r="C462" s="142"/>
      <c r="D462" s="130" t="s">
        <v>56</v>
      </c>
      <c r="E462" s="130" t="s">
        <v>57</v>
      </c>
      <c r="F462" s="171">
        <v>47.0</v>
      </c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</row>
    <row r="463">
      <c r="A463" s="142"/>
      <c r="B463" s="142"/>
      <c r="C463" s="142"/>
      <c r="D463" s="130" t="s">
        <v>61</v>
      </c>
      <c r="E463" s="130" t="s">
        <v>58</v>
      </c>
      <c r="F463" s="171">
        <v>46.0</v>
      </c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</row>
    <row r="464">
      <c r="A464" s="142"/>
      <c r="B464" s="142"/>
      <c r="C464" s="142"/>
      <c r="D464" s="130" t="s">
        <v>56</v>
      </c>
      <c r="E464" s="130" t="s">
        <v>58</v>
      </c>
      <c r="F464" s="171">
        <v>47.0</v>
      </c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</row>
    <row r="465">
      <c r="A465" s="142"/>
      <c r="B465" s="142"/>
      <c r="C465" s="142"/>
      <c r="D465" s="130" t="s">
        <v>56</v>
      </c>
      <c r="E465" s="130" t="s">
        <v>57</v>
      </c>
      <c r="F465" s="171">
        <v>48.0</v>
      </c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</row>
    <row r="466">
      <c r="A466" s="142"/>
      <c r="B466" s="142"/>
      <c r="C466" s="142"/>
      <c r="D466" s="130" t="s">
        <v>56</v>
      </c>
      <c r="E466" s="130" t="s">
        <v>58</v>
      </c>
      <c r="F466" s="171">
        <v>48.0</v>
      </c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</row>
    <row r="467">
      <c r="A467" s="142"/>
      <c r="B467" s="142"/>
      <c r="C467" s="142"/>
      <c r="D467" s="130" t="s">
        <v>56</v>
      </c>
      <c r="E467" s="130" t="s">
        <v>60</v>
      </c>
      <c r="F467" s="171">
        <v>48.0</v>
      </c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</row>
    <row r="468">
      <c r="A468" s="142"/>
      <c r="B468" s="142"/>
      <c r="C468" s="142"/>
      <c r="D468" s="130" t="s">
        <v>61</v>
      </c>
      <c r="E468" s="130" t="s">
        <v>58</v>
      </c>
      <c r="F468" s="171">
        <v>47.0</v>
      </c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</row>
    <row r="469">
      <c r="A469" s="142"/>
      <c r="B469" s="142"/>
      <c r="C469" s="142"/>
      <c r="D469" s="130" t="s">
        <v>61</v>
      </c>
      <c r="E469" s="130" t="s">
        <v>57</v>
      </c>
      <c r="F469" s="171">
        <v>47.0</v>
      </c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</row>
    <row r="470">
      <c r="A470" s="142"/>
      <c r="B470" s="142"/>
      <c r="C470" s="142"/>
      <c r="D470" s="130" t="s">
        <v>56</v>
      </c>
      <c r="E470" s="130" t="s">
        <v>57</v>
      </c>
      <c r="F470" s="171">
        <v>47.0</v>
      </c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</row>
    <row r="471">
      <c r="A471" s="142"/>
      <c r="B471" s="142"/>
      <c r="C471" s="142"/>
      <c r="D471" s="130" t="s">
        <v>56</v>
      </c>
      <c r="E471" s="130" t="s">
        <v>58</v>
      </c>
      <c r="F471" s="171">
        <v>47.0</v>
      </c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</row>
    <row r="472">
      <c r="A472" s="142"/>
      <c r="B472" s="142"/>
      <c r="C472" s="142"/>
      <c r="D472" s="130" t="s">
        <v>61</v>
      </c>
      <c r="E472" s="130" t="s">
        <v>58</v>
      </c>
      <c r="F472" s="171">
        <v>48.0</v>
      </c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</row>
    <row r="473">
      <c r="A473" s="142"/>
      <c r="B473" s="142"/>
      <c r="C473" s="142"/>
      <c r="D473" s="130" t="s">
        <v>61</v>
      </c>
      <c r="E473" s="130" t="s">
        <v>57</v>
      </c>
      <c r="F473" s="171">
        <v>48.0</v>
      </c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</row>
    <row r="474">
      <c r="A474" s="142"/>
      <c r="B474" s="142"/>
      <c r="C474" s="142"/>
      <c r="D474" s="130" t="s">
        <v>61</v>
      </c>
      <c r="E474" s="130" t="s">
        <v>58</v>
      </c>
      <c r="F474" s="171">
        <v>48.0</v>
      </c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</row>
    <row r="475">
      <c r="A475" s="142"/>
      <c r="B475" s="142"/>
      <c r="C475" s="142"/>
      <c r="D475" s="130" t="s">
        <v>61</v>
      </c>
      <c r="E475" s="130" t="s">
        <v>57</v>
      </c>
      <c r="F475" s="171">
        <v>48.0</v>
      </c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</row>
    <row r="476">
      <c r="A476" s="142"/>
      <c r="B476" s="142"/>
      <c r="C476" s="142"/>
      <c r="D476" s="130" t="s">
        <v>62</v>
      </c>
      <c r="E476" s="130" t="s">
        <v>57</v>
      </c>
      <c r="F476" s="171">
        <v>48.0</v>
      </c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</row>
    <row r="477">
      <c r="A477" s="142"/>
      <c r="B477" s="142"/>
      <c r="C477" s="142"/>
      <c r="D477" s="130" t="s">
        <v>62</v>
      </c>
      <c r="E477" s="130" t="s">
        <v>58</v>
      </c>
      <c r="F477" s="171">
        <v>47.0</v>
      </c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</row>
    <row r="478">
      <c r="A478" s="142"/>
      <c r="B478" s="142"/>
      <c r="C478" s="142"/>
      <c r="D478" s="130" t="s">
        <v>56</v>
      </c>
      <c r="E478" s="130" t="s">
        <v>59</v>
      </c>
      <c r="F478" s="171">
        <v>48.0</v>
      </c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</row>
    <row r="479">
      <c r="A479" s="142"/>
      <c r="B479" s="142"/>
      <c r="C479" s="142"/>
      <c r="D479" s="130" t="s">
        <v>56</v>
      </c>
      <c r="E479" s="130" t="s">
        <v>57</v>
      </c>
      <c r="F479" s="171">
        <v>48.0</v>
      </c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</row>
    <row r="480">
      <c r="A480" s="142"/>
      <c r="B480" s="142"/>
      <c r="C480" s="142"/>
      <c r="D480" s="130" t="s">
        <v>56</v>
      </c>
      <c r="E480" s="130" t="s">
        <v>57</v>
      </c>
      <c r="F480" s="171">
        <v>47.0</v>
      </c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</row>
    <row r="481">
      <c r="A481" s="142"/>
      <c r="B481" s="142"/>
      <c r="C481" s="142"/>
      <c r="D481" s="130" t="s">
        <v>56</v>
      </c>
      <c r="E481" s="130" t="s">
        <v>58</v>
      </c>
      <c r="F481" s="171">
        <v>46.0</v>
      </c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</row>
    <row r="482">
      <c r="A482" s="142"/>
      <c r="B482" s="142"/>
      <c r="C482" s="142"/>
      <c r="D482" s="130" t="s">
        <v>56</v>
      </c>
      <c r="E482" s="130" t="s">
        <v>58</v>
      </c>
      <c r="F482" s="171">
        <v>47.0</v>
      </c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</row>
    <row r="483">
      <c r="A483" s="142"/>
      <c r="B483" s="142"/>
      <c r="C483" s="142"/>
      <c r="D483" s="130" t="s">
        <v>56</v>
      </c>
      <c r="E483" s="130" t="s">
        <v>57</v>
      </c>
      <c r="F483" s="171">
        <v>47.0</v>
      </c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</row>
    <row r="484">
      <c r="A484" s="142"/>
      <c r="B484" s="142"/>
      <c r="C484" s="142"/>
      <c r="D484" s="130" t="s">
        <v>61</v>
      </c>
      <c r="E484" s="130" t="s">
        <v>60</v>
      </c>
      <c r="F484" s="171">
        <v>48.0</v>
      </c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</row>
    <row r="485">
      <c r="A485" s="142"/>
      <c r="B485" s="142"/>
      <c r="C485" s="142"/>
      <c r="D485" s="130" t="s">
        <v>61</v>
      </c>
      <c r="E485" s="130" t="s">
        <v>57</v>
      </c>
      <c r="F485" s="171">
        <v>48.0</v>
      </c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</row>
    <row r="486">
      <c r="A486" s="142"/>
      <c r="B486" s="142"/>
      <c r="C486" s="142"/>
      <c r="D486" s="130" t="s">
        <v>61</v>
      </c>
      <c r="E486" s="130" t="s">
        <v>58</v>
      </c>
      <c r="F486" s="171">
        <v>47.0</v>
      </c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</row>
    <row r="487">
      <c r="A487" s="142"/>
      <c r="B487" s="142"/>
      <c r="C487" s="142"/>
      <c r="D487" s="130" t="s">
        <v>61</v>
      </c>
      <c r="E487" s="130" t="s">
        <v>58</v>
      </c>
      <c r="F487" s="171">
        <v>48.0</v>
      </c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</row>
    <row r="488">
      <c r="A488" s="142"/>
      <c r="B488" s="142"/>
      <c r="C488" s="142"/>
      <c r="D488" s="130" t="s">
        <v>56</v>
      </c>
      <c r="E488" s="130" t="s">
        <v>59</v>
      </c>
      <c r="F488" s="171">
        <v>48.0</v>
      </c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</row>
    <row r="489">
      <c r="A489" s="142"/>
      <c r="B489" s="142"/>
      <c r="C489" s="142"/>
      <c r="D489" s="130" t="s">
        <v>56</v>
      </c>
      <c r="E489" s="130" t="s">
        <v>59</v>
      </c>
      <c r="F489" s="171">
        <v>48.0</v>
      </c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</row>
    <row r="490">
      <c r="A490" s="142"/>
      <c r="B490" s="142"/>
      <c r="C490" s="142"/>
      <c r="D490" s="130" t="s">
        <v>56</v>
      </c>
      <c r="E490" s="130" t="s">
        <v>58</v>
      </c>
      <c r="F490" s="171">
        <v>48.0</v>
      </c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</row>
    <row r="491">
      <c r="A491" s="142"/>
      <c r="B491" s="142"/>
      <c r="C491" s="142"/>
      <c r="D491" s="130" t="s">
        <v>56</v>
      </c>
      <c r="E491" s="130" t="s">
        <v>57</v>
      </c>
      <c r="F491" s="171">
        <v>48.0</v>
      </c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</row>
    <row r="492">
      <c r="A492" s="142"/>
      <c r="B492" s="142"/>
      <c r="C492" s="142"/>
      <c r="D492" s="130" t="s">
        <v>61</v>
      </c>
      <c r="E492" s="130" t="s">
        <v>59</v>
      </c>
      <c r="F492" s="171">
        <v>45.0</v>
      </c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</row>
    <row r="493">
      <c r="A493" s="142"/>
      <c r="B493" s="142"/>
      <c r="C493" s="142"/>
      <c r="D493" s="130" t="s">
        <v>61</v>
      </c>
      <c r="E493" s="130" t="s">
        <v>59</v>
      </c>
      <c r="F493" s="171">
        <v>45.0</v>
      </c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</row>
    <row r="494">
      <c r="A494" s="142"/>
      <c r="B494" s="142"/>
      <c r="C494" s="142"/>
      <c r="D494" s="130" t="s">
        <v>61</v>
      </c>
      <c r="E494" s="130" t="s">
        <v>58</v>
      </c>
      <c r="F494" s="171">
        <v>45.0</v>
      </c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</row>
    <row r="495">
      <c r="A495" s="142"/>
      <c r="B495" s="142"/>
      <c r="C495" s="142"/>
      <c r="D495" s="130" t="s">
        <v>61</v>
      </c>
      <c r="E495" s="130" t="s">
        <v>57</v>
      </c>
      <c r="F495" s="171">
        <v>45.0</v>
      </c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</row>
    <row r="496">
      <c r="A496" s="142"/>
      <c r="B496" s="142"/>
      <c r="C496" s="142"/>
      <c r="D496" s="130" t="s">
        <v>61</v>
      </c>
      <c r="E496" s="130" t="s">
        <v>58</v>
      </c>
      <c r="F496" s="171">
        <v>45.0</v>
      </c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</row>
    <row r="497">
      <c r="A497" s="142"/>
      <c r="B497" s="142"/>
      <c r="C497" s="142"/>
      <c r="D497" s="130" t="s">
        <v>61</v>
      </c>
      <c r="E497" s="130" t="s">
        <v>59</v>
      </c>
      <c r="F497" s="171">
        <v>46.0</v>
      </c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</row>
    <row r="498">
      <c r="A498" s="142"/>
      <c r="B498" s="142"/>
      <c r="C498" s="142"/>
      <c r="D498" s="130" t="s">
        <v>62</v>
      </c>
      <c r="E498" s="130" t="s">
        <v>57</v>
      </c>
      <c r="F498" s="171">
        <v>46.0</v>
      </c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</row>
    <row r="499">
      <c r="A499" s="142"/>
      <c r="B499" s="142"/>
      <c r="C499" s="142"/>
      <c r="D499" s="130" t="s">
        <v>61</v>
      </c>
      <c r="E499" s="130" t="s">
        <v>58</v>
      </c>
      <c r="F499" s="171">
        <v>46.0</v>
      </c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</row>
    <row r="500">
      <c r="A500" s="142"/>
      <c r="B500" s="142"/>
      <c r="C500" s="142"/>
      <c r="D500" s="130" t="s">
        <v>56</v>
      </c>
      <c r="E500" s="130" t="s">
        <v>59</v>
      </c>
      <c r="F500" s="171">
        <v>47.0</v>
      </c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</row>
    <row r="501">
      <c r="A501" s="142"/>
      <c r="B501" s="142"/>
      <c r="C501" s="142"/>
      <c r="D501" s="130" t="s">
        <v>56</v>
      </c>
      <c r="E501" s="130" t="s">
        <v>60</v>
      </c>
      <c r="F501" s="171">
        <v>47.0</v>
      </c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</row>
    <row r="502">
      <c r="A502" s="142"/>
      <c r="B502" s="142"/>
      <c r="C502" s="142"/>
      <c r="D502" s="130" t="s">
        <v>56</v>
      </c>
      <c r="E502" s="130" t="s">
        <v>59</v>
      </c>
      <c r="F502" s="171">
        <v>47.0</v>
      </c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</row>
    <row r="503">
      <c r="A503" s="142"/>
      <c r="B503" s="142"/>
      <c r="C503" s="142"/>
      <c r="D503" s="130" t="s">
        <v>56</v>
      </c>
      <c r="E503" s="130" t="s">
        <v>57</v>
      </c>
      <c r="F503" s="171">
        <v>47.0</v>
      </c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</row>
    <row r="504">
      <c r="A504" s="142"/>
      <c r="B504" s="142"/>
      <c r="C504" s="142"/>
      <c r="D504" s="130" t="s">
        <v>61</v>
      </c>
      <c r="E504" s="130" t="s">
        <v>57</v>
      </c>
      <c r="F504" s="171">
        <v>46.0</v>
      </c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</row>
    <row r="505">
      <c r="A505" s="142"/>
      <c r="B505" s="142"/>
      <c r="C505" s="142"/>
      <c r="D505" s="130" t="s">
        <v>61</v>
      </c>
      <c r="E505" s="130" t="s">
        <v>58</v>
      </c>
      <c r="F505" s="171">
        <v>46.0</v>
      </c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</row>
    <row r="506">
      <c r="A506" s="142"/>
      <c r="B506" s="142"/>
      <c r="C506" s="142"/>
      <c r="D506" s="130" t="s">
        <v>61</v>
      </c>
      <c r="E506" s="130" t="s">
        <v>58</v>
      </c>
      <c r="F506" s="171">
        <v>46.0</v>
      </c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</row>
    <row r="507">
      <c r="A507" s="142"/>
      <c r="B507" s="142"/>
      <c r="C507" s="142"/>
      <c r="D507" s="130" t="s">
        <v>61</v>
      </c>
      <c r="E507" s="130" t="s">
        <v>57</v>
      </c>
      <c r="F507" s="171">
        <v>46.0</v>
      </c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</row>
    <row r="508">
      <c r="A508" s="142"/>
      <c r="B508" s="142"/>
      <c r="C508" s="142"/>
      <c r="D508" s="130" t="s">
        <v>56</v>
      </c>
      <c r="E508" s="130" t="s">
        <v>57</v>
      </c>
      <c r="F508" s="171">
        <v>48.0</v>
      </c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</row>
    <row r="509">
      <c r="A509" s="142"/>
      <c r="B509" s="142"/>
      <c r="C509" s="142"/>
      <c r="D509" s="130" t="s">
        <v>56</v>
      </c>
      <c r="E509" s="130" t="s">
        <v>58</v>
      </c>
      <c r="F509" s="171">
        <v>48.0</v>
      </c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</row>
    <row r="510">
      <c r="A510" s="142"/>
      <c r="B510" s="142"/>
      <c r="C510" s="142"/>
      <c r="D510" s="130" t="s">
        <v>56</v>
      </c>
      <c r="E510" s="130" t="s">
        <v>57</v>
      </c>
      <c r="F510" s="171">
        <v>48.0</v>
      </c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</row>
    <row r="511">
      <c r="A511" s="142"/>
      <c r="B511" s="142"/>
      <c r="C511" s="142"/>
      <c r="D511" s="130" t="s">
        <v>56</v>
      </c>
      <c r="E511" s="130" t="s">
        <v>57</v>
      </c>
      <c r="F511" s="171">
        <v>48.0</v>
      </c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</row>
    <row r="512">
      <c r="A512" s="142"/>
      <c r="B512" s="142"/>
      <c r="C512" s="142"/>
      <c r="D512" s="130" t="s">
        <v>56</v>
      </c>
      <c r="E512" s="130" t="s">
        <v>58</v>
      </c>
      <c r="F512" s="171">
        <v>48.0</v>
      </c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</row>
    <row r="513">
      <c r="A513" s="142"/>
      <c r="B513" s="142"/>
      <c r="C513" s="142"/>
      <c r="D513" s="130" t="s">
        <v>56</v>
      </c>
      <c r="E513" s="130" t="s">
        <v>58</v>
      </c>
      <c r="F513" s="171">
        <v>48.0</v>
      </c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</row>
    <row r="514">
      <c r="A514" s="142"/>
      <c r="B514" s="142"/>
      <c r="C514" s="142"/>
      <c r="D514" s="130" t="s">
        <v>56</v>
      </c>
      <c r="E514" s="130" t="s">
        <v>57</v>
      </c>
      <c r="F514" s="171">
        <v>48.0</v>
      </c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</row>
    <row r="515">
      <c r="A515" s="142"/>
      <c r="B515" s="142"/>
      <c r="C515" s="142"/>
      <c r="D515" s="130" t="s">
        <v>56</v>
      </c>
      <c r="E515" s="130" t="s">
        <v>58</v>
      </c>
      <c r="F515" s="171">
        <v>48.0</v>
      </c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</row>
    <row r="516">
      <c r="A516" s="142"/>
      <c r="B516" s="142"/>
      <c r="C516" s="142"/>
      <c r="D516" s="130" t="s">
        <v>56</v>
      </c>
      <c r="E516" s="130" t="s">
        <v>58</v>
      </c>
      <c r="F516" s="171">
        <v>48.0</v>
      </c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</row>
    <row r="517">
      <c r="A517" s="142"/>
      <c r="B517" s="142"/>
      <c r="C517" s="142"/>
      <c r="D517" s="130" t="s">
        <v>56</v>
      </c>
      <c r="E517" s="130" t="s">
        <v>57</v>
      </c>
      <c r="F517" s="171">
        <v>48.0</v>
      </c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</row>
    <row r="518">
      <c r="A518" s="142"/>
      <c r="B518" s="142"/>
      <c r="C518" s="142"/>
      <c r="D518" s="130" t="s">
        <v>56</v>
      </c>
      <c r="E518" s="130" t="s">
        <v>57</v>
      </c>
      <c r="F518" s="171">
        <v>48.0</v>
      </c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</row>
    <row r="519">
      <c r="A519" s="142"/>
      <c r="B519" s="142"/>
      <c r="C519" s="142"/>
      <c r="D519" s="130" t="s">
        <v>56</v>
      </c>
      <c r="E519" s="130" t="s">
        <v>58</v>
      </c>
      <c r="F519" s="171">
        <v>47.0</v>
      </c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</row>
    <row r="520">
      <c r="A520" s="142"/>
      <c r="B520" s="142"/>
      <c r="C520" s="142"/>
      <c r="D520" s="130" t="s">
        <v>56</v>
      </c>
      <c r="E520" s="130" t="s">
        <v>58</v>
      </c>
      <c r="F520" s="171">
        <v>48.0</v>
      </c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</row>
    <row r="521">
      <c r="A521" s="142"/>
      <c r="B521" s="142"/>
      <c r="C521" s="142"/>
      <c r="D521" s="130" t="s">
        <v>56</v>
      </c>
      <c r="E521" s="130" t="s">
        <v>57</v>
      </c>
      <c r="F521" s="171">
        <v>48.0</v>
      </c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</row>
    <row r="522">
      <c r="A522" s="142"/>
      <c r="B522" s="142"/>
      <c r="C522" s="142"/>
      <c r="D522" s="130" t="s">
        <v>56</v>
      </c>
      <c r="E522" s="130" t="s">
        <v>57</v>
      </c>
      <c r="F522" s="171">
        <v>48.0</v>
      </c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</row>
    <row r="523">
      <c r="A523" s="142"/>
      <c r="B523" s="142"/>
      <c r="C523" s="142"/>
      <c r="D523" s="130" t="s">
        <v>56</v>
      </c>
      <c r="E523" s="130" t="s">
        <v>58</v>
      </c>
      <c r="F523" s="171">
        <v>46.0</v>
      </c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</row>
    <row r="524">
      <c r="A524" s="142"/>
      <c r="B524" s="142"/>
      <c r="C524" s="142"/>
      <c r="D524" s="130" t="s">
        <v>56</v>
      </c>
      <c r="E524" s="130" t="s">
        <v>57</v>
      </c>
      <c r="F524" s="171">
        <v>46.0</v>
      </c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</row>
    <row r="525">
      <c r="A525" s="142"/>
      <c r="B525" s="142"/>
      <c r="C525" s="142"/>
      <c r="D525" s="130" t="s">
        <v>56</v>
      </c>
      <c r="E525" s="130" t="s">
        <v>58</v>
      </c>
      <c r="F525" s="171">
        <v>45.0</v>
      </c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</row>
    <row r="526">
      <c r="A526" s="142"/>
      <c r="B526" s="142"/>
      <c r="C526" s="142"/>
      <c r="D526" s="130" t="s">
        <v>56</v>
      </c>
      <c r="E526" s="130" t="s">
        <v>57</v>
      </c>
      <c r="F526" s="171">
        <v>46.0</v>
      </c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</row>
    <row r="527">
      <c r="A527" s="142"/>
      <c r="B527" s="142"/>
      <c r="C527" s="142"/>
      <c r="D527" s="130" t="s">
        <v>56</v>
      </c>
      <c r="E527" s="130" t="s">
        <v>58</v>
      </c>
      <c r="F527" s="171">
        <v>45.0</v>
      </c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</row>
    <row r="528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</row>
    <row r="529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</row>
    <row r="530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</row>
    <row r="531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</row>
    <row r="532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</row>
    <row r="533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</row>
    <row r="534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</row>
    <row r="535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</row>
    <row r="536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</row>
    <row r="537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</row>
    <row r="538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</row>
    <row r="539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</row>
    <row r="540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</row>
    <row r="541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</row>
    <row r="542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</row>
    <row r="543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</row>
    <row r="544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</row>
    <row r="545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</row>
    <row r="546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</row>
    <row r="547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</row>
    <row r="548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</row>
    <row r="549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</row>
    <row r="550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</row>
    <row r="551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</row>
    <row r="552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</row>
    <row r="553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</row>
    <row r="554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</row>
    <row r="555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</row>
    <row r="556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</row>
    <row r="557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</row>
    <row r="558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</row>
    <row r="559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</row>
    <row r="560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</row>
    <row r="561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</row>
    <row r="562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</row>
    <row r="563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</row>
    <row r="564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</row>
    <row r="565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</row>
    <row r="566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</row>
    <row r="567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</row>
    <row r="568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</row>
    <row r="569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</row>
    <row r="570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</row>
    <row r="571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</row>
    <row r="572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</row>
    <row r="573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</row>
    <row r="574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</row>
    <row r="575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</row>
    <row r="576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</row>
    <row r="577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</row>
    <row r="578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</row>
    <row r="579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</row>
    <row r="580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</row>
    <row r="581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</row>
    <row r="582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</row>
    <row r="583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</row>
    <row r="584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</row>
    <row r="585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</row>
    <row r="586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</row>
    <row r="587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</row>
    <row r="588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</row>
    <row r="589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</row>
    <row r="590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</row>
    <row r="591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</row>
    <row r="592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</row>
    <row r="593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</row>
    <row r="594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</row>
    <row r="595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</row>
    <row r="596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</row>
    <row r="597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</row>
    <row r="598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</row>
    <row r="599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</row>
    <row r="600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</row>
    <row r="601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</row>
    <row r="602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</row>
    <row r="603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</row>
    <row r="604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</row>
    <row r="605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</row>
    <row r="606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</row>
    <row r="607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</row>
    <row r="608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</row>
    <row r="609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</row>
    <row r="610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</row>
    <row r="611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</row>
    <row r="612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</row>
    <row r="613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</row>
    <row r="614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</row>
    <row r="615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</row>
    <row r="616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</row>
    <row r="617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</row>
    <row r="618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</row>
    <row r="619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</row>
    <row r="620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</row>
    <row r="621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</row>
    <row r="622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</row>
    <row r="623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</row>
    <row r="624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</row>
    <row r="625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</row>
    <row r="626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</row>
    <row r="627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</row>
    <row r="628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</row>
    <row r="629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</row>
    <row r="630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</row>
    <row r="631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</row>
    <row r="632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</row>
    <row r="633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</row>
    <row r="634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</row>
    <row r="635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</row>
    <row r="636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</row>
    <row r="637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</row>
    <row r="638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</row>
    <row r="639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</row>
    <row r="640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</row>
    <row r="641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</row>
    <row r="642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</row>
    <row r="643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</row>
    <row r="644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</row>
    <row r="645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</row>
    <row r="646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</row>
    <row r="647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</row>
    <row r="648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</row>
    <row r="649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</row>
    <row r="650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</row>
    <row r="651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</row>
    <row r="652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</row>
    <row r="653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</row>
    <row r="654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</row>
    <row r="655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</row>
    <row r="656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</row>
    <row r="657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</row>
    <row r="658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</row>
    <row r="659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</row>
    <row r="660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</row>
    <row r="661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</row>
    <row r="662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</row>
    <row r="663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</row>
    <row r="664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</row>
    <row r="665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</row>
    <row r="666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</row>
    <row r="667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</row>
    <row r="668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</row>
    <row r="669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</row>
    <row r="670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</row>
    <row r="671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</row>
    <row r="672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</row>
    <row r="673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</row>
    <row r="674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</row>
    <row r="675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</row>
    <row r="676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</row>
    <row r="677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</row>
    <row r="678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</row>
    <row r="679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</row>
    <row r="680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</row>
    <row r="681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</row>
    <row r="682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</row>
    <row r="683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</row>
    <row r="684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</row>
    <row r="685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</row>
    <row r="686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</row>
    <row r="687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</row>
    <row r="688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</row>
    <row r="689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</row>
    <row r="690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</row>
    <row r="691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</row>
    <row r="692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</row>
    <row r="693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</row>
    <row r="694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</row>
    <row r="695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</row>
    <row r="696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</row>
    <row r="697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</row>
    <row r="698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</row>
    <row r="699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</row>
    <row r="700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</row>
    <row r="701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</row>
    <row r="702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</row>
    <row r="703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</row>
    <row r="704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</row>
    <row r="705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</row>
    <row r="706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</row>
    <row r="707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</row>
    <row r="708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</row>
    <row r="709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</row>
    <row r="710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</row>
    <row r="711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</row>
    <row r="712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</row>
    <row r="713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</row>
    <row r="714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</row>
    <row r="715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</row>
    <row r="716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</row>
    <row r="717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</row>
    <row r="718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</row>
    <row r="719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</row>
    <row r="720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</row>
    <row r="721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</row>
    <row r="722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</row>
    <row r="723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</row>
    <row r="724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</row>
    <row r="725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</row>
    <row r="726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</row>
    <row r="727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</row>
    <row r="728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</row>
    <row r="729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</row>
    <row r="730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</row>
    <row r="731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</row>
    <row r="732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</row>
    <row r="733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</row>
    <row r="734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</row>
    <row r="735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</row>
    <row r="736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</row>
    <row r="737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</row>
    <row r="738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</row>
    <row r="739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</row>
    <row r="740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</row>
    <row r="741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</row>
    <row r="742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</row>
    <row r="743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</row>
    <row r="744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</row>
    <row r="745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</row>
    <row r="746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</row>
    <row r="747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</row>
    <row r="748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</row>
    <row r="749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</row>
    <row r="750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</row>
    <row r="751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</row>
    <row r="752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</row>
    <row r="753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</row>
    <row r="754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</row>
    <row r="755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</row>
    <row r="756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</row>
    <row r="757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</row>
    <row r="758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</row>
    <row r="759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</row>
    <row r="760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</row>
    <row r="761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</row>
    <row r="762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</row>
    <row r="763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</row>
    <row r="764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</row>
    <row r="765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</row>
    <row r="766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</row>
    <row r="767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</row>
    <row r="768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</row>
    <row r="769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</row>
    <row r="770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</row>
    <row r="771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</row>
    <row r="772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</row>
    <row r="773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</row>
    <row r="774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</row>
    <row r="775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</row>
    <row r="776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</row>
    <row r="777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</row>
    <row r="778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</row>
    <row r="779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</row>
    <row r="780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</row>
    <row r="781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</row>
    <row r="782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</row>
    <row r="783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</row>
    <row r="784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</row>
    <row r="785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</row>
    <row r="786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</row>
    <row r="787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</row>
    <row r="788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</row>
    <row r="789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</row>
    <row r="790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</row>
    <row r="791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</row>
    <row r="792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</row>
    <row r="793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</row>
    <row r="794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</row>
    <row r="795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</row>
    <row r="796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</row>
    <row r="797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</row>
    <row r="798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</row>
    <row r="799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</row>
    <row r="800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</row>
    <row r="801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</row>
    <row r="802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</row>
    <row r="803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</row>
    <row r="804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</row>
    <row r="805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</row>
    <row r="806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</row>
    <row r="807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</row>
    <row r="808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</row>
    <row r="809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</row>
    <row r="810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</row>
    <row r="811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</row>
    <row r="812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</row>
    <row r="813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</row>
    <row r="814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</row>
    <row r="815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</row>
    <row r="816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</row>
    <row r="817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</row>
    <row r="818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</row>
    <row r="819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</row>
    <row r="820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</row>
    <row r="821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</row>
    <row r="822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</row>
    <row r="823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</row>
    <row r="824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</row>
    <row r="825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</row>
    <row r="826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</row>
    <row r="827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</row>
    <row r="828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</row>
    <row r="829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</row>
    <row r="830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</row>
    <row r="831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</row>
    <row r="832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</row>
    <row r="833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</row>
    <row r="834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</row>
    <row r="835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</row>
    <row r="836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</row>
    <row r="837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</row>
    <row r="838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</row>
    <row r="839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</row>
    <row r="840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</row>
    <row r="841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</row>
    <row r="842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</row>
    <row r="843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</row>
    <row r="844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</row>
    <row r="845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</row>
    <row r="846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</row>
    <row r="847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</row>
    <row r="848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</row>
    <row r="849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</row>
    <row r="850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</row>
    <row r="851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</row>
    <row r="852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</row>
    <row r="853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</row>
    <row r="854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</row>
    <row r="855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</row>
    <row r="856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</row>
    <row r="857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</row>
    <row r="858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</row>
    <row r="859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</row>
    <row r="860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</row>
    <row r="861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</row>
    <row r="862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</row>
    <row r="863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</row>
    <row r="864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</row>
    <row r="865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</row>
    <row r="866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</row>
    <row r="867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</row>
    <row r="868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</row>
    <row r="869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</row>
    <row r="870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</row>
    <row r="871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</row>
    <row r="872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</row>
    <row r="873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</row>
    <row r="874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</row>
    <row r="875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</row>
    <row r="876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</row>
    <row r="877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</row>
    <row r="878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</row>
    <row r="879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</row>
    <row r="880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</row>
    <row r="881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</row>
    <row r="882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</row>
    <row r="883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</row>
    <row r="884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</row>
    <row r="885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</row>
    <row r="886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</row>
    <row r="887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</row>
    <row r="888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</row>
    <row r="889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</row>
    <row r="890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</row>
    <row r="891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</row>
    <row r="892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</row>
    <row r="893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</row>
    <row r="894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</row>
    <row r="895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</row>
    <row r="896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</row>
    <row r="897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</row>
    <row r="898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</row>
    <row r="899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</row>
    <row r="900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</row>
    <row r="901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</row>
    <row r="902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</row>
    <row r="903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</row>
    <row r="904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</row>
    <row r="905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</row>
    <row r="906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</row>
    <row r="907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</row>
    <row r="908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</row>
    <row r="909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</row>
    <row r="910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</row>
    <row r="911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</row>
    <row r="912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</row>
    <row r="913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</row>
    <row r="914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</row>
    <row r="915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</row>
    <row r="916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</row>
    <row r="917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</row>
    <row r="918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</row>
    <row r="919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</row>
    <row r="920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</row>
    <row r="921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</row>
    <row r="922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</row>
    <row r="923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</row>
    <row r="924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</row>
    <row r="925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</row>
    <row r="926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</row>
    <row r="927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</row>
    <row r="928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</row>
    <row r="929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</row>
    <row r="930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</row>
    <row r="931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</row>
    <row r="932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</row>
    <row r="933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</row>
    <row r="934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</row>
    <row r="935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</row>
    <row r="936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</row>
    <row r="937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</row>
    <row r="938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</row>
    <row r="939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</row>
    <row r="940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</row>
    <row r="941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</row>
    <row r="942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</row>
    <row r="943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</row>
    <row r="944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</row>
    <row r="945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</row>
    <row r="946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</row>
    <row r="947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</row>
    <row r="948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</row>
    <row r="949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</row>
    <row r="950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</row>
    <row r="951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</row>
    <row r="952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</row>
    <row r="953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</row>
    <row r="954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</row>
    <row r="955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</row>
    <row r="956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</row>
    <row r="957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</row>
    <row r="958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</row>
    <row r="959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</row>
    <row r="960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</row>
    <row r="961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</row>
    <row r="962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</row>
    <row r="963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</row>
    <row r="964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</row>
    <row r="965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</row>
    <row r="966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</row>
    <row r="967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</row>
    <row r="968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</row>
    <row r="969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</row>
    <row r="970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</row>
    <row r="971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</row>
    <row r="972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</row>
    <row r="973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</row>
    <row r="974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</row>
    <row r="975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</row>
    <row r="976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</row>
    <row r="977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</row>
    <row r="978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</row>
    <row r="979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</row>
    <row r="980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</row>
    <row r="981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</row>
    <row r="982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</row>
    <row r="983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</row>
    <row r="984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</row>
    <row r="985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</row>
    <row r="986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</row>
    <row r="987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</row>
    <row r="988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</row>
    <row r="989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</row>
    <row r="990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</row>
    <row r="991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</row>
    <row r="992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</row>
    <row r="993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</row>
    <row r="994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</row>
    <row r="995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</row>
    <row r="996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</row>
    <row r="997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</row>
    <row r="998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</row>
    <row r="999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</row>
    <row r="1000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</row>
  </sheetData>
  <mergeCells count="2">
    <mergeCell ref="A1:C1"/>
    <mergeCell ref="D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7.5"/>
    <col customWidth="1" min="3" max="34" width="10.25"/>
  </cols>
  <sheetData>
    <row r="1">
      <c r="A1" s="123"/>
      <c r="B1" s="123"/>
      <c r="C1" s="124" t="s">
        <v>0</v>
      </c>
      <c r="D1" s="125"/>
      <c r="E1" s="126"/>
      <c r="F1" s="124" t="s">
        <v>50</v>
      </c>
      <c r="G1" s="125"/>
      <c r="H1" s="126"/>
      <c r="I1" s="127" t="s">
        <v>2</v>
      </c>
      <c r="J1" s="125"/>
      <c r="K1" s="126"/>
      <c r="L1" s="124" t="s">
        <v>3</v>
      </c>
      <c r="M1" s="125"/>
      <c r="N1" s="126"/>
      <c r="O1" s="124" t="s">
        <v>4</v>
      </c>
      <c r="P1" s="125"/>
      <c r="Q1" s="126"/>
      <c r="R1" s="124" t="s">
        <v>5</v>
      </c>
      <c r="S1" s="125"/>
      <c r="T1" s="126"/>
      <c r="U1" s="124" t="s">
        <v>8</v>
      </c>
      <c r="V1" s="125"/>
      <c r="W1" s="126"/>
      <c r="X1" s="124" t="s">
        <v>9</v>
      </c>
      <c r="Y1" s="125"/>
      <c r="Z1" s="126"/>
      <c r="AA1" s="124" t="s">
        <v>10</v>
      </c>
      <c r="AB1" s="125"/>
      <c r="AC1" s="126"/>
      <c r="AD1" s="124" t="s">
        <v>28</v>
      </c>
      <c r="AE1" s="125"/>
      <c r="AF1" s="126"/>
      <c r="AG1" s="124" t="s">
        <v>35</v>
      </c>
      <c r="AH1" s="125"/>
      <c r="AI1" s="126"/>
      <c r="AJ1" s="124" t="s">
        <v>1</v>
      </c>
      <c r="AK1" s="125"/>
      <c r="AL1" s="126"/>
      <c r="AM1" s="124" t="s">
        <v>51</v>
      </c>
      <c r="AN1" s="125"/>
      <c r="AO1" s="126"/>
      <c r="AP1" s="124" t="s">
        <v>29</v>
      </c>
      <c r="AQ1" s="125"/>
      <c r="AR1" s="126"/>
      <c r="AS1" s="124" t="s">
        <v>52</v>
      </c>
      <c r="AT1" s="125"/>
      <c r="AU1" s="126"/>
      <c r="AV1" s="112" t="s">
        <v>53</v>
      </c>
      <c r="AY1" s="112" t="s">
        <v>6</v>
      </c>
      <c r="BB1" s="124" t="s">
        <v>32</v>
      </c>
      <c r="BC1" s="125"/>
      <c r="BD1" s="126"/>
      <c r="BE1" s="124" t="s">
        <v>33</v>
      </c>
      <c r="BF1" s="125"/>
      <c r="BG1" s="126"/>
      <c r="BH1" s="124" t="s">
        <v>54</v>
      </c>
      <c r="BI1" s="125"/>
      <c r="BJ1" s="126"/>
      <c r="BK1" s="112"/>
      <c r="BL1" s="112"/>
      <c r="BM1" s="112"/>
    </row>
    <row r="2">
      <c r="A2" s="123" t="s">
        <v>11</v>
      </c>
      <c r="B2" s="123" t="s">
        <v>55</v>
      </c>
      <c r="C2" s="128" t="s">
        <v>12</v>
      </c>
      <c r="D2" s="112" t="s">
        <v>13</v>
      </c>
      <c r="E2" s="129" t="s">
        <v>14</v>
      </c>
      <c r="F2" s="128" t="s">
        <v>12</v>
      </c>
      <c r="G2" s="112" t="s">
        <v>13</v>
      </c>
      <c r="H2" s="129" t="s">
        <v>14</v>
      </c>
      <c r="I2" s="128" t="s">
        <v>12</v>
      </c>
      <c r="J2" s="112" t="s">
        <v>13</v>
      </c>
      <c r="K2" s="129" t="s">
        <v>14</v>
      </c>
      <c r="L2" s="128" t="s">
        <v>12</v>
      </c>
      <c r="M2" s="112" t="s">
        <v>13</v>
      </c>
      <c r="N2" s="129" t="s">
        <v>14</v>
      </c>
      <c r="O2" s="128" t="s">
        <v>12</v>
      </c>
      <c r="P2" s="112" t="s">
        <v>13</v>
      </c>
      <c r="Q2" s="129" t="s">
        <v>14</v>
      </c>
      <c r="R2" s="128" t="s">
        <v>12</v>
      </c>
      <c r="S2" s="112" t="s">
        <v>13</v>
      </c>
      <c r="T2" s="129" t="s">
        <v>14</v>
      </c>
      <c r="U2" s="128" t="s">
        <v>12</v>
      </c>
      <c r="V2" s="112" t="s">
        <v>13</v>
      </c>
      <c r="W2" s="129" t="s">
        <v>14</v>
      </c>
      <c r="X2" s="128" t="s">
        <v>12</v>
      </c>
      <c r="Y2" s="112" t="s">
        <v>13</v>
      </c>
      <c r="Z2" s="129" t="s">
        <v>14</v>
      </c>
      <c r="AA2" s="128" t="s">
        <v>12</v>
      </c>
      <c r="AB2" s="112" t="s">
        <v>13</v>
      </c>
      <c r="AC2" s="129" t="s">
        <v>14</v>
      </c>
      <c r="AD2" s="128" t="s">
        <v>12</v>
      </c>
      <c r="AE2" s="112" t="s">
        <v>13</v>
      </c>
      <c r="AF2" s="129" t="s">
        <v>14</v>
      </c>
      <c r="AG2" s="128" t="s">
        <v>12</v>
      </c>
      <c r="AH2" s="112" t="s">
        <v>13</v>
      </c>
      <c r="AI2" s="129" t="s">
        <v>14</v>
      </c>
      <c r="AJ2" s="128" t="s">
        <v>12</v>
      </c>
      <c r="AK2" s="112" t="s">
        <v>13</v>
      </c>
      <c r="AL2" s="129" t="s">
        <v>14</v>
      </c>
      <c r="AM2" s="128" t="s">
        <v>12</v>
      </c>
      <c r="AN2" s="112" t="s">
        <v>13</v>
      </c>
      <c r="AO2" s="129" t="s">
        <v>14</v>
      </c>
      <c r="AP2" s="128" t="s">
        <v>12</v>
      </c>
      <c r="AQ2" s="112" t="s">
        <v>13</v>
      </c>
      <c r="AR2" s="129" t="s">
        <v>14</v>
      </c>
      <c r="AS2" s="128" t="s">
        <v>12</v>
      </c>
      <c r="AT2" s="112" t="s">
        <v>13</v>
      </c>
      <c r="AU2" s="129" t="s">
        <v>14</v>
      </c>
      <c r="AV2" s="128" t="s">
        <v>12</v>
      </c>
      <c r="AW2" s="112" t="s">
        <v>13</v>
      </c>
      <c r="AX2" s="129" t="s">
        <v>14</v>
      </c>
      <c r="AY2" s="128" t="s">
        <v>12</v>
      </c>
      <c r="AZ2" s="112" t="s">
        <v>13</v>
      </c>
      <c r="BA2" s="129" t="s">
        <v>14</v>
      </c>
      <c r="BB2" s="128" t="s">
        <v>12</v>
      </c>
      <c r="BC2" s="112" t="s">
        <v>13</v>
      </c>
      <c r="BD2" s="129" t="s">
        <v>14</v>
      </c>
      <c r="BE2" s="128" t="s">
        <v>12</v>
      </c>
      <c r="BF2" s="112" t="s">
        <v>13</v>
      </c>
      <c r="BG2" s="129" t="s">
        <v>14</v>
      </c>
      <c r="BH2" s="128" t="s">
        <v>12</v>
      </c>
      <c r="BI2" s="112" t="s">
        <v>13</v>
      </c>
      <c r="BJ2" s="129" t="s">
        <v>14</v>
      </c>
      <c r="BK2" s="112"/>
      <c r="BL2" s="112"/>
      <c r="BM2" s="112"/>
    </row>
    <row r="3">
      <c r="A3" s="130" t="s">
        <v>56</v>
      </c>
      <c r="B3" s="130" t="s">
        <v>57</v>
      </c>
      <c r="C3" s="131">
        <f t="shared" ref="C3:D3" si="1">AD3/AG3</f>
        <v>2.938790038</v>
      </c>
      <c r="D3" s="132">
        <f t="shared" si="1"/>
        <v>2.980118873</v>
      </c>
      <c r="E3" s="133">
        <f t="shared" ref="E3:E13" si="12">(C3-D3)/D3</f>
        <v>-0.01386818323</v>
      </c>
      <c r="F3" s="132">
        <f t="shared" ref="F3:G3" si="2">(C3/AY3)*1000</f>
        <v>65.40152539</v>
      </c>
      <c r="G3" s="132">
        <f t="shared" si="2"/>
        <v>65.35177791</v>
      </c>
      <c r="H3" s="133">
        <f t="shared" ref="H3:H13" si="14">(F3-G3)/G3</f>
        <v>0.0007612260379</v>
      </c>
      <c r="I3" s="131">
        <f t="shared" ref="I3:J3" si="3">AM3/AD3</f>
        <v>1.724103315</v>
      </c>
      <c r="J3" s="132">
        <f t="shared" si="3"/>
        <v>1.73046085</v>
      </c>
      <c r="K3" s="133">
        <f t="shared" ref="K3:K13" si="16">(I3-J3)/J3</f>
        <v>-0.003673896872</v>
      </c>
      <c r="L3" s="131">
        <f t="shared" ref="L3:M3" si="4">AM3/AG3</f>
        <v>5.066777647</v>
      </c>
      <c r="M3" s="132">
        <f t="shared" si="4"/>
        <v>5.156979037</v>
      </c>
      <c r="N3" s="133">
        <f t="shared" ref="N3:N13" si="18">(L3-M3)/M3</f>
        <v>-0.01749112983</v>
      </c>
      <c r="O3" s="134">
        <f t="shared" ref="O3:P3" si="5">AP3/AD3</f>
        <v>1.446572658</v>
      </c>
      <c r="P3" s="135">
        <f t="shared" si="5"/>
        <v>1.4091985</v>
      </c>
      <c r="Q3" s="133">
        <f t="shared" ref="Q3:Q13" si="20">(O3-P3)/P3</f>
        <v>0.02652157118</v>
      </c>
      <c r="R3" s="134">
        <f t="shared" ref="R3:S3" si="6">AS3/AD3</f>
        <v>3.031052938</v>
      </c>
      <c r="S3" s="135">
        <f t="shared" si="6"/>
        <v>3.050474658</v>
      </c>
      <c r="T3" s="133">
        <f t="shared" ref="T3:T13" si="22">(R3-S3)/S3</f>
        <v>-0.006366786486</v>
      </c>
      <c r="U3" s="134">
        <f t="shared" ref="U3:V3" si="7">BB3/AD3</f>
        <v>2.274303389</v>
      </c>
      <c r="V3" s="135">
        <f t="shared" si="7"/>
        <v>2.289240128</v>
      </c>
      <c r="W3" s="133">
        <f t="shared" ref="W3:W13" si="24">(U3-V3)/V3</f>
        <v>-0.006524758615</v>
      </c>
      <c r="X3" s="134">
        <f t="shared" ref="X3:Y3" si="8">BE3/AD3</f>
        <v>0.7167584692</v>
      </c>
      <c r="Y3" s="135">
        <f t="shared" si="8"/>
        <v>0.719690747</v>
      </c>
      <c r="Z3" s="133">
        <f t="shared" ref="Z3:Z13" si="26">(X3-Y3)/Y3</f>
        <v>-0.004074358069</v>
      </c>
      <c r="AA3" s="134">
        <f t="shared" ref="AA3:AB3" si="9">BH3/AD3</f>
        <v>0.03999108006</v>
      </c>
      <c r="AB3" s="135">
        <f t="shared" si="9"/>
        <v>0.04154378354</v>
      </c>
      <c r="AC3" s="133">
        <f t="shared" ref="AC3:AC13" si="28">(AA3-AB3)/AB3</f>
        <v>-0.03737511006</v>
      </c>
      <c r="AD3" s="136">
        <f>SUM('12-17'!E2,'26-31'!E2,'16-21'!E2,'23-28'!E2,'07-12'!E2,'21-26'!E2,'04-09'!E2)</f>
        <v>9917731.64</v>
      </c>
      <c r="AE3" s="90">
        <f>SUM('19-24'!E2,'02-07'!E2,'09-14'!E2,'30-05'!E2,'14-19'!E2,'28-02'!E2,'11-16'!E2)</f>
        <v>13768298.2</v>
      </c>
      <c r="AF3" s="133">
        <f t="shared" ref="AF3:AF13" si="29">(AD3-AE3)/AE3</f>
        <v>-0.2796690268</v>
      </c>
      <c r="AG3" s="137">
        <f>SUM('12-17'!D2,'26-31'!D2,'16-21'!D2,'23-28'!D2,'07-12'!D2,'21-26'!D2,'04-09'!D2)</f>
        <v>3374767</v>
      </c>
      <c r="AH3" s="120">
        <f>SUM('19-24'!D2,'02-07'!D2,'09-14'!D2,'30-05'!D2,'14-19'!D2,'28-02'!D2,'11-16'!D2)</f>
        <v>4620050</v>
      </c>
      <c r="AI3" s="133">
        <f t="shared" ref="AI3:AI13" si="30">(AG3-AH3)/AH3</f>
        <v>-0.2695388578</v>
      </c>
      <c r="AJ3" s="138">
        <f t="shared" ref="AJ3:AK3" si="10">AV3/(AV3+AG3)</f>
        <v>0.05187194471</v>
      </c>
      <c r="AK3" s="139">
        <f t="shared" si="10"/>
        <v>0.04715696991</v>
      </c>
      <c r="AL3" s="133">
        <f t="shared" ref="AL3:AL13" si="32">(AJ3-AK3)/AK3</f>
        <v>0.09998468539</v>
      </c>
      <c r="AM3" s="137">
        <f>SUM('12-17'!L2,'26-31'!L2,'16-21'!L2,'23-28'!L2,'07-12'!L2,'21-26'!L2,'04-09'!L2)</f>
        <v>17099194</v>
      </c>
      <c r="AN3" s="120">
        <f>SUM('19-24'!L2,'02-07'!L2,'09-14'!L2,'30-05'!L2,'14-19'!L2,'28-02'!L2,'11-16'!L2)</f>
        <v>23825501</v>
      </c>
      <c r="AO3" s="133">
        <f t="shared" ref="AO3:AO13" si="33">(AM3-AN3)/AN3</f>
        <v>-0.2823154485</v>
      </c>
      <c r="AP3" s="137">
        <f>SUM('12-17'!G2,'26-31'!G2,'16-21'!G2,'23-28'!G2,'07-12'!G2,'21-26'!G2,'04-09'!G2)</f>
        <v>14346719.42</v>
      </c>
      <c r="AQ3" s="120">
        <f>SUM('19-24'!G2,'02-07'!G2,'09-14'!G2,'30-05'!G2,'14-19'!G2,'28-02'!G2,'11-16'!G2)</f>
        <v>19402265.16</v>
      </c>
      <c r="AR3" s="133">
        <f t="shared" ref="AR3:AR13" si="34">(AP3-AQ3)/AQ3</f>
        <v>-0.2605647176</v>
      </c>
      <c r="AS3" s="137">
        <f>SUM('12-17'!H2,'26-31'!H2,'16-21'!H2,'23-28'!H2,'07-12'!H2,'21-26'!H2,'04-09'!H2)</f>
        <v>30061169.62</v>
      </c>
      <c r="AT3" s="120">
        <f>SUM('19-24'!H2,'02-07'!H2,'09-14'!H2,'30-05'!H2,'14-19'!H2,'28-02'!H2,'11-16'!H2)</f>
        <v>41999844.74</v>
      </c>
      <c r="AU3" s="133">
        <f t="shared" ref="AU3:AU13" si="35">(AS3-AT3)/AT3</f>
        <v>-0.2842552203</v>
      </c>
      <c r="AV3" s="137">
        <f>SUM('12-17'!N2,'26-31'!N2,'16-21'!N2,'23-28'!N2,'07-12'!N2,'21-26'!N2,'04-09'!N2)</f>
        <v>184633</v>
      </c>
      <c r="AW3" s="120">
        <f>SUM('19-24'!N2,'02-07'!N2,'09-14'!N2,'30-05'!N2,'14-19'!N2,'28-02'!N2,'11-16'!N2)</f>
        <v>228650</v>
      </c>
      <c r="AX3" s="133">
        <f t="shared" ref="AX3:AX13" si="36">(AV3-AW3)/AW3</f>
        <v>-0.1925082003</v>
      </c>
      <c r="AY3" s="137">
        <f>AVERAGEIFS(Idade!C:C,Idade!A:A,A3,Idade!B:B,B3)</f>
        <v>44.93457944</v>
      </c>
      <c r="AZ3" s="120">
        <f>AVERAGEIFS(Idade!F:F,Idade!D:D,A3,Idade!E:E,B3)</f>
        <v>45.60119048</v>
      </c>
      <c r="BA3" s="133">
        <f t="shared" ref="BA3:BA13" si="37">(AY3-AZ3)/AZ3</f>
        <v>-0.01461828145</v>
      </c>
      <c r="BB3" s="140">
        <f>SUM('12-17'!O2,'26-31'!O2,'16-21'!O2,'23-28'!O2,'07-12'!O2,'21-26'!O2,'04-09'!O2)</f>
        <v>22555930.68</v>
      </c>
      <c r="BC3" s="141">
        <f>SUM('19-24'!O2,'02-07'!O2,'09-14'!O2,'30-05'!O2,'14-19'!O2,'28-02'!O2,'11-16'!O2)</f>
        <v>31518940.73</v>
      </c>
      <c r="BD3" s="133">
        <f t="shared" ref="BD3:BD13" si="38">(BB3-BC3)/BC3</f>
        <v>-0.2843690125</v>
      </c>
      <c r="BE3" s="140">
        <f>SUM('12-17'!P2,'26-31'!P2,'16-21'!P2,'23-28'!P2,'07-12'!P2,'21-26'!P2,'04-09'!P2)</f>
        <v>7108618.148</v>
      </c>
      <c r="BF3" s="141">
        <f>SUM('19-24'!P2,'02-07'!P2,'09-14'!P2,'30-05'!P2,'14-19'!P2,'28-02'!P2,'11-16'!P2)</f>
        <v>9908916.815</v>
      </c>
      <c r="BG3" s="133">
        <f t="shared" ref="BG3:BG13" si="39">(BE3-BF3)/BF3</f>
        <v>-0.2826039131</v>
      </c>
      <c r="BH3" s="140">
        <f>SUM('12-17'!Q2,'26-31'!Q2,'16-21'!Q2,'23-28'!Q2,'07-12'!Q2,'21-26'!Q2,'04-09'!Q2)</f>
        <v>396620.8</v>
      </c>
      <c r="BI3" s="141">
        <f>SUM('19-24'!Q2,'02-07'!Q2,'09-14'!Q2,'30-05'!Q2,'14-19'!Q2,'28-02'!Q2,'11-16'!Q2)</f>
        <v>571987.2</v>
      </c>
      <c r="BJ3" s="133">
        <f t="shared" ref="BJ3:BJ13" si="40">(BH3-BI3)/BI3</f>
        <v>-0.3065914762</v>
      </c>
      <c r="BK3" s="139"/>
      <c r="BL3" s="139"/>
      <c r="BM3" s="139"/>
    </row>
    <row r="4">
      <c r="A4" s="130" t="s">
        <v>56</v>
      </c>
      <c r="B4" s="130" t="s">
        <v>58</v>
      </c>
      <c r="C4" s="131">
        <f t="shared" ref="C4:D4" si="11">AD4/AG4</f>
        <v>3.31184915</v>
      </c>
      <c r="D4" s="132">
        <f t="shared" si="11"/>
        <v>3.357631164</v>
      </c>
      <c r="E4" s="133">
        <f t="shared" si="12"/>
        <v>-0.01363521226</v>
      </c>
      <c r="F4" s="132">
        <f t="shared" ref="F4:G4" si="13">(C4/AY4)*1000</f>
        <v>73.81176403</v>
      </c>
      <c r="G4" s="132">
        <f t="shared" si="13"/>
        <v>73.88430434</v>
      </c>
      <c r="H4" s="133">
        <f t="shared" si="14"/>
        <v>-0.0009818093843</v>
      </c>
      <c r="I4" s="131">
        <f t="shared" ref="I4:J4" si="15">AM4/AD4</f>
        <v>1.694249311</v>
      </c>
      <c r="J4" s="132">
        <f t="shared" si="15"/>
        <v>1.702912222</v>
      </c>
      <c r="K4" s="133">
        <f t="shared" si="16"/>
        <v>-0.005087115467</v>
      </c>
      <c r="L4" s="131">
        <f t="shared" ref="L4:M4" si="17">AM4/AG4</f>
        <v>5.61109814</v>
      </c>
      <c r="M4" s="132">
        <f t="shared" si="17"/>
        <v>5.717751145</v>
      </c>
      <c r="N4" s="133">
        <f t="shared" si="18"/>
        <v>-0.01865296382</v>
      </c>
      <c r="O4" s="134">
        <f t="shared" ref="O4:P4" si="19">AP4/AD4</f>
        <v>1.523638458</v>
      </c>
      <c r="P4" s="135">
        <f t="shared" si="19"/>
        <v>1.517727179</v>
      </c>
      <c r="Q4" s="133">
        <f t="shared" si="20"/>
        <v>0.003894823303</v>
      </c>
      <c r="R4" s="134">
        <f t="shared" ref="R4:S4" si="21">AS4/AD4</f>
        <v>2.946429318</v>
      </c>
      <c r="S4" s="135">
        <f t="shared" si="21"/>
        <v>2.941978016</v>
      </c>
      <c r="T4" s="133">
        <f t="shared" si="22"/>
        <v>0.001513030234</v>
      </c>
      <c r="U4" s="134">
        <f t="shared" ref="U4:V4" si="23">BB4/AD4</f>
        <v>2.243687664</v>
      </c>
      <c r="V4" s="135">
        <f t="shared" si="23"/>
        <v>2.247757102</v>
      </c>
      <c r="W4" s="133">
        <f t="shared" si="24"/>
        <v>-0.001810444006</v>
      </c>
      <c r="X4" s="134">
        <f t="shared" ref="X4:Y4" si="25">BE4/AD4</f>
        <v>0.6622483858</v>
      </c>
      <c r="Y4" s="135">
        <f t="shared" si="25"/>
        <v>0.6527619764</v>
      </c>
      <c r="Z4" s="133">
        <f t="shared" si="26"/>
        <v>0.01453272361</v>
      </c>
      <c r="AA4" s="134">
        <f t="shared" ref="AA4:AB4" si="27">BH4/AD4</f>
        <v>0.04049326767</v>
      </c>
      <c r="AB4" s="135">
        <f t="shared" si="27"/>
        <v>0.04145893707</v>
      </c>
      <c r="AC4" s="133">
        <f t="shared" si="28"/>
        <v>-0.02329218897</v>
      </c>
      <c r="AD4" s="136">
        <f>SUM('12-17'!E3,'26-31'!E3,'16-21'!E3,'23-28'!E3,'07-12'!E3,'21-26'!E3,'04-09'!E3)</f>
        <v>11900961.02</v>
      </c>
      <c r="AE4" s="90">
        <f>SUM('19-24'!E3,'02-07'!E3,'09-14'!E3,'30-05'!E3,'14-19'!E3,'28-02'!E3,'11-16'!E3)</f>
        <v>15070989.37</v>
      </c>
      <c r="AF4" s="133">
        <f t="shared" si="29"/>
        <v>-0.2103397646</v>
      </c>
      <c r="AG4" s="137">
        <f>SUM('12-17'!D3,'26-31'!D3,'16-21'!D3,'23-28'!D3,'07-12'!D3,'21-26'!D3,'04-09'!D3)</f>
        <v>3593449</v>
      </c>
      <c r="AH4" s="120">
        <f>SUM('19-24'!D3,'02-07'!D3,'09-14'!D3,'30-05'!D3,'14-19'!D3,'28-02'!D3,'11-16'!D3)</f>
        <v>4488578</v>
      </c>
      <c r="AI4" s="133">
        <f t="shared" si="30"/>
        <v>-0.1994237373</v>
      </c>
      <c r="AJ4" s="138">
        <f t="shared" ref="AJ4:AK4" si="31">AV4/(AV4+AG4)</f>
        <v>0.06959868284</v>
      </c>
      <c r="AK4" s="139">
        <f t="shared" si="31"/>
        <v>0.06742803053</v>
      </c>
      <c r="AL4" s="133">
        <f t="shared" si="32"/>
        <v>0.03219213582</v>
      </c>
      <c r="AM4" s="137">
        <f>SUM('12-17'!L3,'26-31'!L3,'16-21'!L3,'23-28'!L3,'07-12'!L3,'21-26'!L3,'04-09'!L3)</f>
        <v>20163195</v>
      </c>
      <c r="AN4" s="120">
        <f>SUM('19-24'!L3,'02-07'!L3,'09-14'!L3,'30-05'!L3,'14-19'!L3,'28-02'!L3,'11-16'!L3)</f>
        <v>25664572</v>
      </c>
      <c r="AO4" s="133">
        <f t="shared" si="33"/>
        <v>-0.2143568574</v>
      </c>
      <c r="AP4" s="137">
        <f>SUM('12-17'!G3,'26-31'!G3,'16-21'!G3,'23-28'!G3,'07-12'!G3,'21-26'!G3,'04-09'!G3)</f>
        <v>18132761.89</v>
      </c>
      <c r="AQ4" s="120">
        <f>SUM('19-24'!G3,'02-07'!G3,'09-14'!G3,'30-05'!G3,'14-19'!G3,'28-02'!G3,'11-16'!G3)</f>
        <v>22873650.19</v>
      </c>
      <c r="AR4" s="133">
        <f t="shared" si="34"/>
        <v>-0.2072641775</v>
      </c>
      <c r="AS4" s="137">
        <f>SUM('12-17'!H3,'26-31'!H3,'16-21'!H3,'23-28'!H3,'07-12'!H3,'21-26'!H3,'04-09'!H3)</f>
        <v>35065340.45</v>
      </c>
      <c r="AT4" s="120">
        <f>SUM('19-24'!H3,'02-07'!H3,'09-14'!H3,'30-05'!H3,'14-19'!H3,'28-02'!H3,'11-16'!H3)</f>
        <v>44338519.42</v>
      </c>
      <c r="AU4" s="133">
        <f t="shared" si="35"/>
        <v>-0.2091449848</v>
      </c>
      <c r="AV4" s="137">
        <f>SUM('12-17'!N3,'26-31'!N3,'16-21'!N3,'23-28'!N3,'07-12'!N3,'21-26'!N3,'04-09'!N3)</f>
        <v>268808</v>
      </c>
      <c r="AW4" s="120">
        <f>SUM('19-24'!N3,'02-07'!N3,'09-14'!N3,'30-05'!N3,'14-19'!N3,'28-02'!N3,'11-16'!N3)</f>
        <v>324539</v>
      </c>
      <c r="AX4" s="133">
        <f t="shared" si="36"/>
        <v>-0.1717235833</v>
      </c>
      <c r="AY4" s="137">
        <f>AVERAGEIFS(Idade!C:C,Idade!A:A,A4,Idade!B:B,B4)</f>
        <v>44.86885246</v>
      </c>
      <c r="AZ4" s="120">
        <f>AVERAGEIFS(Idade!F:F,Idade!D:D,A4,Idade!E:E,B4)</f>
        <v>45.44444444</v>
      </c>
      <c r="BA4" s="133">
        <f t="shared" si="37"/>
        <v>-0.01266583831</v>
      </c>
      <c r="BB4" s="140">
        <f>SUM('12-17'!O3,'26-31'!O3,'16-21'!O3,'23-28'!O3,'07-12'!O3,'21-26'!O3,'04-09'!O3)</f>
        <v>26702039.43</v>
      </c>
      <c r="BC4" s="141">
        <f>SUM('19-24'!O3,'02-07'!O3,'09-14'!O3,'30-05'!O3,'14-19'!O3,'28-02'!O3,'11-16'!O3)</f>
        <v>33875923.41</v>
      </c>
      <c r="BD4" s="133">
        <f t="shared" si="38"/>
        <v>-0.2117694002</v>
      </c>
      <c r="BE4" s="140">
        <f>SUM('12-17'!P3,'26-31'!P3,'16-21'!P3,'23-28'!P3,'07-12'!P3,'21-26'!P3,'04-09'!P3)</f>
        <v>7881392.223</v>
      </c>
      <c r="BF4" s="141">
        <f>SUM('19-24'!P3,'02-07'!P3,'09-14'!P3,'30-05'!P3,'14-19'!P3,'28-02'!P3,'11-16'!P3)</f>
        <v>9837768.81</v>
      </c>
      <c r="BG4" s="133">
        <f t="shared" si="39"/>
        <v>-0.1988638506</v>
      </c>
      <c r="BH4" s="140">
        <f>SUM('12-17'!Q3,'26-31'!Q3,'16-21'!Q3,'23-28'!Q3,'07-12'!Q3,'21-26'!Q3,'04-09'!Q3)</f>
        <v>481908.8</v>
      </c>
      <c r="BI4" s="141">
        <f>SUM('19-24'!Q3,'02-07'!Q3,'09-14'!Q3,'30-05'!Q3,'14-19'!Q3,'28-02'!Q3,'11-16'!Q3)</f>
        <v>624827.2</v>
      </c>
      <c r="BJ4" s="133">
        <f t="shared" si="40"/>
        <v>-0.22873268</v>
      </c>
      <c r="BK4" s="139"/>
      <c r="BL4" s="139"/>
      <c r="BM4" s="139"/>
    </row>
    <row r="5">
      <c r="A5" s="130" t="s">
        <v>56</v>
      </c>
      <c r="B5" s="130" t="s">
        <v>59</v>
      </c>
      <c r="C5" s="131">
        <f t="shared" ref="C5:D5" si="41">AD5/AG5</f>
        <v>3.169515297</v>
      </c>
      <c r="D5" s="132">
        <f t="shared" si="41"/>
        <v>3.146397239</v>
      </c>
      <c r="E5" s="133">
        <f t="shared" si="12"/>
        <v>0.007347469627</v>
      </c>
      <c r="F5" s="132">
        <f t="shared" ref="F5:G5" si="42">(C5/AY5)*1000</f>
        <v>70.23010774</v>
      </c>
      <c r="G5" s="132">
        <f t="shared" si="42"/>
        <v>69.13608283</v>
      </c>
      <c r="H5" s="133">
        <f t="shared" si="14"/>
        <v>0.01582422471</v>
      </c>
      <c r="I5" s="131">
        <f t="shared" ref="I5:J5" si="43">AM5/AD5</f>
        <v>1.679678923</v>
      </c>
      <c r="J5" s="132">
        <f t="shared" si="43"/>
        <v>1.710647353</v>
      </c>
      <c r="K5" s="133">
        <f t="shared" si="16"/>
        <v>-0.01810333969</v>
      </c>
      <c r="L5" s="131">
        <f t="shared" ref="L5:M5" si="44">AM5/AG5</f>
        <v>5.323768042</v>
      </c>
      <c r="M5" s="132">
        <f t="shared" si="44"/>
        <v>5.38237611</v>
      </c>
      <c r="N5" s="133">
        <f t="shared" si="18"/>
        <v>-0.0108888838</v>
      </c>
      <c r="O5" s="134">
        <f t="shared" ref="O5:P5" si="45">AP5/AD5</f>
        <v>1.50187342</v>
      </c>
      <c r="P5" s="135">
        <f t="shared" si="45"/>
        <v>1.455671943</v>
      </c>
      <c r="Q5" s="133">
        <f t="shared" si="20"/>
        <v>0.03173893471</v>
      </c>
      <c r="R5" s="134">
        <f t="shared" ref="R5:S5" si="46">AS5/AD5</f>
        <v>2.941835729</v>
      </c>
      <c r="S5" s="135">
        <f t="shared" si="46"/>
        <v>3.008371398</v>
      </c>
      <c r="T5" s="133">
        <f t="shared" si="22"/>
        <v>-0.02211684022</v>
      </c>
      <c r="U5" s="134">
        <f t="shared" ref="U5:V5" si="47">BB5/AD5</f>
        <v>2.208373191</v>
      </c>
      <c r="V5" s="135">
        <f t="shared" si="47"/>
        <v>2.27124938</v>
      </c>
      <c r="W5" s="133">
        <f t="shared" si="24"/>
        <v>-0.02768352524</v>
      </c>
      <c r="X5" s="134">
        <f t="shared" ref="X5:Y5" si="48">BE5/AD5</f>
        <v>0.6876956995</v>
      </c>
      <c r="Y5" s="135">
        <f t="shared" si="48"/>
        <v>0.6881782784</v>
      </c>
      <c r="Z5" s="133">
        <f t="shared" si="26"/>
        <v>-0.0007012411233</v>
      </c>
      <c r="AA5" s="134">
        <f t="shared" ref="AA5:AB5" si="49">BH5/AD5</f>
        <v>0.04576683988</v>
      </c>
      <c r="AB5" s="135">
        <f t="shared" si="49"/>
        <v>0.04894373979</v>
      </c>
      <c r="AC5" s="133">
        <f t="shared" si="28"/>
        <v>-0.06490921875</v>
      </c>
      <c r="AD5" s="136">
        <f>SUM('12-17'!E4,'26-31'!E4,'16-21'!E4,'23-28'!E4,'07-12'!E4,'21-26'!E4,'04-09'!E4)</f>
        <v>1929816.44</v>
      </c>
      <c r="AE5" s="90">
        <f>SUM('19-24'!E4,'02-07'!E4,'09-14'!E4,'30-05'!E4,'14-19'!E4,'28-02'!E4,'11-16'!E4)</f>
        <v>3998255.974</v>
      </c>
      <c r="AF5" s="133">
        <f t="shared" si="29"/>
        <v>-0.5173354451</v>
      </c>
      <c r="AG5" s="137">
        <f>SUM('12-17'!D4,'26-31'!D4,'16-21'!D4,'23-28'!D4,'07-12'!D4,'21-26'!D4,'04-09'!D4)</f>
        <v>608868</v>
      </c>
      <c r="AH5" s="120">
        <f>SUM('19-24'!D4,'02-07'!D4,'09-14'!D4,'30-05'!D4,'14-19'!D4,'28-02'!D4,'11-16'!D4)</f>
        <v>1270741</v>
      </c>
      <c r="AI5" s="133">
        <f t="shared" si="30"/>
        <v>-0.5208559415</v>
      </c>
      <c r="AJ5" s="138">
        <f t="shared" ref="AJ5:AK5" si="50">AV5/(AV5+AG5)</f>
        <v>0.07311919622</v>
      </c>
      <c r="AK5" s="139">
        <f t="shared" si="50"/>
        <v>0.06356595431</v>
      </c>
      <c r="AL5" s="133">
        <f t="shared" si="32"/>
        <v>0.1502886571</v>
      </c>
      <c r="AM5" s="137">
        <f>SUM('12-17'!L4,'26-31'!L4,'16-21'!L4,'23-28'!L4,'07-12'!L4,'21-26'!L4,'04-09'!L4)</f>
        <v>3241472</v>
      </c>
      <c r="AN5" s="120">
        <f>SUM('19-24'!L4,'02-07'!L4,'09-14'!L4,'30-05'!L4,'14-19'!L4,'28-02'!L4,'11-16'!L4)</f>
        <v>6839606</v>
      </c>
      <c r="AO5" s="133">
        <f t="shared" si="33"/>
        <v>-0.5260732855</v>
      </c>
      <c r="AP5" s="137">
        <f>SUM('12-17'!G4,'26-31'!G4,'16-21'!G4,'23-28'!G4,'07-12'!G4,'21-26'!G4,'04-09'!G4)</f>
        <v>2898340.017</v>
      </c>
      <c r="AQ5" s="120">
        <f>SUM('19-24'!G4,'02-07'!G4,'09-14'!G4,'30-05'!G4,'14-19'!G4,'28-02'!G4,'11-16'!G4)</f>
        <v>5820149.044</v>
      </c>
      <c r="AR5" s="133">
        <f t="shared" si="34"/>
        <v>-0.5020161863</v>
      </c>
      <c r="AS5" s="137">
        <f>SUM('12-17'!H4,'26-31'!H4,'16-21'!H4,'23-28'!H4,'07-12'!H4,'21-26'!H4,'04-09'!H4)</f>
        <v>5677202.953</v>
      </c>
      <c r="AT5" s="120">
        <f>SUM('19-24'!H4,'02-07'!H4,'09-14'!H4,'30-05'!H4,'14-19'!H4,'28-02'!H4,'11-16'!H4)</f>
        <v>12028238.92</v>
      </c>
      <c r="AU5" s="133">
        <f t="shared" si="35"/>
        <v>-0.52801046</v>
      </c>
      <c r="AV5" s="137">
        <f>SUM('12-17'!N4,'26-31'!N4,'16-21'!N4,'23-28'!N4,'07-12'!N4,'21-26'!N4,'04-09'!N4)</f>
        <v>48032</v>
      </c>
      <c r="AW5" s="120">
        <f>SUM('19-24'!N4,'02-07'!N4,'09-14'!N4,'30-05'!N4,'14-19'!N4,'28-02'!N4,'11-16'!N4)</f>
        <v>86259</v>
      </c>
      <c r="AX5" s="133">
        <f t="shared" si="36"/>
        <v>-0.4431653509</v>
      </c>
      <c r="AY5" s="137">
        <f>AVERAGEIFS(Idade!C:C,Idade!A:A,A5,Idade!B:B,B5)</f>
        <v>45.13043478</v>
      </c>
      <c r="AZ5" s="120">
        <f>AVERAGEIFS(Idade!F:F,Idade!D:D,A5,Idade!E:E,B5)</f>
        <v>45.51020408</v>
      </c>
      <c r="BA5" s="133">
        <f t="shared" si="37"/>
        <v>-0.00834470657</v>
      </c>
      <c r="BB5" s="140">
        <f>SUM('12-17'!O4,'26-31'!O4,'16-21'!O4,'23-28'!O4,'07-12'!O4,'21-26'!O4,'04-09'!O4)</f>
        <v>4261754.889</v>
      </c>
      <c r="BC5" s="141">
        <f>SUM('19-24'!O4,'02-07'!O4,'09-14'!O4,'30-05'!O4,'14-19'!O4,'28-02'!O4,'11-16'!O4)</f>
        <v>9081036.403</v>
      </c>
      <c r="BD5" s="133">
        <f t="shared" si="38"/>
        <v>-0.5306973015</v>
      </c>
      <c r="BE5" s="140">
        <f>SUM('12-17'!P4,'26-31'!P4,'16-21'!P4,'23-28'!P4,'07-12'!P4,'21-26'!P4,'04-09'!P4)</f>
        <v>1327126.467</v>
      </c>
      <c r="BF5" s="141">
        <f>SUM('19-24'!P4,'02-07'!P4,'09-14'!P4,'30-05'!P4,'14-19'!P4,'28-02'!P4,'11-16'!P4)</f>
        <v>2751512.913</v>
      </c>
      <c r="BG5" s="133">
        <f t="shared" si="39"/>
        <v>-0.5176739094</v>
      </c>
      <c r="BH5" s="140">
        <f>SUM('12-17'!Q4,'26-31'!Q4,'16-21'!Q4,'23-28'!Q4,'07-12'!Q4,'21-26'!Q4,'04-09'!Q4)</f>
        <v>88321.6</v>
      </c>
      <c r="BI5" s="141">
        <f>SUM('19-24'!Q4,'02-07'!Q4,'09-14'!Q4,'30-05'!Q4,'14-19'!Q4,'28-02'!Q4,'11-16'!Q4)</f>
        <v>195689.6</v>
      </c>
      <c r="BJ5" s="133">
        <f t="shared" si="40"/>
        <v>-0.5486648243</v>
      </c>
      <c r="BK5" s="139"/>
      <c r="BL5" s="139"/>
      <c r="BM5" s="139"/>
    </row>
    <row r="6">
      <c r="A6" s="142" t="s">
        <v>56</v>
      </c>
      <c r="B6" s="142" t="s">
        <v>60</v>
      </c>
      <c r="C6" s="131">
        <f t="shared" ref="C6:D6" si="51">AD6/AG6</f>
        <v>3.031184451</v>
      </c>
      <c r="D6" s="132">
        <f t="shared" si="51"/>
        <v>3.167104864</v>
      </c>
      <c r="E6" s="133">
        <f t="shared" si="12"/>
        <v>-0.04291629716</v>
      </c>
      <c r="F6" s="132">
        <f t="shared" ref="F6:G6" si="52">(C6/AY6)*1000</f>
        <v>67.35965446</v>
      </c>
      <c r="G6" s="132">
        <f t="shared" si="52"/>
        <v>68.57904234</v>
      </c>
      <c r="H6" s="133">
        <f t="shared" si="14"/>
        <v>-0.01778076557</v>
      </c>
      <c r="I6" s="131">
        <f t="shared" ref="I6:J6" si="53">AM6/AD6</f>
        <v>1.68923161</v>
      </c>
      <c r="J6" s="132">
        <f t="shared" si="53"/>
        <v>1.732425508</v>
      </c>
      <c r="K6" s="133">
        <f t="shared" si="16"/>
        <v>-0.0249326148</v>
      </c>
      <c r="L6" s="131">
        <f t="shared" ref="L6:M6" si="54">AM6/AG6</f>
        <v>5.120372591</v>
      </c>
      <c r="M6" s="132">
        <f t="shared" si="54"/>
        <v>5.486773254</v>
      </c>
      <c r="N6" s="133">
        <f t="shared" si="18"/>
        <v>-0.06677889646</v>
      </c>
      <c r="O6" s="134">
        <f t="shared" ref="O6:P6" si="55">AP6/AD6</f>
        <v>1.451894714</v>
      </c>
      <c r="P6" s="135">
        <f t="shared" si="55"/>
        <v>1.488902434</v>
      </c>
      <c r="Q6" s="133">
        <f t="shared" si="20"/>
        <v>-0.02485570508</v>
      </c>
      <c r="R6" s="134">
        <f t="shared" ref="R6:S6" si="56">AS6/AD6</f>
        <v>3.005204886</v>
      </c>
      <c r="S6" s="135">
        <f t="shared" si="56"/>
        <v>3.000324424</v>
      </c>
      <c r="T6" s="133">
        <f t="shared" si="22"/>
        <v>0.001626644692</v>
      </c>
      <c r="U6" s="134">
        <f t="shared" ref="U6:V6" si="57">BB6/AD6</f>
        <v>2.235724719</v>
      </c>
      <c r="V6" s="135">
        <f t="shared" si="57"/>
        <v>2.276801424</v>
      </c>
      <c r="W6" s="133">
        <f t="shared" si="24"/>
        <v>-0.01804140852</v>
      </c>
      <c r="X6" s="134">
        <f t="shared" ref="X6:Y6" si="58">BE6/AD6</f>
        <v>0.7268552133</v>
      </c>
      <c r="Y6" s="135">
        <f t="shared" si="58"/>
        <v>0.6865924631</v>
      </c>
      <c r="Z6" s="133">
        <f t="shared" si="26"/>
        <v>0.05864141007</v>
      </c>
      <c r="AA6" s="134">
        <f t="shared" ref="AA6:AB6" si="59">BH6/AD6</f>
        <v>0.04262495302</v>
      </c>
      <c r="AB6" s="135">
        <f t="shared" si="59"/>
        <v>0.0369305368</v>
      </c>
      <c r="AC6" s="133">
        <f t="shared" si="28"/>
        <v>0.1541926199</v>
      </c>
      <c r="AD6" s="136">
        <f>SUM('12-17'!E5,'26-31'!E5,'16-21'!E5,'23-28'!E5,'07-12'!E5,'21-26'!E5,'04-09'!E5)</f>
        <v>493006.995</v>
      </c>
      <c r="AE6" s="90">
        <f>SUM('19-24'!E5,'02-07'!E5,'09-14'!E5,'30-05'!E5,'14-19'!E5,'28-02'!E5,'11-16'!E5)</f>
        <v>830402.227</v>
      </c>
      <c r="AF6" s="133">
        <f t="shared" si="29"/>
        <v>-0.4063033805</v>
      </c>
      <c r="AG6" s="137">
        <f>SUM('12-17'!D5,'26-31'!D5,'16-21'!D5,'23-28'!D5,'07-12'!D5,'21-26'!D5,'04-09'!D5)</f>
        <v>162645</v>
      </c>
      <c r="AH6" s="120">
        <f>SUM('19-24'!D5,'02-07'!D5,'09-14'!D5,'30-05'!D5,'14-19'!D5,'28-02'!D5,'11-16'!D5)</f>
        <v>262196</v>
      </c>
      <c r="AI6" s="133">
        <f t="shared" si="30"/>
        <v>-0.3796816122</v>
      </c>
      <c r="AJ6" s="138">
        <f t="shared" ref="AJ6:AK6" si="60">AV6/(AV6+AG6)</f>
        <v>0.04213780919</v>
      </c>
      <c r="AK6" s="139">
        <f t="shared" si="60"/>
        <v>0.05820402299</v>
      </c>
      <c r="AL6" s="133">
        <f t="shared" si="32"/>
        <v>-0.2760327032</v>
      </c>
      <c r="AM6" s="137">
        <f>SUM('12-17'!L5,'26-31'!L5,'16-21'!L5,'23-28'!L5,'07-12'!L5,'21-26'!L5,'04-09'!L5)</f>
        <v>832803</v>
      </c>
      <c r="AN6" s="120">
        <f>SUM('19-24'!L5,'02-07'!L5,'09-14'!L5,'30-05'!L5,'14-19'!L5,'28-02'!L5,'11-16'!L5)</f>
        <v>1438610</v>
      </c>
      <c r="AO6" s="133">
        <f t="shared" si="33"/>
        <v>-0.4211057896</v>
      </c>
      <c r="AP6" s="137">
        <f>SUM('12-17'!G5,'26-31'!G5,'16-21'!G5,'23-28'!G5,'07-12'!G5,'21-26'!G5,'04-09'!G5)</f>
        <v>715794.2499</v>
      </c>
      <c r="AQ6" s="120">
        <f>SUM('19-24'!G5,'02-07'!G5,'09-14'!G5,'30-05'!G5,'14-19'!G5,'28-02'!G5,'11-16'!G5)</f>
        <v>1236387.897</v>
      </c>
      <c r="AR6" s="133">
        <f t="shared" si="34"/>
        <v>-0.4210601286</v>
      </c>
      <c r="AS6" s="137">
        <f>SUM('12-17'!H5,'26-31'!H5,'16-21'!H5,'23-28'!H5,'07-12'!H5,'21-26'!H5,'04-09'!H5)</f>
        <v>1481587.03</v>
      </c>
      <c r="AT6" s="120">
        <f>SUM('19-24'!H5,'02-07'!H5,'09-14'!H5,'30-05'!H5,'14-19'!H5,'28-02'!H5,'11-16'!H5)</f>
        <v>2491476.083</v>
      </c>
      <c r="AU6" s="133">
        <f t="shared" si="35"/>
        <v>-0.405337647</v>
      </c>
      <c r="AV6" s="137">
        <f>SUM('12-17'!N5,'26-31'!N5,'16-21'!N5,'23-28'!N5,'07-12'!N5,'21-26'!N5,'04-09'!N5)</f>
        <v>7155</v>
      </c>
      <c r="AW6" s="120">
        <f>SUM('19-24'!N5,'02-07'!N5,'09-14'!N5,'30-05'!N5,'14-19'!N5,'28-02'!N5,'11-16'!N5)</f>
        <v>16204</v>
      </c>
      <c r="AX6" s="133">
        <f t="shared" si="36"/>
        <v>-0.5584423599</v>
      </c>
      <c r="AY6" s="137">
        <f>AVERAGEIFS(Idade!C:C,Idade!A:A,A6,Idade!B:B,B6)</f>
        <v>45</v>
      </c>
      <c r="AZ6" s="120">
        <f>AVERAGEIFS(Idade!F:F,Idade!D:D,A6,Idade!E:E,B6)</f>
        <v>46.18181818</v>
      </c>
      <c r="BA6" s="133">
        <f t="shared" si="37"/>
        <v>-0.02559055118</v>
      </c>
      <c r="BB6" s="140">
        <f>SUM('12-17'!O5,'26-31'!O5,'16-21'!O5,'23-28'!O5,'07-12'!O5,'21-26'!O5,'04-09'!O5)</f>
        <v>1102227.926</v>
      </c>
      <c r="BC6" s="141">
        <f>SUM('19-24'!O5,'02-07'!O5,'09-14'!O5,'30-05'!O5,'14-19'!O5,'28-02'!O5,'11-16'!O5)</f>
        <v>1890660.973</v>
      </c>
      <c r="BD6" s="133">
        <f t="shared" si="38"/>
        <v>-0.4170145037</v>
      </c>
      <c r="BE6" s="140">
        <f>SUM('12-17'!P5,'26-31'!P5,'16-21'!P5,'23-28'!P5,'07-12'!P5,'21-26'!P5,'04-09'!P5)</f>
        <v>358344.7045</v>
      </c>
      <c r="BF6" s="141">
        <f>SUM('19-24'!P5,'02-07'!P5,'09-14'!P5,'30-05'!P5,'14-19'!P5,'28-02'!P5,'11-16'!P5)</f>
        <v>570147.9104</v>
      </c>
      <c r="BG6" s="133">
        <f t="shared" si="39"/>
        <v>-0.3714881736</v>
      </c>
      <c r="BH6" s="140">
        <f>SUM('12-17'!Q5,'26-31'!Q5,'16-21'!Q5,'23-28'!Q5,'07-12'!Q5,'21-26'!Q5,'04-09'!Q5)</f>
        <v>21014.4</v>
      </c>
      <c r="BI6" s="141">
        <f>SUM('19-24'!Q5,'02-07'!Q5,'09-14'!Q5,'30-05'!Q5,'14-19'!Q5,'28-02'!Q5,'11-16'!Q5)</f>
        <v>30667.2</v>
      </c>
      <c r="BJ6" s="133">
        <f t="shared" si="40"/>
        <v>-0.3147597433</v>
      </c>
      <c r="BK6" s="139"/>
      <c r="BL6" s="139"/>
      <c r="BM6" s="139"/>
    </row>
    <row r="7">
      <c r="A7" s="130" t="s">
        <v>61</v>
      </c>
      <c r="B7" s="130" t="s">
        <v>57</v>
      </c>
      <c r="C7" s="131">
        <f t="shared" ref="C7:D7" si="61">AD7/AG7</f>
        <v>2.812572202</v>
      </c>
      <c r="D7" s="132">
        <f t="shared" si="61"/>
        <v>2.917416781</v>
      </c>
      <c r="E7" s="133">
        <f t="shared" si="12"/>
        <v>-0.03593747018</v>
      </c>
      <c r="F7" s="132">
        <f t="shared" ref="F7:G7" si="62">(C7/AY7)*1000</f>
        <v>62.62812596</v>
      </c>
      <c r="G7" s="132">
        <f t="shared" si="62"/>
        <v>63.60647052</v>
      </c>
      <c r="H7" s="133">
        <f t="shared" si="14"/>
        <v>-0.01538121111</v>
      </c>
      <c r="I7" s="131">
        <f t="shared" ref="I7:J7" si="63">AM7/AD7</f>
        <v>1.755960513</v>
      </c>
      <c r="J7" s="132">
        <f t="shared" si="63"/>
        <v>1.779003882</v>
      </c>
      <c r="K7" s="133">
        <f t="shared" si="16"/>
        <v>-0.01295296162</v>
      </c>
      <c r="L7" s="131">
        <f t="shared" ref="L7:M7" si="64">AM7/AG7</f>
        <v>4.938765726</v>
      </c>
      <c r="M7" s="132">
        <f t="shared" si="64"/>
        <v>5.190095778</v>
      </c>
      <c r="N7" s="133">
        <f t="shared" si="18"/>
        <v>-0.04842493514</v>
      </c>
      <c r="O7" s="134">
        <f t="shared" ref="O7:P7" si="65">AP7/AD7</f>
        <v>1.393721685</v>
      </c>
      <c r="P7" s="135">
        <f t="shared" si="65"/>
        <v>1.278928546</v>
      </c>
      <c r="Q7" s="133">
        <f t="shared" si="20"/>
        <v>0.08975727329</v>
      </c>
      <c r="R7" s="134">
        <f t="shared" ref="R7:S7" si="66">AS7/AD7</f>
        <v>3.128298615</v>
      </c>
      <c r="S7" s="135">
        <f t="shared" si="66"/>
        <v>3.165619182</v>
      </c>
      <c r="T7" s="133">
        <f t="shared" si="22"/>
        <v>-0.01178934199</v>
      </c>
      <c r="U7" s="134">
        <f t="shared" ref="U7:V7" si="67">BB7/AD7</f>
        <v>2.322610441</v>
      </c>
      <c r="V7" s="135">
        <f t="shared" si="67"/>
        <v>2.362289711</v>
      </c>
      <c r="W7" s="133">
        <f t="shared" si="24"/>
        <v>-0.01679695301</v>
      </c>
      <c r="X7" s="134">
        <f t="shared" ref="X7:Y7" si="68">BE7/AD7</f>
        <v>0.7650320824</v>
      </c>
      <c r="Y7" s="135">
        <f t="shared" si="68"/>
        <v>0.7591738431</v>
      </c>
      <c r="Z7" s="133">
        <f t="shared" si="26"/>
        <v>0.007716597936</v>
      </c>
      <c r="AA7" s="134">
        <f t="shared" ref="AA7:AB7" si="69">BH7/AD7</f>
        <v>0.04065608855</v>
      </c>
      <c r="AB7" s="135">
        <f t="shared" si="69"/>
        <v>0.04415562796</v>
      </c>
      <c r="AC7" s="133">
        <f t="shared" si="28"/>
        <v>-0.07925466283</v>
      </c>
      <c r="AD7" s="136">
        <f>SUM('12-17'!E6,'26-31'!E6,'16-21'!E6,'23-28'!E6,'07-12'!E6,'21-26'!E6,'04-09'!E6)</f>
        <v>627743.615</v>
      </c>
      <c r="AE7" s="90">
        <f>SUM('19-24'!E6,'02-07'!E6,'09-14'!E6,'30-05'!E6,'14-19'!E6,'28-02'!E6,'11-16'!E6)</f>
        <v>1826702.591</v>
      </c>
      <c r="AF7" s="133">
        <f t="shared" si="29"/>
        <v>-0.6563514947</v>
      </c>
      <c r="AG7" s="137">
        <f>SUM('12-17'!D6,'26-31'!D6,'16-21'!D6,'23-28'!D6,'07-12'!D6,'21-26'!D6,'04-09'!D6)</f>
        <v>223192</v>
      </c>
      <c r="AH7" s="120">
        <f>SUM('19-24'!D6,'02-07'!D6,'09-14'!D6,'30-05'!D6,'14-19'!D6,'28-02'!D6,'11-16'!D6)</f>
        <v>626137</v>
      </c>
      <c r="AI7" s="133">
        <f t="shared" si="30"/>
        <v>-0.6435412697</v>
      </c>
      <c r="AJ7" s="138">
        <f t="shared" ref="AJ7:AK7" si="70">AV7/(AV7+AG7)</f>
        <v>0.05226326964</v>
      </c>
      <c r="AK7" s="139">
        <f t="shared" si="70"/>
        <v>0.06476923077</v>
      </c>
      <c r="AL7" s="133">
        <f t="shared" si="32"/>
        <v>-0.1930849106</v>
      </c>
      <c r="AM7" s="137">
        <f>SUM('12-17'!L6,'26-31'!L6,'16-21'!L6,'23-28'!L6,'07-12'!L6,'21-26'!L6,'04-09'!L6)</f>
        <v>1102293</v>
      </c>
      <c r="AN7" s="120">
        <f>SUM('19-24'!L6,'02-07'!L6,'09-14'!L6,'30-05'!L6,'14-19'!L6,'28-02'!L6,'11-16'!L6)</f>
        <v>3249711</v>
      </c>
      <c r="AO7" s="133">
        <f t="shared" si="33"/>
        <v>-0.6608027606</v>
      </c>
      <c r="AP7" s="137">
        <f>SUM('12-17'!G6,'26-31'!G6,'16-21'!G6,'23-28'!G6,'07-12'!G6,'21-26'!G6,'04-09'!G6)</f>
        <v>874899.8888</v>
      </c>
      <c r="AQ7" s="120">
        <f>SUM('19-24'!G6,'02-07'!G6,'09-14'!G6,'30-05'!G6,'14-19'!G6,'28-02'!G6,'11-16'!G6)</f>
        <v>2336222.088</v>
      </c>
      <c r="AR7" s="133">
        <f t="shared" si="34"/>
        <v>-0.6255065419</v>
      </c>
      <c r="AS7" s="137">
        <f>SUM('12-17'!H6,'26-31'!H6,'16-21'!H6,'23-28'!H6,'07-12'!H6,'21-26'!H6,'04-09'!H6)</f>
        <v>1963769.481</v>
      </c>
      <c r="AT7" s="120">
        <f>SUM('19-24'!H6,'02-07'!H6,'09-14'!H6,'30-05'!H6,'14-19'!H6,'28-02'!H6,'11-16'!H6)</f>
        <v>5782644.762</v>
      </c>
      <c r="AU7" s="133">
        <f t="shared" si="35"/>
        <v>-0.6604028845</v>
      </c>
      <c r="AV7" s="137">
        <f>SUM('12-17'!N6,'26-31'!N6,'16-21'!N6,'23-28'!N6,'07-12'!N6,'21-26'!N6,'04-09'!N6)</f>
        <v>12308</v>
      </c>
      <c r="AW7" s="120">
        <f>SUM('19-24'!N6,'02-07'!N6,'09-14'!N6,'30-05'!N6,'14-19'!N6,'28-02'!N6,'11-16'!N6)</f>
        <v>43363</v>
      </c>
      <c r="AX7" s="133">
        <f t="shared" si="36"/>
        <v>-0.7161635496</v>
      </c>
      <c r="AY7" s="137">
        <f>AVERAGEIFS(Idade!C:C,Idade!A:A,A7,Idade!B:B,B7)</f>
        <v>44.90909091</v>
      </c>
      <c r="AZ7" s="120">
        <f>AVERAGEIFS(Idade!F:F,Idade!D:D,A7,Idade!E:E,B7)</f>
        <v>45.86666667</v>
      </c>
      <c r="BA7" s="133">
        <f t="shared" si="37"/>
        <v>-0.02087737844</v>
      </c>
      <c r="BB7" s="140">
        <f>SUM('12-17'!O6,'26-31'!O6,'16-21'!O6,'23-28'!O6,'07-12'!O6,'21-26'!O6,'04-09'!O6)</f>
        <v>1458003.875</v>
      </c>
      <c r="BC7" s="141">
        <f>SUM('19-24'!O6,'02-07'!O6,'09-14'!O6,'30-05'!O6,'14-19'!O6,'28-02'!O6,'11-16'!O6)</f>
        <v>4315200.735</v>
      </c>
      <c r="BD7" s="133">
        <f t="shared" si="38"/>
        <v>-0.6621237425</v>
      </c>
      <c r="BE7" s="140">
        <f>SUM('12-17'!P6,'26-31'!P6,'16-21'!P6,'23-28'!P6,'07-12'!P6,'21-26'!P6,'04-09'!P6)</f>
        <v>480244.005</v>
      </c>
      <c r="BF7" s="141">
        <f>SUM('19-24'!P6,'02-07'!P6,'09-14'!P6,'30-05'!P6,'14-19'!P6,'28-02'!P6,'11-16'!P6)</f>
        <v>1386784.826</v>
      </c>
      <c r="BG7" s="133">
        <f t="shared" si="39"/>
        <v>-0.6536996974</v>
      </c>
      <c r="BH7" s="140">
        <f>SUM('12-17'!Q6,'26-31'!Q6,'16-21'!Q6,'23-28'!Q6,'07-12'!Q6,'21-26'!Q6,'04-09'!Q6)</f>
        <v>25521.6</v>
      </c>
      <c r="BI7" s="141">
        <f>SUM('19-24'!Q6,'02-07'!Q6,'09-14'!Q6,'30-05'!Q6,'14-19'!Q6,'28-02'!Q6,'11-16'!Q6)</f>
        <v>80659.2</v>
      </c>
      <c r="BJ7" s="133">
        <f t="shared" si="40"/>
        <v>-0.6835872411</v>
      </c>
      <c r="BK7" s="139"/>
      <c r="BL7" s="139"/>
      <c r="BM7" s="139"/>
    </row>
    <row r="8">
      <c r="A8" s="130" t="s">
        <v>61</v>
      </c>
      <c r="B8" s="130" t="s">
        <v>58</v>
      </c>
      <c r="C8" s="131">
        <f t="shared" ref="C8:D8" si="71">AD8/AG8</f>
        <v>3.154140142</v>
      </c>
      <c r="D8" s="132">
        <f t="shared" si="71"/>
        <v>3.331623822</v>
      </c>
      <c r="E8" s="133">
        <f t="shared" si="12"/>
        <v>-0.05327242491</v>
      </c>
      <c r="F8" s="132">
        <f t="shared" ref="F8:G8" si="72">(C8/AY8)*1000</f>
        <v>70.79117526</v>
      </c>
      <c r="G8" s="132">
        <f t="shared" si="72"/>
        <v>72.59569417</v>
      </c>
      <c r="H8" s="133">
        <f t="shared" si="14"/>
        <v>-0.02485710671</v>
      </c>
      <c r="I8" s="131">
        <f t="shared" ref="I8:J8" si="73">AM8/AD8</f>
        <v>1.704035654</v>
      </c>
      <c r="J8" s="132">
        <f t="shared" si="73"/>
        <v>1.710960157</v>
      </c>
      <c r="K8" s="133">
        <f t="shared" si="16"/>
        <v>-0.004047144454</v>
      </c>
      <c r="L8" s="131">
        <f t="shared" ref="L8:M8" si="74">AM8/AG8</f>
        <v>5.374767259</v>
      </c>
      <c r="M8" s="132">
        <f t="shared" si="74"/>
        <v>5.700275616</v>
      </c>
      <c r="N8" s="133">
        <f t="shared" si="18"/>
        <v>-0.05710396817</v>
      </c>
      <c r="O8" s="134">
        <f t="shared" ref="O8:P8" si="75">AP8/AD8</f>
        <v>1.518111541</v>
      </c>
      <c r="P8" s="135">
        <f t="shared" si="75"/>
        <v>1.415428715</v>
      </c>
      <c r="Q8" s="133">
        <f t="shared" si="20"/>
        <v>0.07254538834</v>
      </c>
      <c r="R8" s="134">
        <f t="shared" ref="R8:S8" si="76">AS8/AD8</f>
        <v>2.989884787</v>
      </c>
      <c r="S8" s="135">
        <f t="shared" si="76"/>
        <v>3.016275309</v>
      </c>
      <c r="T8" s="133">
        <f t="shared" si="22"/>
        <v>-0.008749374268</v>
      </c>
      <c r="U8" s="134">
        <f t="shared" ref="U8:V8" si="77">BB8/AD8</f>
        <v>2.274114945</v>
      </c>
      <c r="V8" s="135">
        <f t="shared" si="77"/>
        <v>2.281336713</v>
      </c>
      <c r="W8" s="133">
        <f t="shared" si="24"/>
        <v>-0.003165585833</v>
      </c>
      <c r="X8" s="134">
        <f t="shared" ref="X8:Y8" si="78">BE8/AD8</f>
        <v>0.6745761577</v>
      </c>
      <c r="Y8" s="135">
        <f t="shared" si="78"/>
        <v>0.6912880215</v>
      </c>
      <c r="Z8" s="133">
        <f t="shared" si="26"/>
        <v>-0.02417496512</v>
      </c>
      <c r="AA8" s="134">
        <f t="shared" ref="AA8:AB8" si="79">BH8/AD8</f>
        <v>0.04119368678</v>
      </c>
      <c r="AB8" s="135">
        <f t="shared" si="79"/>
        <v>0.04365057485</v>
      </c>
      <c r="AC8" s="133">
        <f t="shared" si="28"/>
        <v>-0.05628535423</v>
      </c>
      <c r="AD8" s="136">
        <f>SUM('12-17'!E7,'26-31'!E7,'16-21'!E7,'23-28'!E7,'07-12'!E7,'21-26'!E7,'04-09'!E7)</f>
        <v>570883.595</v>
      </c>
      <c r="AE8" s="90">
        <f>SUM('19-24'!E7,'02-07'!E7,'09-14'!E7,'30-05'!E7,'14-19'!E7,'28-02'!E7,'11-16'!E7)</f>
        <v>1849451.016</v>
      </c>
      <c r="AF8" s="133">
        <f t="shared" si="29"/>
        <v>-0.6913226736</v>
      </c>
      <c r="AG8" s="137">
        <f>SUM('12-17'!D7,'26-31'!D7,'16-21'!D7,'23-28'!D7,'07-12'!D7,'21-26'!D7,'04-09'!D7)</f>
        <v>180995</v>
      </c>
      <c r="AH8" s="120">
        <f>SUM('19-24'!D7,'02-07'!D7,'09-14'!D7,'30-05'!D7,'14-19'!D7,'28-02'!D7,'11-16'!D7)</f>
        <v>555120</v>
      </c>
      <c r="AI8" s="133">
        <f t="shared" si="30"/>
        <v>-0.6739533794</v>
      </c>
      <c r="AJ8" s="138">
        <f t="shared" ref="AJ8:AK8" si="80">AV8/(AV8+AG8)</f>
        <v>0.06220207254</v>
      </c>
      <c r="AK8" s="139">
        <f t="shared" si="80"/>
        <v>0.05269624573</v>
      </c>
      <c r="AL8" s="133">
        <f t="shared" si="32"/>
        <v>0.1803890708</v>
      </c>
      <c r="AM8" s="137">
        <f>SUM('12-17'!L7,'26-31'!L7,'16-21'!L7,'23-28'!L7,'07-12'!L7,'21-26'!L7,'04-09'!L7)</f>
        <v>972806</v>
      </c>
      <c r="AN8" s="120">
        <f>SUM('19-24'!L7,'02-07'!L7,'09-14'!L7,'30-05'!L7,'14-19'!L7,'28-02'!L7,'11-16'!L7)</f>
        <v>3164337</v>
      </c>
      <c r="AO8" s="133">
        <f t="shared" si="33"/>
        <v>-0.6925719353</v>
      </c>
      <c r="AP8" s="137">
        <f>SUM('12-17'!G7,'26-31'!G7,'16-21'!G7,'23-28'!G7,'07-12'!G7,'21-26'!G7,'04-09'!G7)</f>
        <v>866664.974</v>
      </c>
      <c r="AQ8" s="120">
        <f>SUM('19-24'!G7,'02-07'!G7,'09-14'!G7,'30-05'!G7,'14-19'!G7,'28-02'!G7,'11-16'!G7)</f>
        <v>2617766.075</v>
      </c>
      <c r="AR8" s="133">
        <f t="shared" si="34"/>
        <v>-0.668929557</v>
      </c>
      <c r="AS8" s="137">
        <f>SUM('12-17'!H7,'26-31'!H7,'16-21'!H7,'23-28'!H7,'07-12'!H7,'21-26'!H7,'04-09'!H7)</f>
        <v>1706876.176</v>
      </c>
      <c r="AT8" s="120">
        <f>SUM('19-24'!H7,'02-07'!H7,'09-14'!H7,'30-05'!H7,'14-19'!H7,'28-02'!H7,'11-16'!H7)</f>
        <v>5578453.435</v>
      </c>
      <c r="AU8" s="133">
        <f t="shared" si="35"/>
        <v>-0.694023407</v>
      </c>
      <c r="AV8" s="137">
        <f>SUM('12-17'!N7,'26-31'!N7,'16-21'!N7,'23-28'!N7,'07-12'!N7,'21-26'!N7,'04-09'!N7)</f>
        <v>12005</v>
      </c>
      <c r="AW8" s="120">
        <f>SUM('19-24'!N7,'02-07'!N7,'09-14'!N7,'30-05'!N7,'14-19'!N7,'28-02'!N7,'11-16'!N7)</f>
        <v>30880</v>
      </c>
      <c r="AX8" s="133">
        <f t="shared" si="36"/>
        <v>-0.6112370466</v>
      </c>
      <c r="AY8" s="137">
        <f>AVERAGEIFS(Idade!C:C,Idade!A:A,A8,Idade!B:B,B8)</f>
        <v>44.55555556</v>
      </c>
      <c r="AZ8" s="120">
        <f>AVERAGEIFS(Idade!F:F,Idade!D:D,A8,Idade!E:E,B8)</f>
        <v>45.89285714</v>
      </c>
      <c r="BA8" s="133">
        <f t="shared" si="37"/>
        <v>-0.02913964548</v>
      </c>
      <c r="BB8" s="140">
        <f>SUM('12-17'!O7,'26-31'!O7,'16-21'!O7,'23-28'!O7,'07-12'!O7,'21-26'!O7,'04-09'!O7)</f>
        <v>1298254.916</v>
      </c>
      <c r="BC8" s="141">
        <f>SUM('19-24'!O7,'02-07'!O7,'09-14'!O7,'30-05'!O7,'14-19'!O7,'28-02'!O7,'11-16'!O7)</f>
        <v>4219220.501</v>
      </c>
      <c r="BD8" s="133">
        <f t="shared" si="38"/>
        <v>-0.6922998181</v>
      </c>
      <c r="BE8" s="140">
        <f>SUM('12-17'!P7,'26-31'!P7,'16-21'!P7,'23-28'!P7,'07-12'!P7,'21-26'!P7,'04-09'!P7)</f>
        <v>385104.462</v>
      </c>
      <c r="BF8" s="141">
        <f>SUM('19-24'!P7,'02-07'!P7,'09-14'!P7,'30-05'!P7,'14-19'!P7,'28-02'!P7,'11-16'!P7)</f>
        <v>1278503.334</v>
      </c>
      <c r="BG8" s="133">
        <f t="shared" si="39"/>
        <v>-0.6987849372</v>
      </c>
      <c r="BH8" s="140">
        <f>SUM('12-17'!Q7,'26-31'!Q7,'16-21'!Q7,'23-28'!Q7,'07-12'!Q7,'21-26'!Q7,'04-09'!Q7)</f>
        <v>23516.8</v>
      </c>
      <c r="BI8" s="141">
        <f>SUM('19-24'!Q7,'02-07'!Q7,'09-14'!Q7,'30-05'!Q7,'14-19'!Q7,'28-02'!Q7,'11-16'!Q7)</f>
        <v>80729.6</v>
      </c>
      <c r="BJ8" s="133">
        <f t="shared" si="40"/>
        <v>-0.7086966862</v>
      </c>
      <c r="BK8" s="139"/>
      <c r="BL8" s="139"/>
      <c r="BM8" s="139"/>
    </row>
    <row r="9">
      <c r="A9" s="142" t="s">
        <v>61</v>
      </c>
      <c r="B9" s="142" t="s">
        <v>59</v>
      </c>
      <c r="C9" s="131">
        <f t="shared" ref="C9:D9" si="81">AD9/AG9</f>
        <v>3.090624384</v>
      </c>
      <c r="D9" s="132">
        <f t="shared" si="81"/>
        <v>3.175270985</v>
      </c>
      <c r="E9" s="133">
        <f t="shared" si="12"/>
        <v>-0.02665807151</v>
      </c>
      <c r="F9" s="132">
        <f t="shared" ref="F9:G9" si="82">(C9/AY9)*1000</f>
        <v>67.92581065</v>
      </c>
      <c r="G9" s="132">
        <f t="shared" si="82"/>
        <v>69.45905281</v>
      </c>
      <c r="H9" s="133">
        <f t="shared" si="14"/>
        <v>-0.02207404359</v>
      </c>
      <c r="I9" s="131">
        <f t="shared" ref="I9:J9" si="83">AM9/AD9</f>
        <v>1.715602383</v>
      </c>
      <c r="J9" s="132">
        <f t="shared" si="83"/>
        <v>1.726470201</v>
      </c>
      <c r="K9" s="133">
        <f t="shared" si="16"/>
        <v>-0.00629481966</v>
      </c>
      <c r="L9" s="131">
        <f t="shared" ref="L9:M9" si="84">AM9/AG9</f>
        <v>5.302282557</v>
      </c>
      <c r="M9" s="132">
        <f t="shared" si="84"/>
        <v>5.482010737</v>
      </c>
      <c r="N9" s="133">
        <f t="shared" si="18"/>
        <v>-0.03278508342</v>
      </c>
      <c r="O9" s="134">
        <f t="shared" ref="O9:P9" si="85">AP9/AD9</f>
        <v>1.417316746</v>
      </c>
      <c r="P9" s="135">
        <f t="shared" si="85"/>
        <v>1.318653724</v>
      </c>
      <c r="Q9" s="133">
        <f t="shared" si="20"/>
        <v>0.07482102401</v>
      </c>
      <c r="R9" s="134">
        <f t="shared" ref="R9:S9" si="86">AS9/AD9</f>
        <v>3.018689543</v>
      </c>
      <c r="S9" s="135">
        <f t="shared" si="86"/>
        <v>3.104865023</v>
      </c>
      <c r="T9" s="133">
        <f t="shared" si="22"/>
        <v>-0.02775498446</v>
      </c>
      <c r="U9" s="134">
        <f t="shared" ref="U9:V9" si="87">BB9/AD9</f>
        <v>2.310620262</v>
      </c>
      <c r="V9" s="135">
        <f t="shared" si="87"/>
        <v>2.291767651</v>
      </c>
      <c r="W9" s="133">
        <f t="shared" si="24"/>
        <v>0.008226231314</v>
      </c>
      <c r="X9" s="134">
        <f t="shared" ref="X9:Y9" si="88">BE9/AD9</f>
        <v>0.6469506619</v>
      </c>
      <c r="Y9" s="135">
        <f t="shared" si="88"/>
        <v>0.7628482043</v>
      </c>
      <c r="Z9" s="133">
        <f t="shared" si="26"/>
        <v>-0.1519273975</v>
      </c>
      <c r="AA9" s="134">
        <f t="shared" ref="AA9:AB9" si="89">BH9/AD9</f>
        <v>0.06111861893</v>
      </c>
      <c r="AB9" s="135">
        <f t="shared" si="89"/>
        <v>0.05024916807</v>
      </c>
      <c r="AC9" s="133">
        <f t="shared" si="28"/>
        <v>0.2163110611</v>
      </c>
      <c r="AD9" s="136">
        <f>SUM('12-17'!E8,'26-31'!E8,'16-21'!E8,'23-28'!E8,'07-12'!E8,'21-26'!E8,'04-09'!E8)</f>
        <v>360845.85</v>
      </c>
      <c r="AE9" s="90">
        <f>SUM('19-24'!E8,'02-07'!E8,'09-14'!E8,'30-05'!E8,'14-19'!E8,'28-02'!E8,'11-16'!E8)</f>
        <v>1269895.651</v>
      </c>
      <c r="AF9" s="133">
        <f t="shared" si="29"/>
        <v>-0.7158460621</v>
      </c>
      <c r="AG9" s="137">
        <f>SUM('12-17'!D8,'26-31'!D8,'16-21'!D8,'23-28'!D8,'07-12'!D8,'21-26'!D8,'04-09'!D8)</f>
        <v>116755</v>
      </c>
      <c r="AH9" s="120">
        <f>SUM('19-24'!D8,'02-07'!D8,'09-14'!D8,'30-05'!D8,'14-19'!D8,'28-02'!D8,'11-16'!D8)</f>
        <v>399933</v>
      </c>
      <c r="AI9" s="133">
        <f t="shared" si="30"/>
        <v>-0.7080636007</v>
      </c>
      <c r="AJ9" s="138">
        <f t="shared" ref="AJ9:AK9" si="90">AV9/(AV9+AG9)</f>
        <v>0.05461538462</v>
      </c>
      <c r="AK9" s="139">
        <f t="shared" si="90"/>
        <v>0.07849539171</v>
      </c>
      <c r="AL9" s="133">
        <f t="shared" si="32"/>
        <v>-0.3042217711</v>
      </c>
      <c r="AM9" s="137">
        <f>SUM('12-17'!L8,'26-31'!L8,'16-21'!L8,'23-28'!L8,'07-12'!L8,'21-26'!L8,'04-09'!L8)</f>
        <v>619068</v>
      </c>
      <c r="AN9" s="120">
        <f>SUM('19-24'!L8,'02-07'!L8,'09-14'!L8,'30-05'!L8,'14-19'!L8,'28-02'!L8,'11-16'!L8)</f>
        <v>2192437</v>
      </c>
      <c r="AO9" s="133">
        <f t="shared" si="33"/>
        <v>-0.7176347599</v>
      </c>
      <c r="AP9" s="137">
        <f>SUM('12-17'!G8,'26-31'!G8,'16-21'!G8,'23-28'!G8,'07-12'!G8,'21-26'!G8,'04-09'!G8)</f>
        <v>511432.8661</v>
      </c>
      <c r="AQ9" s="120">
        <f>SUM('19-24'!G8,'02-07'!G8,'09-14'!G8,'30-05'!G8,'14-19'!G8,'28-02'!G8,'11-16'!G8)</f>
        <v>1674552.63</v>
      </c>
      <c r="AR9" s="133">
        <f t="shared" si="34"/>
        <v>-0.6945853734</v>
      </c>
      <c r="AS9" s="137">
        <f>SUM('12-17'!H8,'26-31'!H8,'16-21'!H8,'23-28'!H8,'07-12'!H8,'21-26'!H8,'04-09'!H8)</f>
        <v>1089281.594</v>
      </c>
      <c r="AT9" s="120">
        <f>SUM('19-24'!H8,'02-07'!H8,'09-14'!H8,'30-05'!H8,'14-19'!H8,'28-02'!H8,'11-16'!H8)</f>
        <v>3942854.59</v>
      </c>
      <c r="AU9" s="133">
        <f t="shared" si="35"/>
        <v>-0.7237327502</v>
      </c>
      <c r="AV9" s="137">
        <f>SUM('12-17'!N8,'26-31'!N8,'16-21'!N8,'23-28'!N8,'07-12'!N8,'21-26'!N8,'04-09'!N8)</f>
        <v>6745</v>
      </c>
      <c r="AW9" s="120">
        <f>SUM('19-24'!N8,'02-07'!N8,'09-14'!N8,'30-05'!N8,'14-19'!N8,'28-02'!N8,'11-16'!N8)</f>
        <v>34067</v>
      </c>
      <c r="AX9" s="133">
        <f t="shared" si="36"/>
        <v>-0.8020078081</v>
      </c>
      <c r="AY9" s="137">
        <f>AVERAGEIFS(Idade!C:C,Idade!A:A,A9,Idade!B:B,B9)</f>
        <v>45.5</v>
      </c>
      <c r="AZ9" s="120">
        <f>AVERAGEIFS(Idade!F:F,Idade!D:D,A9,Idade!E:E,B9)</f>
        <v>45.71428571</v>
      </c>
      <c r="BA9" s="133">
        <f t="shared" si="37"/>
        <v>-0.0046875</v>
      </c>
      <c r="BB9" s="140">
        <f>SUM('12-17'!O8,'26-31'!O8,'16-21'!O8,'23-28'!O8,'07-12'!O8,'21-26'!O8,'04-09'!O8)</f>
        <v>833777.7324</v>
      </c>
      <c r="BC9" s="141">
        <f>SUM('19-24'!O8,'02-07'!O8,'09-14'!O8,'30-05'!O8,'14-19'!O8,'28-02'!O8,'11-16'!O8)</f>
        <v>2910305.773</v>
      </c>
      <c r="BD9" s="133">
        <f t="shared" si="38"/>
        <v>-0.713508546</v>
      </c>
      <c r="BE9" s="140">
        <f>SUM('12-17'!P8,'26-31'!P8,'16-21'!P8,'23-28'!P8,'07-12'!P8,'21-26'!P8,'04-09'!P8)</f>
        <v>233449.4615</v>
      </c>
      <c r="BF9" s="141">
        <f>SUM('19-24'!P8,'02-07'!P8,'09-14'!P8,'30-05'!P8,'14-19'!P8,'28-02'!P8,'11-16'!P8)</f>
        <v>968737.617</v>
      </c>
      <c r="BG9" s="133">
        <f t="shared" si="39"/>
        <v>-0.7590168304</v>
      </c>
      <c r="BH9" s="140">
        <f>SUM('12-17'!Q8,'26-31'!Q8,'16-21'!Q8,'23-28'!Q8,'07-12'!Q8,'21-26'!Q8,'04-09'!Q8)</f>
        <v>22054.4</v>
      </c>
      <c r="BI9" s="141">
        <f>SUM('19-24'!Q8,'02-07'!Q8,'09-14'!Q8,'30-05'!Q8,'14-19'!Q8,'28-02'!Q8,'11-16'!Q8)</f>
        <v>63811.2</v>
      </c>
      <c r="BJ9" s="133">
        <f t="shared" si="40"/>
        <v>-0.6543804222</v>
      </c>
      <c r="BK9" s="139"/>
      <c r="BL9" s="139"/>
      <c r="BM9" s="139"/>
    </row>
    <row r="10">
      <c r="A10" s="142" t="s">
        <v>61</v>
      </c>
      <c r="B10" s="142" t="s">
        <v>60</v>
      </c>
      <c r="C10" s="131">
        <f t="shared" ref="C10:D10" si="91">AD10/AG10</f>
        <v>2.956386567</v>
      </c>
      <c r="D10" s="132">
        <f t="shared" si="91"/>
        <v>3.448</v>
      </c>
      <c r="E10" s="133">
        <f t="shared" si="12"/>
        <v>-0.1425793019</v>
      </c>
      <c r="F10" s="132">
        <f t="shared" ref="F10:G10" si="92">(C10/AY10)*1000</f>
        <v>65.69747926</v>
      </c>
      <c r="G10" s="132">
        <f t="shared" si="92"/>
        <v>71.83333333</v>
      </c>
      <c r="H10" s="133">
        <f t="shared" si="14"/>
        <v>-0.08541792207</v>
      </c>
      <c r="I10" s="131">
        <f t="shared" ref="I10:J10" si="93">AM10/AD10</f>
        <v>1.74035077</v>
      </c>
      <c r="J10" s="132">
        <f t="shared" si="93"/>
        <v>1.709094891</v>
      </c>
      <c r="K10" s="133">
        <f t="shared" si="16"/>
        <v>0.01828797192</v>
      </c>
      <c r="L10" s="131">
        <f t="shared" ref="L10:M10" si="94">AM10/AG10</f>
        <v>5.145149639</v>
      </c>
      <c r="M10" s="132">
        <f t="shared" si="94"/>
        <v>5.892959184</v>
      </c>
      <c r="N10" s="133">
        <f t="shared" si="18"/>
        <v>-0.1268988163</v>
      </c>
      <c r="O10" s="134">
        <f t="shared" ref="O10:P10" si="95">AP10/AD10</f>
        <v>1.470008905</v>
      </c>
      <c r="P10" s="135">
        <f t="shared" si="95"/>
        <v>1.396677363</v>
      </c>
      <c r="Q10" s="133">
        <f t="shared" si="20"/>
        <v>0.05250428204</v>
      </c>
      <c r="R10" s="134">
        <f t="shared" ref="R10:S10" si="96">AS10/AD10</f>
        <v>3.003962847</v>
      </c>
      <c r="S10" s="135">
        <f t="shared" si="96"/>
        <v>2.965916451</v>
      </c>
      <c r="T10" s="133">
        <f t="shared" si="22"/>
        <v>0.01282787167</v>
      </c>
      <c r="U10" s="134">
        <f t="shared" ref="U10:V10" si="97">BB10/AD10</f>
        <v>2.300313462</v>
      </c>
      <c r="V10" s="135">
        <f t="shared" si="97"/>
        <v>2.302895534</v>
      </c>
      <c r="W10" s="133">
        <f t="shared" si="24"/>
        <v>-0.001121228431</v>
      </c>
      <c r="X10" s="134">
        <f t="shared" ref="X10:Y10" si="98">BE10/AD10</f>
        <v>0.6615745742</v>
      </c>
      <c r="Y10" s="135">
        <f t="shared" si="98"/>
        <v>0.6247852053</v>
      </c>
      <c r="Z10" s="133">
        <f t="shared" si="26"/>
        <v>0.05888322671</v>
      </c>
      <c r="AA10" s="134">
        <f t="shared" ref="AA10:AB10" si="99">BH10/AD10</f>
        <v>0.04207481061</v>
      </c>
      <c r="AB10" s="135">
        <f t="shared" si="99"/>
        <v>0.03823571192</v>
      </c>
      <c r="AC10" s="133">
        <f t="shared" si="28"/>
        <v>0.1004060993</v>
      </c>
      <c r="AD10" s="136">
        <f>SUM('12-17'!E9,'26-31'!E9,'16-21'!E9,'23-28'!E9,'07-12'!E9,'21-26'!E9,'04-09'!E9)</f>
        <v>171884.315</v>
      </c>
      <c r="AE10" s="90">
        <f>SUM('19-24'!E9,'02-07'!E9,'09-14'!E9,'30-05'!E9,'14-19'!E9,'28-02'!E9,'11-16'!E9)</f>
        <v>67580.8</v>
      </c>
      <c r="AF10" s="133">
        <f t="shared" si="29"/>
        <v>1.543389765</v>
      </c>
      <c r="AG10" s="137">
        <f>SUM('12-17'!D9,'26-31'!D9,'16-21'!D9,'23-28'!D9,'07-12'!D9,'21-26'!D9,'04-09'!D9)</f>
        <v>58140</v>
      </c>
      <c r="AH10" s="120">
        <f>SUM('19-24'!D9,'02-07'!D9,'09-14'!D9,'30-05'!D9,'14-19'!D9,'28-02'!D9,'11-16'!D9)</f>
        <v>19600</v>
      </c>
      <c r="AI10" s="133">
        <f t="shared" si="30"/>
        <v>1.966326531</v>
      </c>
      <c r="AJ10" s="138">
        <f t="shared" ref="AJ10:AK10" si="100">AV10/(AV10+AG10)</f>
        <v>0.05309446254</v>
      </c>
      <c r="AK10" s="139">
        <f t="shared" si="100"/>
        <v>0.04390243902</v>
      </c>
      <c r="AL10" s="133">
        <f t="shared" si="32"/>
        <v>0.209373869</v>
      </c>
      <c r="AM10" s="137">
        <f>SUM('12-17'!L9,'26-31'!L9,'16-21'!L9,'23-28'!L9,'07-12'!L9,'21-26'!L9,'04-09'!L9)</f>
        <v>299139</v>
      </c>
      <c r="AN10" s="120">
        <f>SUM('19-24'!L9,'02-07'!L9,'09-14'!L9,'30-05'!L9,'14-19'!L9,'28-02'!L9,'11-16'!L9)</f>
        <v>115502</v>
      </c>
      <c r="AO10" s="133">
        <f t="shared" si="33"/>
        <v>1.589903205</v>
      </c>
      <c r="AP10" s="137">
        <f>SUM('12-17'!G9,'26-31'!G9,'16-21'!G9,'23-28'!G9,'07-12'!G9,'21-26'!G9,'04-09'!G9)</f>
        <v>252671.4737</v>
      </c>
      <c r="AQ10" s="120">
        <f>SUM('19-24'!G9,'02-07'!G9,'09-14'!G9,'30-05'!G9,'14-19'!G9,'28-02'!G9,'11-16'!G9)</f>
        <v>94388.57354</v>
      </c>
      <c r="AR10" s="133">
        <f t="shared" si="34"/>
        <v>1.676928618</v>
      </c>
      <c r="AS10" s="137">
        <f>SUM('12-17'!H9,'26-31'!H9,'16-21'!H9,'23-28'!H9,'07-12'!H9,'21-26'!H9,'04-09'!H9)</f>
        <v>516334.0962</v>
      </c>
      <c r="AT10" s="120">
        <f>SUM('19-24'!H9,'02-07'!H9,'09-14'!H9,'30-05'!H9,'14-19'!H9,'28-02'!H9,'11-16'!H9)</f>
        <v>200439.0065</v>
      </c>
      <c r="AU10" s="133">
        <f t="shared" si="35"/>
        <v>1.576016042</v>
      </c>
      <c r="AV10" s="137">
        <f>SUM('12-17'!N9,'26-31'!N9,'16-21'!N9,'23-28'!N9,'07-12'!N9,'21-26'!N9,'04-09'!N9)</f>
        <v>3260</v>
      </c>
      <c r="AW10" s="120">
        <f>SUM('19-24'!N9,'02-07'!N9,'09-14'!N9,'30-05'!N9,'14-19'!N9,'28-02'!N9,'11-16'!N9)</f>
        <v>900</v>
      </c>
      <c r="AX10" s="133">
        <f t="shared" si="36"/>
        <v>2.622222222</v>
      </c>
      <c r="AY10" s="137">
        <f>AVERAGEIFS(Idade!C:C,Idade!A:A,A10,Idade!B:B,B10)</f>
        <v>45</v>
      </c>
      <c r="AZ10" s="120">
        <f>AVERAGEIFS(Idade!F:F,Idade!D:D,A10,Idade!E:E,B10)</f>
        <v>48</v>
      </c>
      <c r="BA10" s="133">
        <f t="shared" si="37"/>
        <v>-0.0625</v>
      </c>
      <c r="BB10" s="140">
        <f>SUM('12-17'!O9,'26-31'!O9,'16-21'!O9,'23-28'!O9,'07-12'!O9,'21-26'!O9,'04-09'!O9)</f>
        <v>395387.8037</v>
      </c>
      <c r="BC10" s="141">
        <f>SUM('19-24'!O9,'02-07'!O9,'09-14'!O9,'30-05'!O9,'14-19'!O9,'28-02'!O9,'11-16'!O9)</f>
        <v>155631.5225</v>
      </c>
      <c r="BD10" s="133">
        <f t="shared" si="38"/>
        <v>1.540538044</v>
      </c>
      <c r="BE10" s="140">
        <f>SUM('12-17'!P9,'26-31'!P9,'16-21'!P9,'23-28'!P9,'07-12'!P9,'21-26'!P9,'04-09'!P9)</f>
        <v>113714.2925</v>
      </c>
      <c r="BF10" s="141">
        <f>SUM('19-24'!P9,'02-07'!P9,'09-14'!P9,'30-05'!P9,'14-19'!P9,'28-02'!P9,'11-16'!P9)</f>
        <v>42223.484</v>
      </c>
      <c r="BG10" s="133">
        <f t="shared" si="39"/>
        <v>1.693152761</v>
      </c>
      <c r="BH10" s="140">
        <f>SUM('12-17'!Q9,'26-31'!Q9,'16-21'!Q9,'23-28'!Q9,'07-12'!Q9,'21-26'!Q9,'04-09'!Q9)</f>
        <v>7232</v>
      </c>
      <c r="BI10" s="141">
        <f>SUM('19-24'!Q9,'02-07'!Q9,'09-14'!Q9,'30-05'!Q9,'14-19'!Q9,'28-02'!Q9,'11-16'!Q9)</f>
        <v>2584</v>
      </c>
      <c r="BJ10" s="133">
        <f t="shared" si="40"/>
        <v>1.79876161</v>
      </c>
      <c r="BK10" s="139"/>
      <c r="BL10" s="139"/>
      <c r="BM10" s="139"/>
    </row>
    <row r="11">
      <c r="A11" s="130" t="s">
        <v>62</v>
      </c>
      <c r="B11" s="130" t="s">
        <v>57</v>
      </c>
      <c r="C11" s="131">
        <f t="shared" ref="C11:D11" si="101">AD11/AG11</f>
        <v>2.802357917</v>
      </c>
      <c r="D11" s="132">
        <f t="shared" si="101"/>
        <v>2.840829232</v>
      </c>
      <c r="E11" s="133">
        <f t="shared" si="12"/>
        <v>-0.0135422837</v>
      </c>
      <c r="F11" s="132">
        <f t="shared" ref="F11:G11" si="102">(C11/AY11)*1000</f>
        <v>61.81671875</v>
      </c>
      <c r="G11" s="132">
        <f t="shared" si="102"/>
        <v>62.50449355</v>
      </c>
      <c r="H11" s="133">
        <f t="shared" si="14"/>
        <v>-0.01100360576</v>
      </c>
      <c r="I11" s="131">
        <f t="shared" ref="I11:J11" si="103">AM11/AD11</f>
        <v>1.784614185</v>
      </c>
      <c r="J11" s="132">
        <f t="shared" si="103"/>
        <v>1.771603486</v>
      </c>
      <c r="K11" s="133">
        <f t="shared" si="16"/>
        <v>0.007344024643</v>
      </c>
      <c r="L11" s="131">
        <f t="shared" ref="L11:M11" si="104">AM11/AG11</f>
        <v>5.00112769</v>
      </c>
      <c r="M11" s="132">
        <f t="shared" si="104"/>
        <v>5.032822969</v>
      </c>
      <c r="N11" s="133">
        <f t="shared" si="18"/>
        <v>-0.006297713925</v>
      </c>
      <c r="O11" s="134">
        <f t="shared" ref="O11:P11" si="105">AP11/AD11</f>
        <v>1.317550438</v>
      </c>
      <c r="P11" s="135">
        <f t="shared" si="105"/>
        <v>1.307730993</v>
      </c>
      <c r="Q11" s="133">
        <f t="shared" si="20"/>
        <v>0.007508764803</v>
      </c>
      <c r="R11" s="134">
        <f t="shared" ref="R11:S11" si="106">AS11/AD11</f>
        <v>3.146696123</v>
      </c>
      <c r="S11" s="135">
        <f t="shared" si="106"/>
        <v>3.146074393</v>
      </c>
      <c r="T11" s="133">
        <f t="shared" si="22"/>
        <v>0.0001976207603</v>
      </c>
      <c r="U11" s="134">
        <f t="shared" ref="U11:V11" si="107">BB11/AD11</f>
        <v>2.36908603</v>
      </c>
      <c r="V11" s="135">
        <f t="shared" si="107"/>
        <v>2.362530338</v>
      </c>
      <c r="W11" s="133">
        <f t="shared" si="24"/>
        <v>0.002774860365</v>
      </c>
      <c r="X11" s="134">
        <f t="shared" ref="X11:Y11" si="108">BE11/AD11</f>
        <v>0.7325943561</v>
      </c>
      <c r="Y11" s="135">
        <f t="shared" si="108"/>
        <v>0.7434614367</v>
      </c>
      <c r="Z11" s="133">
        <f t="shared" si="26"/>
        <v>-0.01461687198</v>
      </c>
      <c r="AA11" s="134">
        <f t="shared" ref="AA11:AB11" si="109">BH11/AD11</f>
        <v>0.04501573035</v>
      </c>
      <c r="AB11" s="135">
        <f t="shared" si="109"/>
        <v>0.04008261783</v>
      </c>
      <c r="AC11" s="133">
        <f t="shared" si="28"/>
        <v>0.123073611</v>
      </c>
      <c r="AD11" s="136">
        <f>SUM('12-17'!E10,'26-31'!E10,'16-21'!E10,'23-28'!E10,'07-12'!E10,'21-26'!E10,'04-09'!E10)</f>
        <v>504463.658</v>
      </c>
      <c r="AE11" s="90">
        <f>SUM('19-24'!E10,'02-07'!E10,'09-14'!E10,'30-05'!E10,'14-19'!E10,'28-02'!E10,'11-16'!E10)</f>
        <v>1142200.846</v>
      </c>
      <c r="AF11" s="133">
        <f t="shared" si="29"/>
        <v>-0.5583406721</v>
      </c>
      <c r="AG11" s="137">
        <f>SUM('12-17'!D10,'26-31'!D10,'16-21'!D10,'23-28'!D10,'07-12'!D10,'21-26'!D10,'04-09'!D10)</f>
        <v>180014</v>
      </c>
      <c r="AH11" s="120">
        <f>SUM('19-24'!D10,'02-07'!D10,'09-14'!D10,'30-05'!D10,'14-19'!D10,'28-02'!D10,'11-16'!D10)</f>
        <v>402066</v>
      </c>
      <c r="AI11" s="133">
        <f t="shared" si="30"/>
        <v>-0.5522774868</v>
      </c>
      <c r="AJ11" s="138">
        <f t="shared" ref="AJ11:AK11" si="110">AV11/(AV11+AG11)</f>
        <v>0.03735828877</v>
      </c>
      <c r="AK11" s="139">
        <f t="shared" si="110"/>
        <v>0.03535028791</v>
      </c>
      <c r="AL11" s="133">
        <f t="shared" si="32"/>
        <v>0.05680295638</v>
      </c>
      <c r="AM11" s="137">
        <f>SUM('12-17'!L10,'26-31'!L10,'16-21'!L10,'23-28'!L10,'07-12'!L10,'21-26'!L10,'04-09'!L10)</f>
        <v>900273</v>
      </c>
      <c r="AN11" s="120">
        <f>SUM('19-24'!L10,'02-07'!L10,'09-14'!L10,'30-05'!L10,'14-19'!L10,'28-02'!L10,'11-16'!L10)</f>
        <v>2023527</v>
      </c>
      <c r="AO11" s="133">
        <f t="shared" si="33"/>
        <v>-0.5550971151</v>
      </c>
      <c r="AP11" s="137">
        <f>SUM('12-17'!G10,'26-31'!G10,'16-21'!G10,'23-28'!G10,'07-12'!G10,'21-26'!G10,'04-09'!G10)</f>
        <v>664656.3134</v>
      </c>
      <c r="AQ11" s="120">
        <f>SUM('19-24'!G10,'02-07'!G10,'09-14'!G10,'30-05'!G10,'14-19'!G10,'28-02'!G10,'11-16'!G10)</f>
        <v>1493691.447</v>
      </c>
      <c r="AR11" s="133">
        <f t="shared" si="34"/>
        <v>-0.5550243561</v>
      </c>
      <c r="AS11" s="137">
        <f>SUM('12-17'!H10,'26-31'!H10,'16-21'!H10,'23-28'!H10,'07-12'!H10,'21-26'!H10,'04-09'!H10)</f>
        <v>1587393.837</v>
      </c>
      <c r="AT11" s="120">
        <f>SUM('19-24'!H10,'02-07'!H10,'09-14'!H10,'30-05'!H10,'14-19'!H10,'28-02'!H10,'11-16'!H10)</f>
        <v>3593448.833</v>
      </c>
      <c r="AU11" s="133">
        <f t="shared" si="35"/>
        <v>-0.558253391</v>
      </c>
      <c r="AV11" s="137">
        <f>SUM('12-17'!N10,'26-31'!N10,'16-21'!N10,'23-28'!N10,'07-12'!N10,'21-26'!N10,'04-09'!N10)</f>
        <v>6986</v>
      </c>
      <c r="AW11" s="120">
        <f>SUM('19-24'!N10,'02-07'!N10,'09-14'!N10,'30-05'!N10,'14-19'!N10,'28-02'!N10,'11-16'!N10)</f>
        <v>14734</v>
      </c>
      <c r="AX11" s="133">
        <f t="shared" si="36"/>
        <v>-0.5258585584</v>
      </c>
      <c r="AY11" s="137">
        <f>AVERAGEIFS(Idade!C:C,Idade!A:A,A11,Idade!B:B,B11)</f>
        <v>45.33333333</v>
      </c>
      <c r="AZ11" s="120">
        <f>AVERAGEIFS(Idade!F:F,Idade!D:D,A11,Idade!E:E,B11)</f>
        <v>45.45</v>
      </c>
      <c r="BA11" s="133">
        <f t="shared" si="37"/>
        <v>-0.002566923359</v>
      </c>
      <c r="BB11" s="140">
        <f>SUM('12-17'!O10,'26-31'!O10,'16-21'!O10,'23-28'!O10,'07-12'!O10,'21-26'!O10,'04-09'!O10)</f>
        <v>1195117.805</v>
      </c>
      <c r="BC11" s="141">
        <f>SUM('19-24'!O10,'02-07'!O10,'09-14'!O10,'30-05'!O10,'14-19'!O10,'28-02'!O10,'11-16'!O10)</f>
        <v>2698484.151</v>
      </c>
      <c r="BD11" s="133">
        <f t="shared" si="38"/>
        <v>-0.5571151291</v>
      </c>
      <c r="BE11" s="140">
        <f>SUM('12-17'!P10,'26-31'!P10,'16-21'!P10,'23-28'!P10,'07-12'!P10,'21-26'!P10,'04-09'!P10)</f>
        <v>369567.2287</v>
      </c>
      <c r="BF11" s="141">
        <f>SUM('19-24'!P10,'02-07'!P10,'09-14'!P10,'30-05'!P10,'14-19'!P10,'28-02'!P10,'11-16'!P10)</f>
        <v>849182.282</v>
      </c>
      <c r="BG11" s="133">
        <f t="shared" si="39"/>
        <v>-0.5647963499</v>
      </c>
      <c r="BH11" s="140">
        <f>SUM('12-17'!Q10,'26-31'!Q10,'16-21'!Q10,'23-28'!Q10,'07-12'!Q10,'21-26'!Q10,'04-09'!Q10)</f>
        <v>22708.8</v>
      </c>
      <c r="BI11" s="141">
        <f>SUM('19-24'!Q10,'02-07'!Q10,'09-14'!Q10,'30-05'!Q10,'14-19'!Q10,'28-02'!Q10,'11-16'!Q10)</f>
        <v>45782.4</v>
      </c>
      <c r="BJ11" s="133">
        <f t="shared" si="40"/>
        <v>-0.5039840637</v>
      </c>
      <c r="BK11" s="139"/>
      <c r="BL11" s="139"/>
      <c r="BM11" s="139"/>
    </row>
    <row r="12">
      <c r="A12" s="130" t="s">
        <v>62</v>
      </c>
      <c r="B12" s="130" t="s">
        <v>58</v>
      </c>
      <c r="C12" s="131">
        <f t="shared" ref="C12:D12" si="111">AD12/AG12</f>
        <v>3.257864678</v>
      </c>
      <c r="D12" s="132">
        <f t="shared" si="111"/>
        <v>3.206678548</v>
      </c>
      <c r="E12" s="133">
        <f t="shared" si="12"/>
        <v>0.01596235129</v>
      </c>
      <c r="F12" s="132">
        <f t="shared" ref="F12:G12" si="112">(C12/AY12)*1000</f>
        <v>71.26578983</v>
      </c>
      <c r="G12" s="132">
        <f t="shared" si="112"/>
        <v>70.84522374</v>
      </c>
      <c r="H12" s="133">
        <f t="shared" si="14"/>
        <v>0.005936407039</v>
      </c>
      <c r="I12" s="131">
        <f t="shared" ref="I12:J12" si="113">AM12/AD12</f>
        <v>1.742792743</v>
      </c>
      <c r="J12" s="132">
        <f t="shared" si="113"/>
        <v>1.745349438</v>
      </c>
      <c r="K12" s="133">
        <f t="shared" si="16"/>
        <v>-0.001464861316</v>
      </c>
      <c r="L12" s="131">
        <f t="shared" ref="L12:M12" si="114">AM12/AG12</f>
        <v>5.677782917</v>
      </c>
      <c r="M12" s="132">
        <f t="shared" si="114"/>
        <v>5.596774601</v>
      </c>
      <c r="N12" s="133">
        <f t="shared" si="18"/>
        <v>0.01447410735</v>
      </c>
      <c r="O12" s="134">
        <f t="shared" ref="O12:P12" si="115">AP12/AD12</f>
        <v>1.402768556</v>
      </c>
      <c r="P12" s="135">
        <f t="shared" si="115"/>
        <v>1.415798189</v>
      </c>
      <c r="Q12" s="133">
        <f t="shared" si="20"/>
        <v>-0.009203029678</v>
      </c>
      <c r="R12" s="134">
        <f t="shared" ref="R12:S12" si="116">AS12/AD12</f>
        <v>3.053358232</v>
      </c>
      <c r="S12" s="135">
        <f t="shared" si="116"/>
        <v>3.041536598</v>
      </c>
      <c r="T12" s="133">
        <f t="shared" si="22"/>
        <v>0.003886730904</v>
      </c>
      <c r="U12" s="134">
        <f t="shared" ref="U12:V12" si="117">BB12/AD12</f>
        <v>2.314755955</v>
      </c>
      <c r="V12" s="135">
        <f t="shared" si="117"/>
        <v>2.319946333</v>
      </c>
      <c r="W12" s="133">
        <f t="shared" si="24"/>
        <v>-0.002237283509</v>
      </c>
      <c r="X12" s="134">
        <f t="shared" ref="X12:Y12" si="118">BE12/AD12</f>
        <v>0.6888278155</v>
      </c>
      <c r="Y12" s="135">
        <f t="shared" si="118"/>
        <v>0.6778259892</v>
      </c>
      <c r="Z12" s="133">
        <f t="shared" si="26"/>
        <v>0.01623104817</v>
      </c>
      <c r="AA12" s="134">
        <f t="shared" ref="AA12:AB12" si="119">BH12/AD12</f>
        <v>0.04977447232</v>
      </c>
      <c r="AB12" s="135">
        <f t="shared" si="119"/>
        <v>0.04376427623</v>
      </c>
      <c r="AC12" s="133">
        <f t="shared" si="28"/>
        <v>0.1373310977</v>
      </c>
      <c r="AD12" s="136">
        <f>SUM('12-17'!E11,'26-31'!E11,'16-21'!E11,'23-28'!E11,'07-12'!E11,'21-26'!E11,'04-09'!E11)</f>
        <v>422610.206</v>
      </c>
      <c r="AE12" s="90">
        <f>SUM('19-24'!E11,'02-07'!E11,'09-14'!E11,'30-05'!E11,'14-19'!E11,'28-02'!E11,'11-16'!E11)</f>
        <v>1143325.203</v>
      </c>
      <c r="AF12" s="133">
        <f t="shared" si="29"/>
        <v>-0.6303674537</v>
      </c>
      <c r="AG12" s="137">
        <f>SUM('12-17'!D11,'26-31'!D11,'16-21'!D11,'23-28'!D11,'07-12'!D11,'21-26'!D11,'04-09'!D11)</f>
        <v>129720</v>
      </c>
      <c r="AH12" s="120">
        <f>SUM('19-24'!D11,'02-07'!D11,'09-14'!D11,'30-05'!D11,'14-19'!D11,'28-02'!D11,'11-16'!D11)</f>
        <v>356545</v>
      </c>
      <c r="AI12" s="133">
        <f t="shared" si="30"/>
        <v>-0.6361749569</v>
      </c>
      <c r="AJ12" s="138">
        <f t="shared" ref="AJ12:AK12" si="120">AV12/(AV12+AG12)</f>
        <v>0.05658181818</v>
      </c>
      <c r="AK12" s="139">
        <f t="shared" si="120"/>
        <v>0.05550993377</v>
      </c>
      <c r="AL12" s="133">
        <f t="shared" si="32"/>
        <v>0.01930977636</v>
      </c>
      <c r="AM12" s="137">
        <f>SUM('12-17'!L11,'26-31'!L11,'16-21'!L11,'23-28'!L11,'07-12'!L11,'21-26'!L11,'04-09'!L11)</f>
        <v>736522</v>
      </c>
      <c r="AN12" s="120">
        <f>SUM('19-24'!L11,'02-07'!L11,'09-14'!L11,'30-05'!L11,'14-19'!L11,'28-02'!L11,'11-16'!L11)</f>
        <v>1995502</v>
      </c>
      <c r="AO12" s="133">
        <f t="shared" si="33"/>
        <v>-0.6309089141</v>
      </c>
      <c r="AP12" s="137">
        <f>SUM('12-17'!G11,'26-31'!G11,'16-21'!G11,'23-28'!G11,'07-12'!G11,'21-26'!G11,'04-09'!G11)</f>
        <v>592824.3084</v>
      </c>
      <c r="AQ12" s="120">
        <f>SUM('19-24'!G11,'02-07'!G11,'09-14'!G11,'30-05'!G11,'14-19'!G11,'28-02'!G11,'11-16'!G11)</f>
        <v>1618717.752</v>
      </c>
      <c r="AR12" s="133">
        <f t="shared" si="34"/>
        <v>-0.633769193</v>
      </c>
      <c r="AS12" s="137">
        <f>SUM('12-17'!H11,'26-31'!H11,'16-21'!H11,'23-28'!H11,'07-12'!H11,'21-26'!H11,'04-09'!H11)</f>
        <v>1290380.352</v>
      </c>
      <c r="AT12" s="120">
        <f>SUM('19-24'!H11,'02-07'!H11,'09-14'!H11,'30-05'!H11,'14-19'!H11,'28-02'!H11,'11-16'!H11)</f>
        <v>3477465.449</v>
      </c>
      <c r="AU12" s="133">
        <f t="shared" si="35"/>
        <v>-0.6289307915</v>
      </c>
      <c r="AV12" s="137">
        <f>SUM('12-17'!N11,'26-31'!N11,'16-21'!N11,'23-28'!N11,'07-12'!N11,'21-26'!N11,'04-09'!N11)</f>
        <v>7780</v>
      </c>
      <c r="AW12" s="120">
        <f>SUM('19-24'!N11,'02-07'!N11,'09-14'!N11,'30-05'!N11,'14-19'!N11,'28-02'!N11,'11-16'!N11)</f>
        <v>20955</v>
      </c>
      <c r="AX12" s="133">
        <f t="shared" si="36"/>
        <v>-0.6287282272</v>
      </c>
      <c r="AY12" s="137">
        <f>AVERAGEIFS(Idade!C:C,Idade!A:A,A12,Idade!B:B,B12)</f>
        <v>45.71428571</v>
      </c>
      <c r="AZ12" s="120">
        <f>AVERAGEIFS(Idade!F:F,Idade!D:D,A12,Idade!E:E,B12)</f>
        <v>45.26315789</v>
      </c>
      <c r="BA12" s="133">
        <f t="shared" si="37"/>
        <v>0.009966777409</v>
      </c>
      <c r="BB12" s="140">
        <f>SUM('12-17'!O11,'26-31'!O11,'16-21'!O11,'23-28'!O11,'07-12'!O11,'21-26'!O11,'04-09'!O11)</f>
        <v>978239.491</v>
      </c>
      <c r="BC12" s="141">
        <f>SUM('19-24'!O11,'02-07'!O11,'09-14'!O11,'30-05'!O11,'14-19'!O11,'28-02'!O11,'11-16'!O11)</f>
        <v>2652453.112</v>
      </c>
      <c r="BD12" s="133">
        <f t="shared" si="38"/>
        <v>-0.6311944265</v>
      </c>
      <c r="BE12" s="140">
        <f>SUM('12-17'!P11,'26-31'!P11,'16-21'!P11,'23-28'!P11,'07-12'!P11,'21-26'!P11,'04-09'!P11)</f>
        <v>291105.665</v>
      </c>
      <c r="BF12" s="141">
        <f>SUM('19-24'!P11,'02-07'!P11,'09-14'!P11,'30-05'!P11,'14-19'!P11,'28-02'!P11,'11-16'!P11)</f>
        <v>774975.5367</v>
      </c>
      <c r="BG12" s="133">
        <f t="shared" si="39"/>
        <v>-0.6243679301</v>
      </c>
      <c r="BH12" s="140">
        <f>SUM('12-17'!Q11,'26-31'!Q11,'16-21'!Q11,'23-28'!Q11,'07-12'!Q11,'21-26'!Q11,'04-09'!Q11)</f>
        <v>21035.2</v>
      </c>
      <c r="BI12" s="141">
        <f>SUM('19-24'!Q11,'02-07'!Q11,'09-14'!Q11,'30-05'!Q11,'14-19'!Q11,'28-02'!Q11,'11-16'!Q11)</f>
        <v>50036.8</v>
      </c>
      <c r="BJ12" s="133">
        <f t="shared" si="40"/>
        <v>-0.5796054104</v>
      </c>
      <c r="BK12" s="139"/>
      <c r="BL12" s="139"/>
      <c r="BM12" s="139"/>
    </row>
    <row r="13">
      <c r="A13" s="130" t="s">
        <v>62</v>
      </c>
      <c r="B13" s="130" t="s">
        <v>59</v>
      </c>
      <c r="C13" s="131">
        <f t="shared" ref="C13:D13" si="121">AD13/AG13</f>
        <v>2.913551634</v>
      </c>
      <c r="D13" s="132">
        <f t="shared" si="121"/>
        <v>3.111814643</v>
      </c>
      <c r="E13" s="133">
        <f t="shared" si="12"/>
        <v>-0.0637129881</v>
      </c>
      <c r="F13" s="132">
        <f t="shared" ref="F13:G13" si="122">(C13/AY13)*1000</f>
        <v>66.21708259</v>
      </c>
      <c r="G13" s="132">
        <f t="shared" si="122"/>
        <v>67.89413767</v>
      </c>
      <c r="H13" s="133">
        <f t="shared" si="14"/>
        <v>-0.02470102927</v>
      </c>
      <c r="I13" s="131">
        <f t="shared" ref="I13:J13" si="123">AM13/AD13</f>
        <v>1.725661132</v>
      </c>
      <c r="J13" s="132">
        <f t="shared" si="123"/>
        <v>1.779828654</v>
      </c>
      <c r="K13" s="133">
        <f t="shared" si="16"/>
        <v>-0.03043412175</v>
      </c>
      <c r="L13" s="131">
        <f t="shared" ref="L13:M13" si="124">AM13/AG13</f>
        <v>5.02780281</v>
      </c>
      <c r="M13" s="132">
        <f t="shared" si="124"/>
        <v>5.538496867</v>
      </c>
      <c r="N13" s="133">
        <f t="shared" si="18"/>
        <v>-0.09220806101</v>
      </c>
      <c r="O13" s="134">
        <f t="shared" ref="O13:P13" si="125">AP13/AD13</f>
        <v>1.559559163</v>
      </c>
      <c r="P13" s="135">
        <f t="shared" si="125"/>
        <v>1.331162045</v>
      </c>
      <c r="Q13" s="133">
        <f t="shared" si="20"/>
        <v>0.1715772468</v>
      </c>
      <c r="R13" s="134">
        <f t="shared" ref="R13:S13" si="126">AS13/AD13</f>
        <v>2.998163762</v>
      </c>
      <c r="S13" s="135">
        <f t="shared" si="126"/>
        <v>3.138886933</v>
      </c>
      <c r="T13" s="133">
        <f t="shared" si="22"/>
        <v>-0.04483218857</v>
      </c>
      <c r="U13" s="134">
        <f t="shared" ref="U13:V13" si="127">BB13/AD13</f>
        <v>2.323330563</v>
      </c>
      <c r="V13" s="135">
        <f t="shared" si="127"/>
        <v>2.375533738</v>
      </c>
      <c r="W13" s="133">
        <f t="shared" si="24"/>
        <v>-0.02197534566</v>
      </c>
      <c r="X13" s="134">
        <f t="shared" ref="X13:Y13" si="128">BE13/AD13</f>
        <v>0.6263527505</v>
      </c>
      <c r="Y13" s="135">
        <f t="shared" si="128"/>
        <v>0.7140031947</v>
      </c>
      <c r="Z13" s="133">
        <f t="shared" si="26"/>
        <v>-0.1227591766</v>
      </c>
      <c r="AA13" s="134">
        <f t="shared" ref="AA13:AB13" si="129">BH13/AD13</f>
        <v>0.04848044922</v>
      </c>
      <c r="AB13" s="135">
        <f t="shared" si="129"/>
        <v>0.04935000082</v>
      </c>
      <c r="AC13" s="133">
        <f t="shared" si="28"/>
        <v>-0.01762009278</v>
      </c>
      <c r="AD13" s="136">
        <f>SUM('12-17'!E12,'26-31'!E12,'16-21'!E12,'23-28'!E12,'07-12'!E12,'21-26'!E12,'04-09'!E12)</f>
        <v>174585.841</v>
      </c>
      <c r="AE13" s="90">
        <f>SUM('19-24'!E12,'02-07'!E12,'09-14'!E12,'30-05'!E12,'14-19'!E12,'28-02'!E12,'11-16'!E12)</f>
        <v>359100.298</v>
      </c>
      <c r="AF13" s="133">
        <f t="shared" si="29"/>
        <v>-0.5138242937</v>
      </c>
      <c r="AG13" s="137">
        <f>SUM('12-17'!D12,'26-31'!D12,'16-21'!D12,'23-28'!D12,'07-12'!D12,'21-26'!D12,'04-09'!D12)</f>
        <v>59922</v>
      </c>
      <c r="AH13" s="120">
        <f>SUM('19-24'!D12,'02-07'!D12,'09-14'!D12,'30-05'!D12,'14-19'!D12,'28-02'!D12,'11-16'!D12)</f>
        <v>115399</v>
      </c>
      <c r="AI13" s="133">
        <f t="shared" si="30"/>
        <v>-0.4807407343</v>
      </c>
      <c r="AJ13" s="138">
        <f t="shared" ref="AJ13:AK13" si="130">AV13/(AV13+AG13)</f>
        <v>0.02565853659</v>
      </c>
      <c r="AK13" s="139">
        <f t="shared" si="130"/>
        <v>0.05021399177</v>
      </c>
      <c r="AL13" s="133">
        <f t="shared" si="32"/>
        <v>-0.4890161949</v>
      </c>
      <c r="AM13" s="137">
        <f>SUM('12-17'!L12,'26-31'!L12,'16-21'!L12,'23-28'!L12,'07-12'!L12,'21-26'!L12,'04-09'!L12)</f>
        <v>301276</v>
      </c>
      <c r="AN13" s="120">
        <f>SUM('19-24'!L12,'02-07'!L12,'09-14'!L12,'30-05'!L12,'14-19'!L12,'28-02'!L12,'11-16'!L12)</f>
        <v>639137</v>
      </c>
      <c r="AO13" s="133">
        <f t="shared" si="33"/>
        <v>-0.5286206244</v>
      </c>
      <c r="AP13" s="137">
        <f>SUM('12-17'!G12,'26-31'!G12,'16-21'!G12,'23-28'!G12,'07-12'!G12,'21-26'!G12,'04-09'!G12)</f>
        <v>272276.9481</v>
      </c>
      <c r="AQ13" s="120">
        <f>SUM('19-24'!G12,'02-07'!G12,'09-14'!G12,'30-05'!G12,'14-19'!G12,'28-02'!G12,'11-16'!G12)</f>
        <v>478020.6869</v>
      </c>
      <c r="AR13" s="133">
        <f t="shared" si="34"/>
        <v>-0.4304076046</v>
      </c>
      <c r="AS13" s="137">
        <f>SUM('12-17'!H12,'26-31'!H12,'16-21'!H12,'23-28'!H12,'07-12'!H12,'21-26'!H12,'04-09'!H12)</f>
        <v>523436.9419</v>
      </c>
      <c r="AT13" s="120">
        <f>SUM('19-24'!H12,'02-07'!H12,'09-14'!H12,'30-05'!H12,'14-19'!H12,'28-02'!H12,'11-16'!H12)</f>
        <v>1127175.233</v>
      </c>
      <c r="AU13" s="133">
        <f t="shared" si="35"/>
        <v>-0.5356206147</v>
      </c>
      <c r="AV13" s="137">
        <f>SUM('12-17'!N12,'26-31'!N12,'16-21'!N12,'23-28'!N12,'07-12'!N12,'21-26'!N12,'04-09'!N12)</f>
        <v>1578</v>
      </c>
      <c r="AW13" s="120">
        <f>SUM('19-24'!N12,'02-07'!N12,'09-14'!N12,'30-05'!N12,'14-19'!N12,'28-02'!N12,'11-16'!N12)</f>
        <v>6101</v>
      </c>
      <c r="AX13" s="133">
        <f t="shared" si="36"/>
        <v>-0.7413538764</v>
      </c>
      <c r="AY13" s="137">
        <f>AVERAGEIFS(Idade!C:C,Idade!A:A,A13,Idade!B:B,B13)</f>
        <v>44</v>
      </c>
      <c r="AZ13" s="120">
        <f>AVERAGEIFS(Idade!F:F,Idade!D:D,A13,Idade!E:E,B13)</f>
        <v>45.83333333</v>
      </c>
      <c r="BA13" s="133">
        <f t="shared" si="37"/>
        <v>-0.04</v>
      </c>
      <c r="BB13" s="140">
        <f>SUM('12-17'!O12,'26-31'!O12,'16-21'!O12,'23-28'!O12,'07-12'!O12,'21-26'!O12,'04-09'!O12)</f>
        <v>405620.6202</v>
      </c>
      <c r="BC13" s="141">
        <f>SUM('19-24'!O12,'02-07'!O12,'09-14'!O12,'30-05'!O12,'14-19'!O12,'28-02'!O12,'11-16'!O12)</f>
        <v>853054.8731</v>
      </c>
      <c r="BD13" s="133">
        <f t="shared" si="38"/>
        <v>-0.5245081729</v>
      </c>
      <c r="BE13" s="140">
        <f>SUM('12-17'!P12,'26-31'!P12,'16-21'!P12,'23-28'!P12,'07-12'!P12,'21-26'!P12,'04-09'!P12)</f>
        <v>109352.3217</v>
      </c>
      <c r="BF13" s="141">
        <f>SUM('19-24'!P12,'02-07'!P12,'09-14'!P12,'30-05'!P12,'14-19'!P12,'28-02'!P12,'11-16'!P12)</f>
        <v>256398.76</v>
      </c>
      <c r="BG13" s="133">
        <f t="shared" si="39"/>
        <v>-0.5735068231</v>
      </c>
      <c r="BH13" s="140">
        <f>SUM('12-17'!Q12,'26-31'!Q12,'16-21'!Q12,'23-28'!Q12,'07-12'!Q12,'21-26'!Q12,'04-09'!Q12)</f>
        <v>8464</v>
      </c>
      <c r="BI13" s="141">
        <f>SUM('19-24'!Q12,'02-07'!Q12,'09-14'!Q12,'30-05'!Q12,'14-19'!Q12,'28-02'!Q12,'11-16'!Q12)</f>
        <v>17721.6</v>
      </c>
      <c r="BJ13" s="133">
        <f t="shared" si="40"/>
        <v>-0.5223907548</v>
      </c>
      <c r="BK13" s="139"/>
      <c r="BL13" s="139"/>
      <c r="BM13" s="139"/>
    </row>
    <row r="14">
      <c r="A14" s="130" t="s">
        <v>62</v>
      </c>
      <c r="B14" s="130" t="s">
        <v>60</v>
      </c>
      <c r="C14" s="131"/>
      <c r="D14" s="132"/>
      <c r="E14" s="133"/>
      <c r="F14" s="132"/>
      <c r="G14" s="132"/>
      <c r="H14" s="133"/>
      <c r="I14" s="131"/>
      <c r="J14" s="132"/>
      <c r="K14" s="133"/>
      <c r="L14" s="131"/>
      <c r="M14" s="132"/>
      <c r="N14" s="133"/>
      <c r="O14" s="134"/>
      <c r="P14" s="135"/>
      <c r="Q14" s="133"/>
      <c r="R14" s="134"/>
      <c r="S14" s="135"/>
      <c r="T14" s="133"/>
      <c r="U14" s="134"/>
      <c r="V14" s="135"/>
      <c r="W14" s="133"/>
      <c r="X14" s="134"/>
      <c r="Y14" s="135"/>
      <c r="Z14" s="133"/>
      <c r="AA14" s="134"/>
      <c r="AB14" s="135"/>
      <c r="AC14" s="133"/>
      <c r="AD14" s="136"/>
      <c r="AE14" s="90"/>
      <c r="AF14" s="133"/>
      <c r="AG14" s="137"/>
      <c r="AI14" s="133"/>
      <c r="AJ14" s="138"/>
      <c r="AK14" s="139"/>
      <c r="AL14" s="133"/>
      <c r="AM14" s="137"/>
      <c r="AO14" s="133"/>
      <c r="AP14" s="137"/>
      <c r="AR14" s="133"/>
      <c r="AS14" s="137"/>
      <c r="AU14" s="133"/>
      <c r="AV14" s="137"/>
      <c r="AX14" s="133"/>
      <c r="AY14" s="137"/>
      <c r="BA14" s="133"/>
      <c r="BB14" s="140"/>
      <c r="BC14" s="141"/>
      <c r="BD14" s="133"/>
      <c r="BE14" s="140"/>
      <c r="BF14" s="141"/>
      <c r="BG14" s="133"/>
      <c r="BH14" s="140"/>
      <c r="BI14" s="141"/>
      <c r="BJ14" s="133"/>
      <c r="BK14" s="139"/>
      <c r="BL14" s="139"/>
      <c r="BM14" s="139"/>
    </row>
    <row r="15">
      <c r="A15" s="130" t="s">
        <v>63</v>
      </c>
      <c r="B15" s="142" t="s">
        <v>57</v>
      </c>
      <c r="C15" s="131"/>
      <c r="D15" s="132"/>
      <c r="E15" s="133"/>
      <c r="F15" s="132"/>
      <c r="G15" s="132"/>
      <c r="H15" s="133"/>
      <c r="I15" s="131"/>
      <c r="J15" s="132"/>
      <c r="K15" s="133"/>
      <c r="L15" s="131"/>
      <c r="M15" s="132"/>
      <c r="N15" s="133"/>
      <c r="O15" s="134"/>
      <c r="P15" s="135"/>
      <c r="Q15" s="133"/>
      <c r="R15" s="134"/>
      <c r="S15" s="135"/>
      <c r="T15" s="133"/>
      <c r="U15" s="134"/>
      <c r="V15" s="135"/>
      <c r="W15" s="133"/>
      <c r="X15" s="134"/>
      <c r="Y15" s="135"/>
      <c r="Z15" s="133"/>
      <c r="AA15" s="134"/>
      <c r="AB15" s="135"/>
      <c r="AC15" s="133"/>
      <c r="AD15" s="136"/>
      <c r="AE15" s="90"/>
      <c r="AF15" s="133"/>
      <c r="AG15" s="137"/>
      <c r="AI15" s="133"/>
      <c r="AJ15" s="138"/>
      <c r="AK15" s="139"/>
      <c r="AL15" s="133"/>
      <c r="AM15" s="137"/>
      <c r="AO15" s="133"/>
      <c r="AP15" s="137"/>
      <c r="AR15" s="133"/>
      <c r="AS15" s="137"/>
      <c r="AU15" s="133"/>
      <c r="AV15" s="137"/>
      <c r="AX15" s="133"/>
      <c r="AY15" s="137"/>
      <c r="BA15" s="133"/>
      <c r="BB15" s="140"/>
      <c r="BC15" s="141"/>
      <c r="BD15" s="133"/>
      <c r="BE15" s="140"/>
      <c r="BF15" s="141"/>
      <c r="BG15" s="133"/>
      <c r="BH15" s="140"/>
      <c r="BI15" s="141"/>
      <c r="BJ15" s="133"/>
      <c r="BK15" s="139"/>
      <c r="BL15" s="139"/>
      <c r="BM15" s="139"/>
    </row>
    <row r="16">
      <c r="A16" s="130" t="s">
        <v>63</v>
      </c>
      <c r="B16" s="142" t="s">
        <v>58</v>
      </c>
      <c r="C16" s="131">
        <f t="shared" ref="C16:D16" si="131">AD16/AG16</f>
        <v>3.390888706</v>
      </c>
      <c r="D16" s="132">
        <f t="shared" si="131"/>
        <v>3.41</v>
      </c>
      <c r="E16" s="133">
        <f t="shared" ref="E16:E22" si="142">(C16-D16)/D16</f>
        <v>-0.005604485177</v>
      </c>
      <c r="F16" s="132">
        <f t="shared" ref="F16:G16" si="132">(C16/AY16)*1000</f>
        <v>73.71497186</v>
      </c>
      <c r="G16" s="132">
        <f t="shared" si="132"/>
        <v>72.55319149</v>
      </c>
      <c r="H16" s="133">
        <f t="shared" ref="H16:H22" si="144">(F16-G16)/G16</f>
        <v>0.01601280862</v>
      </c>
      <c r="I16" s="131">
        <f t="shared" ref="I16:J16" si="133">AM16/AD16</f>
        <v>1.713192792</v>
      </c>
      <c r="J16" s="132">
        <f t="shared" si="133"/>
        <v>1.694624088</v>
      </c>
      <c r="K16" s="133">
        <f t="shared" ref="K16:K22" si="146">(I16-J16)/J16</f>
        <v>0.01095741755</v>
      </c>
      <c r="L16" s="131">
        <f t="shared" ref="L16:M16" si="134">AM16/AG16</f>
        <v>5.809246088</v>
      </c>
      <c r="M16" s="132">
        <f t="shared" si="134"/>
        <v>5.77866814</v>
      </c>
      <c r="N16" s="133">
        <f t="shared" ref="N16:N22" si="148">(L16-M16)/M16</f>
        <v>0.005291521693</v>
      </c>
      <c r="O16" s="134">
        <f t="shared" ref="O16:P16" si="135">AP16/AD16</f>
        <v>1.541738003</v>
      </c>
      <c r="P16" s="135">
        <f t="shared" si="135"/>
        <v>1.299582884</v>
      </c>
      <c r="Q16" s="133">
        <f t="shared" ref="Q16:Q22" si="150">(O16-P16)/P16</f>
        <v>0.1863329554</v>
      </c>
      <c r="R16" s="134">
        <f t="shared" ref="R16:S16" si="136">AS16/AD16</f>
        <v>2.939172593</v>
      </c>
      <c r="S16" s="135">
        <f t="shared" si="136"/>
        <v>3.062844805</v>
      </c>
      <c r="T16" s="133">
        <f t="shared" ref="T16:T22" si="152">(R16-S16)/S16</f>
        <v>-0.04037821691</v>
      </c>
      <c r="U16" s="134">
        <f t="shared" ref="U16:V16" si="137">BB16/AD16</f>
        <v>2.336229796</v>
      </c>
      <c r="V16" s="135">
        <f t="shared" si="137"/>
        <v>2.291286906</v>
      </c>
      <c r="W16" s="133">
        <f t="shared" ref="W16:W22" si="154">(U16-V16)/V16</f>
        <v>0.01961469324</v>
      </c>
      <c r="X16" s="134">
        <f t="shared" ref="X16:Y16" si="138">BE16/AD16</f>
        <v>0.565060341</v>
      </c>
      <c r="Y16" s="135">
        <f t="shared" si="138"/>
        <v>0.7220310855</v>
      </c>
      <c r="Z16" s="133">
        <f t="shared" ref="Z16:Z22" si="156">(X16-Y16)/Y16</f>
        <v>-0.2174016433</v>
      </c>
      <c r="AA16" s="134">
        <f t="shared" ref="AA16:AB16" si="139">BH16/AD16</f>
        <v>0.03788245595</v>
      </c>
      <c r="AB16" s="135">
        <f t="shared" si="139"/>
        <v>0.04952681311</v>
      </c>
      <c r="AC16" s="133">
        <f t="shared" ref="AC16:AC22" si="158">(AA16-AB16)/AB16</f>
        <v>-0.2351121832</v>
      </c>
      <c r="AD16" s="136">
        <f>SUM('12-17'!E15,'26-31'!E15,'16-21'!E15,'23-28'!E15,'07-12'!E15,'21-26'!E15,'04-09'!E15)</f>
        <v>119189.738</v>
      </c>
      <c r="AE16" s="90">
        <f>SUM('19-24'!E15,'02-07'!E15,'09-14'!E15,'30-05'!E15,'14-19'!E15,'28-02'!E15,'11-16'!E15)</f>
        <v>61703.95</v>
      </c>
      <c r="AF16" s="133">
        <f t="shared" ref="AF16:AF22" si="159">(AD16-AE16)/AE16</f>
        <v>0.9316387038</v>
      </c>
      <c r="AG16" s="137">
        <f>SUM('12-17'!D15,'26-31'!D15,'16-21'!D15,'23-28'!D15,'07-12'!D15,'21-26'!D15,'04-09'!D15)</f>
        <v>35150</v>
      </c>
      <c r="AH16" s="120">
        <f>SUM('19-24'!D15,'02-07'!D15,'09-14'!D15,'30-05'!D15,'14-19'!D15,'28-02'!D15,'11-16'!D15)</f>
        <v>18095</v>
      </c>
      <c r="AI16" s="133">
        <f t="shared" ref="AI16:AI22" si="160">(AG16-AH16)/AH16</f>
        <v>0.9425255595</v>
      </c>
      <c r="AJ16" s="138">
        <f t="shared" ref="AJ16:AK16" si="140">AV16/(AV16+AG16)</f>
        <v>0.05</v>
      </c>
      <c r="AK16" s="139">
        <f t="shared" si="140"/>
        <v>0.09525</v>
      </c>
      <c r="AL16" s="133">
        <f t="shared" ref="AL16:AL22" si="162">(AJ16-AK16)/AK16</f>
        <v>-0.4750656168</v>
      </c>
      <c r="AM16" s="137">
        <f>SUM('12-17'!L15,'26-31'!L15,'16-21'!L15,'23-28'!L15,'07-12'!L15,'21-26'!L15,'04-09'!L15)</f>
        <v>204195</v>
      </c>
      <c r="AN16" s="120">
        <f>SUM('19-24'!L15,'02-07'!L15,'09-14'!L15,'30-05'!L15,'14-19'!L15,'28-02'!L15,'11-16'!L15)</f>
        <v>104565</v>
      </c>
      <c r="AO16" s="133">
        <f t="shared" ref="AO16:AO22" si="163">(AM16-AN16)/AN16</f>
        <v>0.9528044757</v>
      </c>
      <c r="AP16" s="137">
        <f>SUM('12-17'!G15,'26-31'!G15,'16-21'!G15,'23-28'!G15,'07-12'!G15,'21-26'!G15,'04-09'!G15)</f>
        <v>183759.3487</v>
      </c>
      <c r="AQ16" s="120">
        <f>SUM('19-24'!G15,'02-07'!G15,'09-14'!G15,'30-05'!G15,'14-19'!G15,'28-02'!G15,'11-16'!G15)</f>
        <v>80189.39729</v>
      </c>
      <c r="AR16" s="133">
        <f t="shared" ref="AR16:AR22" si="164">(AP16-AQ16)/AQ16</f>
        <v>1.291566652</v>
      </c>
      <c r="AS16" s="137">
        <f>SUM('12-17'!H15,'26-31'!H15,'16-21'!H15,'23-28'!H15,'07-12'!H15,'21-26'!H15,'04-09'!H15)</f>
        <v>350319.2113</v>
      </c>
      <c r="AT16" s="120">
        <f>SUM('19-24'!H15,'02-07'!H15,'09-14'!H15,'30-05'!H15,'14-19'!H15,'28-02'!H15,'11-16'!H15)</f>
        <v>188989.6227</v>
      </c>
      <c r="AU16" s="133">
        <f t="shared" ref="AU16:AU22" si="165">(AS16-AT16)/AT16</f>
        <v>0.8536425773</v>
      </c>
      <c r="AV16" s="137">
        <f>SUM('12-17'!N15,'26-31'!N15,'16-21'!N15,'23-28'!N15,'07-12'!N15,'21-26'!N15,'04-09'!N15)</f>
        <v>1850</v>
      </c>
      <c r="AW16" s="120">
        <f>SUM('19-24'!N15,'02-07'!N15,'09-14'!N15,'30-05'!N15,'14-19'!N15,'28-02'!N15,'11-16'!N15)</f>
        <v>1905</v>
      </c>
      <c r="AX16" s="133">
        <f t="shared" ref="AX16:AX22" si="166">(AV16-AW16)/AW16</f>
        <v>-0.02887139108</v>
      </c>
      <c r="AY16" s="137">
        <f>AVERAGEIFS(Idade!C:C,Idade!A:A,A16,Idade!B:B,B16)</f>
        <v>46</v>
      </c>
      <c r="AZ16" s="120">
        <f>AVERAGEIFS(Idade!F:F,Idade!D:D,A16,Idade!E:E,B16)</f>
        <v>47</v>
      </c>
      <c r="BA16" s="133">
        <f t="shared" ref="BA16:BA22" si="167">(AY16-AZ16)/AZ16</f>
        <v>-0.02127659574</v>
      </c>
      <c r="BB16" s="140">
        <f>SUM('12-17'!O15,'26-31'!O15,'16-21'!O15,'23-28'!O15,'07-12'!O15,'21-26'!O15,'04-09'!O15)</f>
        <v>278454.6173</v>
      </c>
      <c r="BC16" s="141">
        <f>SUM('19-24'!O15,'02-07'!O15,'09-14'!O15,'30-05'!O15,'14-19'!O15,'28-02'!O15,'11-16'!O15)</f>
        <v>141381.4527</v>
      </c>
      <c r="BD16" s="133">
        <f t="shared" ref="BD16:BD22" si="168">(BB16-BC16)/BC16</f>
        <v>0.9695272045</v>
      </c>
      <c r="BE16" s="140">
        <f>SUM('12-17'!P15,'26-31'!P15,'16-21'!P15,'23-28'!P15,'07-12'!P15,'21-26'!P15,'04-09'!P15)</f>
        <v>67349.394</v>
      </c>
      <c r="BF16" s="141">
        <f>SUM('19-24'!P15,'02-07'!P15,'09-14'!P15,'30-05'!P15,'14-19'!P15,'28-02'!P15,'11-16'!P15)</f>
        <v>44552.17</v>
      </c>
      <c r="BG16" s="133">
        <f t="shared" ref="BG16:BG22" si="169">(BE16-BF16)/BF16</f>
        <v>0.5116972754</v>
      </c>
      <c r="BH16" s="140">
        <f>SUM('12-17'!Q15,'26-31'!Q15,'16-21'!Q15,'23-28'!Q15,'07-12'!Q15,'21-26'!Q15,'04-09'!Q15)</f>
        <v>4515.2</v>
      </c>
      <c r="BI16" s="141">
        <f>SUM('19-24'!Q15,'02-07'!Q15,'09-14'!Q15,'30-05'!Q15,'14-19'!Q15,'28-02'!Q15,'11-16'!Q15)</f>
        <v>3056</v>
      </c>
      <c r="BJ16" s="133">
        <f t="shared" ref="BJ16:BJ22" si="170">(BH16-BI16)/BI16</f>
        <v>0.477486911</v>
      </c>
      <c r="BK16" s="139"/>
      <c r="BL16" s="139"/>
      <c r="BM16" s="139"/>
    </row>
    <row r="17">
      <c r="A17" s="130" t="s">
        <v>63</v>
      </c>
      <c r="B17" s="142" t="s">
        <v>59</v>
      </c>
      <c r="C17" s="131" t="str">
        <f t="shared" ref="C17:D17" si="141">AD17/AG17</f>
        <v>#DIV/0!</v>
      </c>
      <c r="D17" s="132" t="str">
        <f t="shared" si="141"/>
        <v>#DIV/0!</v>
      </c>
      <c r="E17" s="133" t="str">
        <f t="shared" si="142"/>
        <v>#DIV/0!</v>
      </c>
      <c r="F17" s="132" t="str">
        <f t="shared" ref="F17:G17" si="143">(C17/AY17)*1000</f>
        <v>#DIV/0!</v>
      </c>
      <c r="G17" s="132" t="str">
        <f t="shared" si="143"/>
        <v>#DIV/0!</v>
      </c>
      <c r="H17" s="133" t="str">
        <f t="shared" si="144"/>
        <v>#DIV/0!</v>
      </c>
      <c r="I17" s="131" t="str">
        <f t="shared" ref="I17:J17" si="145">AM17/AD17</f>
        <v>#DIV/0!</v>
      </c>
      <c r="J17" s="132" t="str">
        <f t="shared" si="145"/>
        <v>#DIV/0!</v>
      </c>
      <c r="K17" s="133" t="str">
        <f t="shared" si="146"/>
        <v>#DIV/0!</v>
      </c>
      <c r="L17" s="131" t="str">
        <f t="shared" ref="L17:M17" si="147">AM17/AG17</f>
        <v>#DIV/0!</v>
      </c>
      <c r="M17" s="132" t="str">
        <f t="shared" si="147"/>
        <v>#DIV/0!</v>
      </c>
      <c r="N17" s="133" t="str">
        <f t="shared" si="148"/>
        <v>#DIV/0!</v>
      </c>
      <c r="O17" s="134" t="str">
        <f t="shared" ref="O17:P17" si="149">AP17/AD17</f>
        <v>#DIV/0!</v>
      </c>
      <c r="P17" s="135" t="str">
        <f t="shared" si="149"/>
        <v>#DIV/0!</v>
      </c>
      <c r="Q17" s="133" t="str">
        <f t="shared" si="150"/>
        <v>#DIV/0!</v>
      </c>
      <c r="R17" s="134" t="str">
        <f t="shared" ref="R17:S17" si="151">AS17/AD17</f>
        <v>#DIV/0!</v>
      </c>
      <c r="S17" s="135" t="str">
        <f t="shared" si="151"/>
        <v>#DIV/0!</v>
      </c>
      <c r="T17" s="133" t="str">
        <f t="shared" si="152"/>
        <v>#DIV/0!</v>
      </c>
      <c r="U17" s="134" t="str">
        <f t="shared" ref="U17:V17" si="153">BB17/AD17</f>
        <v>#DIV/0!</v>
      </c>
      <c r="V17" s="135" t="str">
        <f t="shared" si="153"/>
        <v>#DIV/0!</v>
      </c>
      <c r="W17" s="133" t="str">
        <f t="shared" si="154"/>
        <v>#DIV/0!</v>
      </c>
      <c r="X17" s="134" t="str">
        <f t="shared" ref="X17:Y17" si="155">BE17/AD17</f>
        <v>#DIV/0!</v>
      </c>
      <c r="Y17" s="135" t="str">
        <f t="shared" si="155"/>
        <v>#DIV/0!</v>
      </c>
      <c r="Z17" s="133" t="str">
        <f t="shared" si="156"/>
        <v>#DIV/0!</v>
      </c>
      <c r="AA17" s="134" t="str">
        <f t="shared" ref="AA17:AB17" si="157">BH17/AD17</f>
        <v>#DIV/0!</v>
      </c>
      <c r="AB17" s="135" t="str">
        <f t="shared" si="157"/>
        <v>#DIV/0!</v>
      </c>
      <c r="AC17" s="133" t="str">
        <f t="shared" si="158"/>
        <v>#DIV/0!</v>
      </c>
      <c r="AD17" s="136">
        <f>SUM('12-17'!E16,'26-31'!E16,'16-21'!E16,'23-28'!E16,'07-12'!E16,'21-26'!E16,'04-09'!E16)</f>
        <v>0</v>
      </c>
      <c r="AE17" s="90">
        <f>SUM('19-24'!E16,'02-07'!E16,'09-14'!E16,'30-05'!E16,'14-19'!E16,'28-02'!E16,'11-16'!E16)</f>
        <v>0</v>
      </c>
      <c r="AF17" s="133" t="str">
        <f t="shared" si="159"/>
        <v>#DIV/0!</v>
      </c>
      <c r="AG17" s="137">
        <f>SUM('12-17'!D16,'26-31'!D16,'16-21'!D16,'23-28'!D16,'07-12'!D16,'21-26'!D16,'04-09'!D16)</f>
        <v>0</v>
      </c>
      <c r="AH17" s="120">
        <f>SUM('19-24'!D16,'02-07'!D16,'09-14'!D16,'30-05'!D16,'14-19'!D16,'28-02'!D16,'11-16'!D16)</f>
        <v>0</v>
      </c>
      <c r="AI17" s="133" t="str">
        <f t="shared" si="160"/>
        <v>#DIV/0!</v>
      </c>
      <c r="AJ17" s="138" t="str">
        <f t="shared" ref="AJ17:AK17" si="161">AV17/(AV17+AG17)</f>
        <v>#DIV/0!</v>
      </c>
      <c r="AK17" s="139" t="str">
        <f t="shared" si="161"/>
        <v>#DIV/0!</v>
      </c>
      <c r="AL17" s="133" t="str">
        <f t="shared" si="162"/>
        <v>#DIV/0!</v>
      </c>
      <c r="AM17" s="137">
        <f>SUM('12-17'!L16,'26-31'!L16,'16-21'!L16,'23-28'!L16,'07-12'!L16,'21-26'!L16,'04-09'!L16)</f>
        <v>0</v>
      </c>
      <c r="AN17" s="120">
        <f>SUM('19-24'!L16,'02-07'!L16,'09-14'!L16,'30-05'!L16,'14-19'!L16,'28-02'!L16,'11-16'!L16)</f>
        <v>0</v>
      </c>
      <c r="AO17" s="133" t="str">
        <f t="shared" si="163"/>
        <v>#DIV/0!</v>
      </c>
      <c r="AP17" s="137">
        <f>SUM('12-17'!G16,'26-31'!G16,'16-21'!G16,'23-28'!G16,'07-12'!G16,'21-26'!G16,'04-09'!G16)</f>
        <v>0</v>
      </c>
      <c r="AQ17" s="120">
        <f>SUM('19-24'!G16,'02-07'!G16,'09-14'!G16,'30-05'!G16,'14-19'!G16,'28-02'!G16,'11-16'!G16)</f>
        <v>0</v>
      </c>
      <c r="AR17" s="133" t="str">
        <f t="shared" si="164"/>
        <v>#DIV/0!</v>
      </c>
      <c r="AS17" s="137">
        <f>SUM('12-17'!H16,'26-31'!H16,'16-21'!H16,'23-28'!H16,'07-12'!H16,'21-26'!H16,'04-09'!H16)</f>
        <v>0</v>
      </c>
      <c r="AT17" s="120">
        <f>SUM('19-24'!H16,'02-07'!H16,'09-14'!H16,'30-05'!H16,'14-19'!H16,'28-02'!H16,'11-16'!H16)</f>
        <v>0</v>
      </c>
      <c r="AU17" s="133" t="str">
        <f t="shared" si="165"/>
        <v>#DIV/0!</v>
      </c>
      <c r="AV17" s="137">
        <f>SUM('12-17'!N16,'26-31'!N16,'16-21'!N16,'23-28'!N16,'07-12'!N16,'21-26'!N16,'04-09'!N16)</f>
        <v>0</v>
      </c>
      <c r="AW17" s="120">
        <f>SUM('19-24'!N16,'02-07'!N16,'09-14'!N16,'30-05'!N16,'14-19'!N16,'28-02'!N16,'11-16'!N16)</f>
        <v>0</v>
      </c>
      <c r="AX17" s="133" t="str">
        <f t="shared" si="166"/>
        <v>#DIV/0!</v>
      </c>
      <c r="AY17" s="137" t="str">
        <f>AVERAGEIFS(Idade!C:C,Idade!A:A,A17,Idade!B:B,B17)</f>
        <v>#DIV/0!</v>
      </c>
      <c r="AZ17" s="120" t="str">
        <f>AVERAGEIFS(Idade!F:F,Idade!D:D,A17,Idade!E:E,B17)</f>
        <v>#DIV/0!</v>
      </c>
      <c r="BA17" s="133" t="str">
        <f t="shared" si="167"/>
        <v>#DIV/0!</v>
      </c>
      <c r="BB17" s="140">
        <f>SUM('12-17'!O16,'26-31'!O16,'16-21'!O16,'23-28'!O16,'07-12'!O16,'21-26'!O16,'04-09'!O16)</f>
        <v>0</v>
      </c>
      <c r="BC17" s="141">
        <f>SUM('19-24'!O16,'02-07'!O16,'09-14'!O16,'30-05'!O16,'14-19'!O16,'28-02'!O16,'11-16'!O16)</f>
        <v>0</v>
      </c>
      <c r="BD17" s="133" t="str">
        <f t="shared" si="168"/>
        <v>#DIV/0!</v>
      </c>
      <c r="BE17" s="140">
        <f>SUM('12-17'!P16,'26-31'!P16,'16-21'!P16,'23-28'!P16,'07-12'!P16,'21-26'!P16,'04-09'!P16)</f>
        <v>0</v>
      </c>
      <c r="BF17" s="141">
        <f>SUM('19-24'!P16,'02-07'!P16,'09-14'!P16,'30-05'!P16,'14-19'!P16,'28-02'!P16,'11-16'!P16)</f>
        <v>0</v>
      </c>
      <c r="BG17" s="133" t="str">
        <f t="shared" si="169"/>
        <v>#DIV/0!</v>
      </c>
      <c r="BH17" s="140">
        <f>SUM('12-17'!Q16,'26-31'!Q16,'16-21'!Q16,'23-28'!Q16,'07-12'!Q16,'21-26'!Q16,'04-09'!Q16)</f>
        <v>0</v>
      </c>
      <c r="BI17" s="141">
        <f>SUM('19-24'!Q16,'02-07'!Q16,'09-14'!Q16,'30-05'!Q16,'14-19'!Q16,'28-02'!Q16,'11-16'!Q16)</f>
        <v>0</v>
      </c>
      <c r="BJ17" s="133" t="str">
        <f t="shared" si="170"/>
        <v>#DIV/0!</v>
      </c>
      <c r="BK17" s="139"/>
      <c r="BL17" s="139"/>
      <c r="BM17" s="139"/>
    </row>
    <row r="18">
      <c r="A18" s="130" t="s">
        <v>63</v>
      </c>
      <c r="B18" s="142" t="s">
        <v>60</v>
      </c>
      <c r="C18" s="131" t="str">
        <f t="shared" ref="C18:D18" si="171">AD18/AG18</f>
        <v>#DIV/0!</v>
      </c>
      <c r="D18" s="132" t="str">
        <f t="shared" si="171"/>
        <v>#DIV/0!</v>
      </c>
      <c r="E18" s="133" t="str">
        <f t="shared" si="142"/>
        <v>#DIV/0!</v>
      </c>
      <c r="F18" s="132" t="str">
        <f t="shared" ref="F18:G18" si="172">(C18/AY18)*1000</f>
        <v>#DIV/0!</v>
      </c>
      <c r="G18" s="132" t="str">
        <f t="shared" si="172"/>
        <v>#DIV/0!</v>
      </c>
      <c r="H18" s="133" t="str">
        <f t="shared" si="144"/>
        <v>#DIV/0!</v>
      </c>
      <c r="I18" s="131" t="str">
        <f t="shared" ref="I18:J18" si="173">AM18/AD18</f>
        <v>#DIV/0!</v>
      </c>
      <c r="J18" s="132" t="str">
        <f t="shared" si="173"/>
        <v>#DIV/0!</v>
      </c>
      <c r="K18" s="133" t="str">
        <f t="shared" si="146"/>
        <v>#DIV/0!</v>
      </c>
      <c r="L18" s="131" t="str">
        <f t="shared" ref="L18:M18" si="174">AM18/AG18</f>
        <v>#DIV/0!</v>
      </c>
      <c r="M18" s="132" t="str">
        <f t="shared" si="174"/>
        <v>#DIV/0!</v>
      </c>
      <c r="N18" s="133" t="str">
        <f t="shared" si="148"/>
        <v>#DIV/0!</v>
      </c>
      <c r="O18" s="134" t="str">
        <f t="shared" ref="O18:P18" si="175">AP18/AD18</f>
        <v>#DIV/0!</v>
      </c>
      <c r="P18" s="135" t="str">
        <f t="shared" si="175"/>
        <v>#DIV/0!</v>
      </c>
      <c r="Q18" s="133" t="str">
        <f t="shared" si="150"/>
        <v>#DIV/0!</v>
      </c>
      <c r="R18" s="134" t="str">
        <f t="shared" ref="R18:S18" si="176">AS18/AD18</f>
        <v>#DIV/0!</v>
      </c>
      <c r="S18" s="135" t="str">
        <f t="shared" si="176"/>
        <v>#DIV/0!</v>
      </c>
      <c r="T18" s="133" t="str">
        <f t="shared" si="152"/>
        <v>#DIV/0!</v>
      </c>
      <c r="U18" s="134" t="str">
        <f t="shared" ref="U18:V18" si="177">BB18/AD18</f>
        <v>#DIV/0!</v>
      </c>
      <c r="V18" s="135" t="str">
        <f t="shared" si="177"/>
        <v>#DIV/0!</v>
      </c>
      <c r="W18" s="133" t="str">
        <f t="shared" si="154"/>
        <v>#DIV/0!</v>
      </c>
      <c r="X18" s="134" t="str">
        <f t="shared" ref="X18:Y18" si="178">BE18/AD18</f>
        <v>#DIV/0!</v>
      </c>
      <c r="Y18" s="135" t="str">
        <f t="shared" si="178"/>
        <v>#DIV/0!</v>
      </c>
      <c r="Z18" s="133" t="str">
        <f t="shared" si="156"/>
        <v>#DIV/0!</v>
      </c>
      <c r="AA18" s="134" t="str">
        <f t="shared" ref="AA18:AB18" si="179">BH18/AD18</f>
        <v>#DIV/0!</v>
      </c>
      <c r="AB18" s="135" t="str">
        <f t="shared" si="179"/>
        <v>#DIV/0!</v>
      </c>
      <c r="AC18" s="133" t="str">
        <f t="shared" si="158"/>
        <v>#DIV/0!</v>
      </c>
      <c r="AD18" s="136">
        <f>SUM('12-17'!E17,'26-31'!E17,'16-21'!E17,'23-28'!E17,'07-12'!E17,'21-26'!E17,'04-09'!E17)</f>
        <v>0</v>
      </c>
      <c r="AE18" s="90">
        <f>SUM('19-24'!E17,'02-07'!E17,'09-14'!E17,'30-05'!E17,'14-19'!E17,'28-02'!E17,'11-16'!E17)</f>
        <v>0</v>
      </c>
      <c r="AF18" s="133" t="str">
        <f t="shared" si="159"/>
        <v>#DIV/0!</v>
      </c>
      <c r="AG18" s="137">
        <f>SUM('12-17'!D17,'26-31'!D17,'16-21'!D17,'23-28'!D17,'07-12'!D17,'21-26'!D17,'04-09'!D17)</f>
        <v>0</v>
      </c>
      <c r="AH18" s="120">
        <f>SUM('19-24'!D17,'02-07'!D17,'09-14'!D17,'30-05'!D17,'14-19'!D17,'28-02'!D17,'11-16'!D17)</f>
        <v>0</v>
      </c>
      <c r="AI18" s="133" t="str">
        <f t="shared" si="160"/>
        <v>#DIV/0!</v>
      </c>
      <c r="AJ18" s="138" t="str">
        <f t="shared" ref="AJ18:AK18" si="180">AV18/(AV18+AG18)</f>
        <v>#DIV/0!</v>
      </c>
      <c r="AK18" s="139" t="str">
        <f t="shared" si="180"/>
        <v>#DIV/0!</v>
      </c>
      <c r="AL18" s="133" t="str">
        <f t="shared" si="162"/>
        <v>#DIV/0!</v>
      </c>
      <c r="AM18" s="137">
        <f>SUM('12-17'!L17,'26-31'!L17,'16-21'!L17,'23-28'!L17,'07-12'!L17,'21-26'!L17,'04-09'!L17)</f>
        <v>0</v>
      </c>
      <c r="AN18" s="120">
        <f>SUM('19-24'!L17,'02-07'!L17,'09-14'!L17,'30-05'!L17,'14-19'!L17,'28-02'!L17,'11-16'!L17)</f>
        <v>0</v>
      </c>
      <c r="AO18" s="133" t="str">
        <f t="shared" si="163"/>
        <v>#DIV/0!</v>
      </c>
      <c r="AP18" s="137">
        <f>SUM('12-17'!G17,'26-31'!G17,'16-21'!G17,'23-28'!G17,'07-12'!G17,'21-26'!G17,'04-09'!G17)</f>
        <v>0</v>
      </c>
      <c r="AQ18" s="120">
        <f>SUM('19-24'!G17,'02-07'!G17,'09-14'!G17,'30-05'!G17,'14-19'!G17,'28-02'!G17,'11-16'!G17)</f>
        <v>0</v>
      </c>
      <c r="AR18" s="133" t="str">
        <f t="shared" si="164"/>
        <v>#DIV/0!</v>
      </c>
      <c r="AS18" s="137">
        <f>SUM('12-17'!H17,'26-31'!H17,'16-21'!H17,'23-28'!H17,'07-12'!H17,'21-26'!H17,'04-09'!H17)</f>
        <v>0</v>
      </c>
      <c r="AT18" s="120">
        <f>SUM('19-24'!H17,'02-07'!H17,'09-14'!H17,'30-05'!H17,'14-19'!H17,'28-02'!H17,'11-16'!H17)</f>
        <v>0</v>
      </c>
      <c r="AU18" s="133" t="str">
        <f t="shared" si="165"/>
        <v>#DIV/0!</v>
      </c>
      <c r="AV18" s="137">
        <f>SUM('12-17'!N17,'26-31'!N17,'16-21'!N17,'23-28'!N17,'07-12'!N17,'21-26'!N17,'04-09'!N17)</f>
        <v>0</v>
      </c>
      <c r="AW18" s="120">
        <f>SUM('19-24'!N17,'02-07'!N17,'09-14'!N17,'30-05'!N17,'14-19'!N17,'28-02'!N17,'11-16'!N17)</f>
        <v>0</v>
      </c>
      <c r="AX18" s="133" t="str">
        <f t="shared" si="166"/>
        <v>#DIV/0!</v>
      </c>
      <c r="AY18" s="137" t="str">
        <f>AVERAGEIFS(Idade!C:C,Idade!A:A,A18,Idade!B:B,B18)</f>
        <v>#DIV/0!</v>
      </c>
      <c r="AZ18" s="120" t="str">
        <f>AVERAGEIFS(Idade!F:F,Idade!D:D,A18,Idade!E:E,B18)</f>
        <v>#DIV/0!</v>
      </c>
      <c r="BA18" s="133" t="str">
        <f t="shared" si="167"/>
        <v>#DIV/0!</v>
      </c>
      <c r="BB18" s="140">
        <f>SUM('12-17'!O17,'26-31'!O17,'16-21'!O17,'23-28'!O17,'07-12'!O17,'21-26'!O17,'04-09'!O17)</f>
        <v>0</v>
      </c>
      <c r="BC18" s="141">
        <f>SUM('19-24'!O17,'02-07'!O17,'09-14'!O17,'30-05'!O17,'14-19'!O17,'28-02'!O17,'11-16'!O17)</f>
        <v>0</v>
      </c>
      <c r="BD18" s="133" t="str">
        <f t="shared" si="168"/>
        <v>#DIV/0!</v>
      </c>
      <c r="BE18" s="140">
        <f>SUM('12-17'!P17,'26-31'!P17,'16-21'!P17,'23-28'!P17,'07-12'!P17,'21-26'!P17,'04-09'!P17)</f>
        <v>0</v>
      </c>
      <c r="BF18" s="141">
        <f>SUM('19-24'!P17,'02-07'!P17,'09-14'!P17,'30-05'!P17,'14-19'!P17,'28-02'!P17,'11-16'!P17)</f>
        <v>0</v>
      </c>
      <c r="BG18" s="133" t="str">
        <f t="shared" si="169"/>
        <v>#DIV/0!</v>
      </c>
      <c r="BH18" s="140">
        <f>SUM('12-17'!Q17,'26-31'!Q17,'16-21'!Q17,'23-28'!Q17,'07-12'!Q17,'21-26'!Q17,'04-09'!Q17)</f>
        <v>0</v>
      </c>
      <c r="BI18" s="141">
        <f>SUM('19-24'!Q17,'02-07'!Q17,'09-14'!Q17,'30-05'!Q17,'14-19'!Q17,'28-02'!Q17,'11-16'!Q17)</f>
        <v>0</v>
      </c>
      <c r="BJ18" s="133" t="str">
        <f t="shared" si="170"/>
        <v>#DIV/0!</v>
      </c>
      <c r="BK18" s="139"/>
      <c r="BL18" s="139"/>
      <c r="BM18" s="139"/>
    </row>
    <row r="19">
      <c r="A19" s="142" t="s">
        <v>64</v>
      </c>
      <c r="B19" s="142" t="s">
        <v>57</v>
      </c>
      <c r="C19" s="131" t="str">
        <f t="shared" ref="C19:D19" si="181">AD19/AG19</f>
        <v>#DIV/0!</v>
      </c>
      <c r="D19" s="132" t="str">
        <f t="shared" si="181"/>
        <v>#DIV/0!</v>
      </c>
      <c r="E19" s="133" t="str">
        <f t="shared" si="142"/>
        <v>#DIV/0!</v>
      </c>
      <c r="F19" s="132" t="str">
        <f t="shared" ref="F19:G19" si="182">(C19/AY19)*1000</f>
        <v>#DIV/0!</v>
      </c>
      <c r="G19" s="132" t="str">
        <f t="shared" si="182"/>
        <v>#DIV/0!</v>
      </c>
      <c r="H19" s="133" t="str">
        <f t="shared" si="144"/>
        <v>#DIV/0!</v>
      </c>
      <c r="I19" s="131" t="str">
        <f t="shared" ref="I19:J19" si="183">AM19/AD19</f>
        <v>#DIV/0!</v>
      </c>
      <c r="J19" s="132" t="str">
        <f t="shared" si="183"/>
        <v>#DIV/0!</v>
      </c>
      <c r="K19" s="133" t="str">
        <f t="shared" si="146"/>
        <v>#DIV/0!</v>
      </c>
      <c r="L19" s="131" t="str">
        <f t="shared" ref="L19:M19" si="184">AM19/AG19</f>
        <v>#DIV/0!</v>
      </c>
      <c r="M19" s="132" t="str">
        <f t="shared" si="184"/>
        <v>#DIV/0!</v>
      </c>
      <c r="N19" s="133" t="str">
        <f t="shared" si="148"/>
        <v>#DIV/0!</v>
      </c>
      <c r="O19" s="134" t="str">
        <f t="shared" ref="O19:P19" si="185">AP19/AD19</f>
        <v>#DIV/0!</v>
      </c>
      <c r="P19" s="135" t="str">
        <f t="shared" si="185"/>
        <v>#DIV/0!</v>
      </c>
      <c r="Q19" s="133" t="str">
        <f t="shared" si="150"/>
        <v>#DIV/0!</v>
      </c>
      <c r="R19" s="134" t="str">
        <f t="shared" ref="R19:S19" si="186">AS19/AD19</f>
        <v>#DIV/0!</v>
      </c>
      <c r="S19" s="135" t="str">
        <f t="shared" si="186"/>
        <v>#DIV/0!</v>
      </c>
      <c r="T19" s="133" t="str">
        <f t="shared" si="152"/>
        <v>#DIV/0!</v>
      </c>
      <c r="U19" s="134" t="str">
        <f t="shared" ref="U19:V19" si="187">BB19/AD19</f>
        <v>#DIV/0!</v>
      </c>
      <c r="V19" s="135" t="str">
        <f t="shared" si="187"/>
        <v>#DIV/0!</v>
      </c>
      <c r="W19" s="133" t="str">
        <f t="shared" si="154"/>
        <v>#DIV/0!</v>
      </c>
      <c r="X19" s="134" t="str">
        <f t="shared" ref="X19:Y19" si="188">BE19/AD19</f>
        <v>#DIV/0!</v>
      </c>
      <c r="Y19" s="135" t="str">
        <f t="shared" si="188"/>
        <v>#DIV/0!</v>
      </c>
      <c r="Z19" s="133" t="str">
        <f t="shared" si="156"/>
        <v>#DIV/0!</v>
      </c>
      <c r="AA19" s="134" t="str">
        <f t="shared" ref="AA19:AB19" si="189">BH19/AD19</f>
        <v>#DIV/0!</v>
      </c>
      <c r="AB19" s="135" t="str">
        <f t="shared" si="189"/>
        <v>#DIV/0!</v>
      </c>
      <c r="AC19" s="133" t="str">
        <f t="shared" si="158"/>
        <v>#DIV/0!</v>
      </c>
      <c r="AD19" s="136">
        <f>SUM('12-17'!E18,'26-31'!E18,'16-21'!E18,'23-28'!E18,'07-12'!E18,'21-26'!E18,'04-09'!E18)</f>
        <v>0</v>
      </c>
      <c r="AE19" s="90">
        <f>SUM('19-24'!E18,'02-07'!E18,'09-14'!E18,'30-05'!E18,'14-19'!E18,'28-02'!E18,'11-16'!E18)</f>
        <v>0</v>
      </c>
      <c r="AF19" s="133" t="str">
        <f t="shared" si="159"/>
        <v>#DIV/0!</v>
      </c>
      <c r="AG19" s="137">
        <f>SUM('12-17'!D18,'26-31'!D18,'16-21'!D18,'23-28'!D18,'07-12'!D18,'21-26'!D18,'04-09'!D18)</f>
        <v>0</v>
      </c>
      <c r="AH19" s="120">
        <f>SUM('19-24'!D18,'02-07'!D18,'09-14'!D18,'30-05'!D18,'14-19'!D18,'28-02'!D18,'11-16'!D18)</f>
        <v>0</v>
      </c>
      <c r="AI19" s="133" t="str">
        <f t="shared" si="160"/>
        <v>#DIV/0!</v>
      </c>
      <c r="AJ19" s="138" t="str">
        <f t="shared" ref="AJ19:AK19" si="190">AV19/(AV19+AG19)</f>
        <v>#DIV/0!</v>
      </c>
      <c r="AK19" s="139" t="str">
        <f t="shared" si="190"/>
        <v>#DIV/0!</v>
      </c>
      <c r="AL19" s="133" t="str">
        <f t="shared" si="162"/>
        <v>#DIV/0!</v>
      </c>
      <c r="AM19" s="137">
        <f>SUM('12-17'!L18,'26-31'!L18,'16-21'!L18,'23-28'!L18,'07-12'!L18,'21-26'!L18,'04-09'!L18)</f>
        <v>0</v>
      </c>
      <c r="AN19" s="120">
        <f>SUM('19-24'!L18,'02-07'!L18,'09-14'!L18,'30-05'!L18,'14-19'!L18,'28-02'!L18,'11-16'!L18)</f>
        <v>0</v>
      </c>
      <c r="AO19" s="133" t="str">
        <f t="shared" si="163"/>
        <v>#DIV/0!</v>
      </c>
      <c r="AP19" s="137">
        <f>SUM('12-17'!G18,'26-31'!G18,'16-21'!G18,'23-28'!G18,'07-12'!G18,'21-26'!G18,'04-09'!G18)</f>
        <v>0</v>
      </c>
      <c r="AQ19" s="120">
        <f>SUM('19-24'!G18,'02-07'!G18,'09-14'!G18,'30-05'!G18,'14-19'!G18,'28-02'!G18,'11-16'!G18)</f>
        <v>0</v>
      </c>
      <c r="AR19" s="133" t="str">
        <f t="shared" si="164"/>
        <v>#DIV/0!</v>
      </c>
      <c r="AS19" s="137">
        <f>SUM('12-17'!H18,'26-31'!H18,'16-21'!H18,'23-28'!H18,'07-12'!H18,'21-26'!H18,'04-09'!H18)</f>
        <v>0</v>
      </c>
      <c r="AT19" s="120">
        <f>SUM('19-24'!H18,'02-07'!H18,'09-14'!H18,'30-05'!H18,'14-19'!H18,'28-02'!H18,'11-16'!H18)</f>
        <v>0</v>
      </c>
      <c r="AU19" s="133" t="str">
        <f t="shared" si="165"/>
        <v>#DIV/0!</v>
      </c>
      <c r="AV19" s="137">
        <f>SUM('12-17'!N18,'26-31'!N18,'16-21'!N18,'23-28'!N18,'07-12'!N18,'21-26'!N18,'04-09'!N18)</f>
        <v>0</v>
      </c>
      <c r="AW19" s="120">
        <f>SUM('19-24'!N18,'02-07'!N18,'09-14'!N18,'30-05'!N18,'14-19'!N18,'28-02'!N18,'11-16'!N18)</f>
        <v>0</v>
      </c>
      <c r="AX19" s="133" t="str">
        <f t="shared" si="166"/>
        <v>#DIV/0!</v>
      </c>
      <c r="AY19" s="137" t="str">
        <f>AVERAGEIFS(Idade!C:C,Idade!A:A,A19,Idade!B:B,B19)</f>
        <v>#DIV/0!</v>
      </c>
      <c r="AZ19" s="120" t="str">
        <f>AVERAGEIFS(Idade!F:F,Idade!D:D,A19,Idade!E:E,B19)</f>
        <v>#DIV/0!</v>
      </c>
      <c r="BA19" s="133" t="str">
        <f t="shared" si="167"/>
        <v>#DIV/0!</v>
      </c>
      <c r="BB19" s="140">
        <f>SUM('12-17'!O18,'26-31'!O18,'16-21'!O18,'23-28'!O18,'07-12'!O18,'21-26'!O18,'04-09'!O18)</f>
        <v>0</v>
      </c>
      <c r="BC19" s="141">
        <f>SUM('19-24'!O18,'02-07'!O18,'09-14'!O18,'30-05'!O18,'14-19'!O18,'28-02'!O18,'11-16'!O18)</f>
        <v>0</v>
      </c>
      <c r="BD19" s="133" t="str">
        <f t="shared" si="168"/>
        <v>#DIV/0!</v>
      </c>
      <c r="BE19" s="140">
        <f>SUM('12-17'!P18,'26-31'!P18,'16-21'!P18,'23-28'!P18,'07-12'!P18,'21-26'!P18,'04-09'!P18)</f>
        <v>0</v>
      </c>
      <c r="BF19" s="141">
        <f>SUM('19-24'!P18,'02-07'!P18,'09-14'!P18,'30-05'!P18,'14-19'!P18,'28-02'!P18,'11-16'!P18)</f>
        <v>0</v>
      </c>
      <c r="BG19" s="133" t="str">
        <f t="shared" si="169"/>
        <v>#DIV/0!</v>
      </c>
      <c r="BH19" s="140">
        <f>SUM('12-17'!Q18,'26-31'!Q18,'16-21'!Q18,'23-28'!Q18,'07-12'!Q18,'21-26'!Q18,'04-09'!Q18)</f>
        <v>0</v>
      </c>
      <c r="BI19" s="141">
        <f>SUM('19-24'!Q18,'02-07'!Q18,'09-14'!Q18,'30-05'!Q18,'14-19'!Q18,'28-02'!Q18,'11-16'!Q18)</f>
        <v>0</v>
      </c>
      <c r="BJ19" s="133" t="str">
        <f t="shared" si="170"/>
        <v>#DIV/0!</v>
      </c>
      <c r="BK19" s="139"/>
      <c r="BL19" s="139"/>
      <c r="BM19" s="139"/>
    </row>
    <row r="20">
      <c r="A20" s="130" t="s">
        <v>64</v>
      </c>
      <c r="B20" s="142" t="s">
        <v>58</v>
      </c>
      <c r="C20" s="131" t="str">
        <f t="shared" ref="C20:D20" si="191">AD20/AG20</f>
        <v>#DIV/0!</v>
      </c>
      <c r="D20" s="132" t="str">
        <f t="shared" si="191"/>
        <v>#DIV/0!</v>
      </c>
      <c r="E20" s="133" t="str">
        <f t="shared" si="142"/>
        <v>#DIV/0!</v>
      </c>
      <c r="F20" s="132" t="str">
        <f t="shared" ref="F20:G20" si="192">(C20/AY20)*1000</f>
        <v>#DIV/0!</v>
      </c>
      <c r="G20" s="132" t="str">
        <f t="shared" si="192"/>
        <v>#DIV/0!</v>
      </c>
      <c r="H20" s="133" t="str">
        <f t="shared" si="144"/>
        <v>#DIV/0!</v>
      </c>
      <c r="I20" s="131" t="str">
        <f t="shared" ref="I20:J20" si="193">AM20/AD20</f>
        <v>#DIV/0!</v>
      </c>
      <c r="J20" s="132" t="str">
        <f t="shared" si="193"/>
        <v>#DIV/0!</v>
      </c>
      <c r="K20" s="133" t="str">
        <f t="shared" si="146"/>
        <v>#DIV/0!</v>
      </c>
      <c r="L20" s="131" t="str">
        <f t="shared" ref="L20:M20" si="194">AM20/AG20</f>
        <v>#DIV/0!</v>
      </c>
      <c r="M20" s="132" t="str">
        <f t="shared" si="194"/>
        <v>#DIV/0!</v>
      </c>
      <c r="N20" s="133" t="str">
        <f t="shared" si="148"/>
        <v>#DIV/0!</v>
      </c>
      <c r="O20" s="134" t="str">
        <f t="shared" ref="O20:P20" si="195">AP20/AD20</f>
        <v>#DIV/0!</v>
      </c>
      <c r="P20" s="135" t="str">
        <f t="shared" si="195"/>
        <v>#DIV/0!</v>
      </c>
      <c r="Q20" s="133" t="str">
        <f t="shared" si="150"/>
        <v>#DIV/0!</v>
      </c>
      <c r="R20" s="134" t="str">
        <f t="shared" ref="R20:S20" si="196">AS20/AD20</f>
        <v>#DIV/0!</v>
      </c>
      <c r="S20" s="135" t="str">
        <f t="shared" si="196"/>
        <v>#DIV/0!</v>
      </c>
      <c r="T20" s="133" t="str">
        <f t="shared" si="152"/>
        <v>#DIV/0!</v>
      </c>
      <c r="U20" s="134" t="str">
        <f t="shared" ref="U20:V20" si="197">BB20/AD20</f>
        <v>#DIV/0!</v>
      </c>
      <c r="V20" s="135" t="str">
        <f t="shared" si="197"/>
        <v>#DIV/0!</v>
      </c>
      <c r="W20" s="133" t="str">
        <f t="shared" si="154"/>
        <v>#DIV/0!</v>
      </c>
      <c r="X20" s="134" t="str">
        <f t="shared" ref="X20:Y20" si="198">BE20/AD20</f>
        <v>#DIV/0!</v>
      </c>
      <c r="Y20" s="135" t="str">
        <f t="shared" si="198"/>
        <v>#DIV/0!</v>
      </c>
      <c r="Z20" s="133" t="str">
        <f t="shared" si="156"/>
        <v>#DIV/0!</v>
      </c>
      <c r="AA20" s="134" t="str">
        <f t="shared" ref="AA20:AB20" si="199">BH20/AD20</f>
        <v>#DIV/0!</v>
      </c>
      <c r="AB20" s="135" t="str">
        <f t="shared" si="199"/>
        <v>#DIV/0!</v>
      </c>
      <c r="AC20" s="133" t="str">
        <f t="shared" si="158"/>
        <v>#DIV/0!</v>
      </c>
      <c r="AD20" s="136">
        <f>SUM('12-17'!E19,'26-31'!E19,'16-21'!E19,'23-28'!E19,'07-12'!E19,'21-26'!E19,'04-09'!E19)</f>
        <v>0</v>
      </c>
      <c r="AE20" s="90">
        <f>SUM('19-24'!E19,'02-07'!E19,'09-14'!E19,'30-05'!E19,'14-19'!E19,'28-02'!E19,'11-16'!E19)</f>
        <v>0</v>
      </c>
      <c r="AF20" s="133" t="str">
        <f t="shared" si="159"/>
        <v>#DIV/0!</v>
      </c>
      <c r="AG20" s="137">
        <f>SUM('12-17'!D19,'26-31'!D19,'16-21'!D19,'23-28'!D19,'07-12'!D19,'21-26'!D19,'04-09'!D19)</f>
        <v>0</v>
      </c>
      <c r="AH20" s="120">
        <f>SUM('19-24'!D19,'02-07'!D19,'09-14'!D19,'30-05'!D19,'14-19'!D19,'28-02'!D19,'11-16'!D19)</f>
        <v>0</v>
      </c>
      <c r="AI20" s="133" t="str">
        <f t="shared" si="160"/>
        <v>#DIV/0!</v>
      </c>
      <c r="AJ20" s="138" t="str">
        <f t="shared" ref="AJ20:AK20" si="200">AV20/(AV20+AG20)</f>
        <v>#DIV/0!</v>
      </c>
      <c r="AK20" s="139" t="str">
        <f t="shared" si="200"/>
        <v>#DIV/0!</v>
      </c>
      <c r="AL20" s="133" t="str">
        <f t="shared" si="162"/>
        <v>#DIV/0!</v>
      </c>
      <c r="AM20" s="137">
        <f>SUM('12-17'!L19,'26-31'!L19,'16-21'!L19,'23-28'!L19,'07-12'!L19,'21-26'!L19,'04-09'!L19)</f>
        <v>0</v>
      </c>
      <c r="AN20" s="120">
        <f>SUM('19-24'!L19,'02-07'!L19,'09-14'!L19,'30-05'!L19,'14-19'!L19,'28-02'!L19,'11-16'!L19)</f>
        <v>0</v>
      </c>
      <c r="AO20" s="133" t="str">
        <f t="shared" si="163"/>
        <v>#DIV/0!</v>
      </c>
      <c r="AP20" s="137">
        <f>SUM('12-17'!G19,'26-31'!G19,'16-21'!G19,'23-28'!G19,'07-12'!G19,'21-26'!G19,'04-09'!G19)</f>
        <v>0</v>
      </c>
      <c r="AQ20" s="120">
        <f>SUM('19-24'!G19,'02-07'!G19,'09-14'!G19,'30-05'!G19,'14-19'!G19,'28-02'!G19,'11-16'!G19)</f>
        <v>0</v>
      </c>
      <c r="AR20" s="133" t="str">
        <f t="shared" si="164"/>
        <v>#DIV/0!</v>
      </c>
      <c r="AS20" s="137">
        <f>SUM('12-17'!H19,'26-31'!H19,'16-21'!H19,'23-28'!H19,'07-12'!H19,'21-26'!H19,'04-09'!H19)</f>
        <v>0</v>
      </c>
      <c r="AT20" s="120">
        <f>SUM('19-24'!H19,'02-07'!H19,'09-14'!H19,'30-05'!H19,'14-19'!H19,'28-02'!H19,'11-16'!H19)</f>
        <v>0</v>
      </c>
      <c r="AU20" s="133" t="str">
        <f t="shared" si="165"/>
        <v>#DIV/0!</v>
      </c>
      <c r="AV20" s="137">
        <f>SUM('12-17'!N19,'26-31'!N19,'16-21'!N19,'23-28'!N19,'07-12'!N19,'21-26'!N19,'04-09'!N19)</f>
        <v>0</v>
      </c>
      <c r="AW20" s="120">
        <f>SUM('19-24'!N19,'02-07'!N19,'09-14'!N19,'30-05'!N19,'14-19'!N19,'28-02'!N19,'11-16'!N19)</f>
        <v>0</v>
      </c>
      <c r="AX20" s="133" t="str">
        <f t="shared" si="166"/>
        <v>#DIV/0!</v>
      </c>
      <c r="AY20" s="137" t="str">
        <f>AVERAGEIFS(Idade!C:C,Idade!A:A,A20,Idade!B:B,B20)</f>
        <v>#DIV/0!</v>
      </c>
      <c r="AZ20" s="120" t="str">
        <f>AVERAGEIFS(Idade!F:F,Idade!D:D,A20,Idade!E:E,B20)</f>
        <v>#DIV/0!</v>
      </c>
      <c r="BA20" s="133" t="str">
        <f t="shared" si="167"/>
        <v>#DIV/0!</v>
      </c>
      <c r="BB20" s="140">
        <f>SUM('12-17'!O19,'26-31'!O19,'16-21'!O19,'23-28'!O19,'07-12'!O19,'21-26'!O19,'04-09'!O19)</f>
        <v>0</v>
      </c>
      <c r="BC20" s="141">
        <f>SUM('19-24'!O19,'02-07'!O19,'09-14'!O19,'30-05'!O19,'14-19'!O19,'28-02'!O19,'11-16'!O19)</f>
        <v>0</v>
      </c>
      <c r="BD20" s="133" t="str">
        <f t="shared" si="168"/>
        <v>#DIV/0!</v>
      </c>
      <c r="BE20" s="140">
        <f>SUM('12-17'!P19,'26-31'!P19,'16-21'!P19,'23-28'!P19,'07-12'!P19,'21-26'!P19,'04-09'!P19)</f>
        <v>0</v>
      </c>
      <c r="BF20" s="141">
        <f>SUM('19-24'!P19,'02-07'!P19,'09-14'!P19,'30-05'!P19,'14-19'!P19,'28-02'!P19,'11-16'!P19)</f>
        <v>0</v>
      </c>
      <c r="BG20" s="133" t="str">
        <f t="shared" si="169"/>
        <v>#DIV/0!</v>
      </c>
      <c r="BH20" s="140">
        <f>SUM('12-17'!Q19,'26-31'!Q19,'16-21'!Q19,'23-28'!Q19,'07-12'!Q19,'21-26'!Q19,'04-09'!Q19)</f>
        <v>0</v>
      </c>
      <c r="BI20" s="141">
        <f>SUM('19-24'!Q19,'02-07'!Q19,'09-14'!Q19,'30-05'!Q19,'14-19'!Q19,'28-02'!Q19,'11-16'!Q19)</f>
        <v>0</v>
      </c>
      <c r="BJ20" s="133" t="str">
        <f t="shared" si="170"/>
        <v>#DIV/0!</v>
      </c>
      <c r="BK20" s="139"/>
      <c r="BL20" s="139"/>
      <c r="BM20" s="139"/>
    </row>
    <row r="21">
      <c r="A21" s="130" t="s">
        <v>64</v>
      </c>
      <c r="B21" s="142" t="s">
        <v>59</v>
      </c>
      <c r="C21" s="131" t="str">
        <f t="shared" ref="C21:D21" si="201">AD21/AG21</f>
        <v>#DIV/0!</v>
      </c>
      <c r="D21" s="132" t="str">
        <f t="shared" si="201"/>
        <v>#DIV/0!</v>
      </c>
      <c r="E21" s="133" t="str">
        <f t="shared" si="142"/>
        <v>#DIV/0!</v>
      </c>
      <c r="F21" s="132" t="str">
        <f t="shared" ref="F21:G21" si="202">(C21/AY21)*1000</f>
        <v>#DIV/0!</v>
      </c>
      <c r="G21" s="132" t="str">
        <f t="shared" si="202"/>
        <v>#DIV/0!</v>
      </c>
      <c r="H21" s="133" t="str">
        <f t="shared" si="144"/>
        <v>#DIV/0!</v>
      </c>
      <c r="I21" s="131" t="str">
        <f t="shared" ref="I21:J21" si="203">AM21/AD21</f>
        <v>#DIV/0!</v>
      </c>
      <c r="J21" s="132" t="str">
        <f t="shared" si="203"/>
        <v>#DIV/0!</v>
      </c>
      <c r="K21" s="133" t="str">
        <f t="shared" si="146"/>
        <v>#DIV/0!</v>
      </c>
      <c r="L21" s="131" t="str">
        <f t="shared" ref="L21:M21" si="204">AM21/AG21</f>
        <v>#DIV/0!</v>
      </c>
      <c r="M21" s="132" t="str">
        <f t="shared" si="204"/>
        <v>#DIV/0!</v>
      </c>
      <c r="N21" s="133" t="str">
        <f t="shared" si="148"/>
        <v>#DIV/0!</v>
      </c>
      <c r="O21" s="134" t="str">
        <f t="shared" ref="O21:P21" si="205">AP21/AD21</f>
        <v>#DIV/0!</v>
      </c>
      <c r="P21" s="135" t="str">
        <f t="shared" si="205"/>
        <v>#DIV/0!</v>
      </c>
      <c r="Q21" s="133" t="str">
        <f t="shared" si="150"/>
        <v>#DIV/0!</v>
      </c>
      <c r="R21" s="134" t="str">
        <f t="shared" ref="R21:S21" si="206">AS21/AD21</f>
        <v>#DIV/0!</v>
      </c>
      <c r="S21" s="135" t="str">
        <f t="shared" si="206"/>
        <v>#DIV/0!</v>
      </c>
      <c r="T21" s="133" t="str">
        <f t="shared" si="152"/>
        <v>#DIV/0!</v>
      </c>
      <c r="U21" s="134" t="str">
        <f t="shared" ref="U21:V21" si="207">BB21/AD21</f>
        <v>#DIV/0!</v>
      </c>
      <c r="V21" s="135" t="str">
        <f t="shared" si="207"/>
        <v>#DIV/0!</v>
      </c>
      <c r="W21" s="133" t="str">
        <f t="shared" si="154"/>
        <v>#DIV/0!</v>
      </c>
      <c r="X21" s="134" t="str">
        <f t="shared" ref="X21:Y21" si="208">BE21/AD21</f>
        <v>#DIV/0!</v>
      </c>
      <c r="Y21" s="135" t="str">
        <f t="shared" si="208"/>
        <v>#DIV/0!</v>
      </c>
      <c r="Z21" s="133" t="str">
        <f t="shared" si="156"/>
        <v>#DIV/0!</v>
      </c>
      <c r="AA21" s="134" t="str">
        <f t="shared" ref="AA21:AB21" si="209">BH21/AD21</f>
        <v>#DIV/0!</v>
      </c>
      <c r="AB21" s="135" t="str">
        <f t="shared" si="209"/>
        <v>#DIV/0!</v>
      </c>
      <c r="AC21" s="133" t="str">
        <f t="shared" si="158"/>
        <v>#DIV/0!</v>
      </c>
      <c r="AD21" s="136">
        <f>SUM('12-17'!E20,'26-31'!E20,'16-21'!E20,'23-28'!E20,'07-12'!E20,'21-26'!E20,'04-09'!E20)</f>
        <v>0</v>
      </c>
      <c r="AE21" s="90">
        <f>SUM('19-24'!E20,'02-07'!E20,'09-14'!E20,'30-05'!E20,'14-19'!E20,'28-02'!E20,'11-16'!E20)</f>
        <v>0</v>
      </c>
      <c r="AF21" s="133" t="str">
        <f t="shared" si="159"/>
        <v>#DIV/0!</v>
      </c>
      <c r="AG21" s="137">
        <f>SUM('12-17'!D20,'26-31'!D20,'16-21'!D20,'23-28'!D20,'07-12'!D20,'21-26'!D20,'04-09'!D20)</f>
        <v>0</v>
      </c>
      <c r="AH21" s="120">
        <f>SUM('19-24'!D20,'02-07'!D20,'09-14'!D20,'30-05'!D20,'14-19'!D20,'28-02'!D20,'11-16'!D20)</f>
        <v>0</v>
      </c>
      <c r="AI21" s="133" t="str">
        <f t="shared" si="160"/>
        <v>#DIV/0!</v>
      </c>
      <c r="AJ21" s="138" t="str">
        <f t="shared" ref="AJ21:AK21" si="210">AV21/(AV21+AG21)</f>
        <v>#DIV/0!</v>
      </c>
      <c r="AK21" s="139" t="str">
        <f t="shared" si="210"/>
        <v>#DIV/0!</v>
      </c>
      <c r="AL21" s="133" t="str">
        <f t="shared" si="162"/>
        <v>#DIV/0!</v>
      </c>
      <c r="AM21" s="137">
        <f>SUM('12-17'!L20,'26-31'!L20,'16-21'!L20,'23-28'!L20,'07-12'!L20,'21-26'!L20,'04-09'!L20)</f>
        <v>0</v>
      </c>
      <c r="AN21" s="120">
        <f>SUM('19-24'!L20,'02-07'!L20,'09-14'!L20,'30-05'!L20,'14-19'!L20,'28-02'!L20,'11-16'!L20)</f>
        <v>0</v>
      </c>
      <c r="AO21" s="133" t="str">
        <f t="shared" si="163"/>
        <v>#DIV/0!</v>
      </c>
      <c r="AP21" s="137">
        <f>SUM('12-17'!G20,'26-31'!G20,'16-21'!G20,'23-28'!G20,'07-12'!G20,'21-26'!G20,'04-09'!G20)</f>
        <v>0</v>
      </c>
      <c r="AQ21" s="120">
        <f>SUM('19-24'!G20,'02-07'!G20,'09-14'!G20,'30-05'!G20,'14-19'!G20,'28-02'!G20,'11-16'!G20)</f>
        <v>0</v>
      </c>
      <c r="AR21" s="133" t="str">
        <f t="shared" si="164"/>
        <v>#DIV/0!</v>
      </c>
      <c r="AS21" s="137">
        <f>SUM('12-17'!H20,'26-31'!H20,'16-21'!H20,'23-28'!H20,'07-12'!H20,'21-26'!H20,'04-09'!H20)</f>
        <v>0</v>
      </c>
      <c r="AT21" s="120">
        <f>SUM('19-24'!H20,'02-07'!H20,'09-14'!H20,'30-05'!H20,'14-19'!H20,'28-02'!H20,'11-16'!H20)</f>
        <v>0</v>
      </c>
      <c r="AU21" s="133" t="str">
        <f t="shared" si="165"/>
        <v>#DIV/0!</v>
      </c>
      <c r="AV21" s="137">
        <f>SUM('12-17'!N20,'26-31'!N20,'16-21'!N20,'23-28'!N20,'07-12'!N20,'21-26'!N20,'04-09'!N20)</f>
        <v>0</v>
      </c>
      <c r="AW21" s="120">
        <f>SUM('19-24'!N20,'02-07'!N20,'09-14'!N20,'30-05'!N20,'14-19'!N20,'28-02'!N20,'11-16'!N20)</f>
        <v>0</v>
      </c>
      <c r="AX21" s="133" t="str">
        <f t="shared" si="166"/>
        <v>#DIV/0!</v>
      </c>
      <c r="AY21" s="137" t="str">
        <f>AVERAGEIFS(Idade!C:C,Idade!A:A,A21,Idade!B:B,B21)</f>
        <v>#DIV/0!</v>
      </c>
      <c r="AZ21" s="120" t="str">
        <f>AVERAGEIFS(Idade!F:F,Idade!D:D,A21,Idade!E:E,B21)</f>
        <v>#DIV/0!</v>
      </c>
      <c r="BA21" s="133" t="str">
        <f t="shared" si="167"/>
        <v>#DIV/0!</v>
      </c>
      <c r="BB21" s="140">
        <f>SUM('12-17'!O20,'26-31'!O20,'16-21'!O20,'23-28'!O20,'07-12'!O20,'21-26'!O20,'04-09'!O20)</f>
        <v>0</v>
      </c>
      <c r="BC21" s="141">
        <f>SUM('19-24'!O20,'02-07'!O20,'09-14'!O20,'30-05'!O20,'14-19'!O20,'28-02'!O20,'11-16'!O20)</f>
        <v>0</v>
      </c>
      <c r="BD21" s="133" t="str">
        <f t="shared" si="168"/>
        <v>#DIV/0!</v>
      </c>
      <c r="BE21" s="140">
        <f>SUM('12-17'!P20,'26-31'!P20,'16-21'!P20,'23-28'!P20,'07-12'!P20,'21-26'!P20,'04-09'!P20)</f>
        <v>0</v>
      </c>
      <c r="BF21" s="141">
        <f>SUM('19-24'!P20,'02-07'!P20,'09-14'!P20,'30-05'!P20,'14-19'!P20,'28-02'!P20,'11-16'!P20)</f>
        <v>0</v>
      </c>
      <c r="BG21" s="133" t="str">
        <f t="shared" si="169"/>
        <v>#DIV/0!</v>
      </c>
      <c r="BH21" s="140">
        <f>SUM('12-17'!Q20,'26-31'!Q20,'16-21'!Q20,'23-28'!Q20,'07-12'!Q20,'21-26'!Q20,'04-09'!Q20)</f>
        <v>0</v>
      </c>
      <c r="BI21" s="141">
        <f>SUM('19-24'!Q20,'02-07'!Q20,'09-14'!Q20,'30-05'!Q20,'14-19'!Q20,'28-02'!Q20,'11-16'!Q20)</f>
        <v>0</v>
      </c>
      <c r="BJ21" s="133" t="str">
        <f t="shared" si="170"/>
        <v>#DIV/0!</v>
      </c>
      <c r="BK21" s="139"/>
      <c r="BL21" s="139"/>
      <c r="BM21" s="139"/>
    </row>
    <row r="22">
      <c r="A22" s="142" t="s">
        <v>64</v>
      </c>
      <c r="B22" s="142" t="s">
        <v>60</v>
      </c>
      <c r="C22" s="131" t="str">
        <f t="shared" ref="C22:D22" si="211">AD22/AG22</f>
        <v>#DIV/0!</v>
      </c>
      <c r="D22" s="132" t="str">
        <f t="shared" si="211"/>
        <v>#DIV/0!</v>
      </c>
      <c r="E22" s="133" t="str">
        <f t="shared" si="142"/>
        <v>#DIV/0!</v>
      </c>
      <c r="F22" s="132" t="str">
        <f t="shared" ref="F22:G22" si="212">(C22/AY22)*1000</f>
        <v>#DIV/0!</v>
      </c>
      <c r="G22" s="132" t="str">
        <f t="shared" si="212"/>
        <v>#DIV/0!</v>
      </c>
      <c r="H22" s="133" t="str">
        <f t="shared" si="144"/>
        <v>#DIV/0!</v>
      </c>
      <c r="I22" s="131" t="str">
        <f t="shared" ref="I22:J22" si="213">AM22/AD22</f>
        <v>#DIV/0!</v>
      </c>
      <c r="J22" s="132" t="str">
        <f t="shared" si="213"/>
        <v>#DIV/0!</v>
      </c>
      <c r="K22" s="133" t="str">
        <f t="shared" si="146"/>
        <v>#DIV/0!</v>
      </c>
      <c r="L22" s="131" t="str">
        <f t="shared" ref="L22:M22" si="214">AM22/AG22</f>
        <v>#DIV/0!</v>
      </c>
      <c r="M22" s="132" t="str">
        <f t="shared" si="214"/>
        <v>#DIV/0!</v>
      </c>
      <c r="N22" s="133" t="str">
        <f t="shared" si="148"/>
        <v>#DIV/0!</v>
      </c>
      <c r="O22" s="134" t="str">
        <f t="shared" ref="O22:P22" si="215">AP22/AD22</f>
        <v>#DIV/0!</v>
      </c>
      <c r="P22" s="135" t="str">
        <f t="shared" si="215"/>
        <v>#DIV/0!</v>
      </c>
      <c r="Q22" s="133" t="str">
        <f t="shared" si="150"/>
        <v>#DIV/0!</v>
      </c>
      <c r="R22" s="134" t="str">
        <f t="shared" ref="R22:S22" si="216">AS22/AD22</f>
        <v>#DIV/0!</v>
      </c>
      <c r="S22" s="135" t="str">
        <f t="shared" si="216"/>
        <v>#DIV/0!</v>
      </c>
      <c r="T22" s="133" t="str">
        <f t="shared" si="152"/>
        <v>#DIV/0!</v>
      </c>
      <c r="U22" s="134" t="str">
        <f t="shared" ref="U22:V22" si="217">BB22/AD22</f>
        <v>#DIV/0!</v>
      </c>
      <c r="V22" s="135" t="str">
        <f t="shared" si="217"/>
        <v>#DIV/0!</v>
      </c>
      <c r="W22" s="133" t="str">
        <f t="shared" si="154"/>
        <v>#DIV/0!</v>
      </c>
      <c r="X22" s="134" t="str">
        <f t="shared" ref="X22:Y22" si="218">BE22/AD22</f>
        <v>#DIV/0!</v>
      </c>
      <c r="Y22" s="135" t="str">
        <f t="shared" si="218"/>
        <v>#DIV/0!</v>
      </c>
      <c r="Z22" s="133" t="str">
        <f t="shared" si="156"/>
        <v>#DIV/0!</v>
      </c>
      <c r="AA22" s="134" t="str">
        <f t="shared" ref="AA22:AB22" si="219">BH22/AD22</f>
        <v>#DIV/0!</v>
      </c>
      <c r="AB22" s="135" t="str">
        <f t="shared" si="219"/>
        <v>#DIV/0!</v>
      </c>
      <c r="AC22" s="133" t="str">
        <f t="shared" si="158"/>
        <v>#DIV/0!</v>
      </c>
      <c r="AD22" s="136">
        <f>SUM('12-17'!E21,'26-31'!E21,'16-21'!E21,'23-28'!E21,'07-12'!E21,'21-26'!E21,'04-09'!E21)</f>
        <v>0</v>
      </c>
      <c r="AE22" s="90">
        <f>SUM('19-24'!E21,'02-07'!E21,'09-14'!E21,'30-05'!E21,'14-19'!E21,'28-02'!E21,'11-16'!E21)</f>
        <v>0</v>
      </c>
      <c r="AF22" s="133" t="str">
        <f t="shared" si="159"/>
        <v>#DIV/0!</v>
      </c>
      <c r="AG22" s="137">
        <f>SUM('12-17'!D21,'26-31'!D21,'16-21'!D21,'23-28'!D21,'07-12'!D21,'21-26'!D21,'04-09'!D21)</f>
        <v>0</v>
      </c>
      <c r="AH22" s="120">
        <f>SUM('19-24'!D21,'02-07'!D21,'09-14'!D21,'30-05'!D21,'14-19'!D21,'28-02'!D21,'11-16'!D21)</f>
        <v>0</v>
      </c>
      <c r="AI22" s="133" t="str">
        <f t="shared" si="160"/>
        <v>#DIV/0!</v>
      </c>
      <c r="AJ22" s="138" t="str">
        <f t="shared" ref="AJ22:AK22" si="220">AV22/(AV22+AG22)</f>
        <v>#DIV/0!</v>
      </c>
      <c r="AK22" s="139" t="str">
        <f t="shared" si="220"/>
        <v>#DIV/0!</v>
      </c>
      <c r="AL22" s="133" t="str">
        <f t="shared" si="162"/>
        <v>#DIV/0!</v>
      </c>
      <c r="AM22" s="137">
        <f>SUM('12-17'!L21,'26-31'!L21,'16-21'!L21,'23-28'!L21,'07-12'!L21,'21-26'!L21,'04-09'!L21)</f>
        <v>0</v>
      </c>
      <c r="AN22" s="120">
        <f>SUM('19-24'!L21,'02-07'!L21,'09-14'!L21,'30-05'!L21,'14-19'!L21,'28-02'!L21,'11-16'!L21)</f>
        <v>0</v>
      </c>
      <c r="AO22" s="133" t="str">
        <f t="shared" si="163"/>
        <v>#DIV/0!</v>
      </c>
      <c r="AP22" s="137">
        <f>SUM('12-17'!G21,'26-31'!G21,'16-21'!G21,'23-28'!G21,'07-12'!G21,'21-26'!G21,'04-09'!G21)</f>
        <v>0</v>
      </c>
      <c r="AQ22" s="120">
        <f>SUM('19-24'!G21,'02-07'!G21,'09-14'!G21,'30-05'!G21,'14-19'!G21,'28-02'!G21,'11-16'!G21)</f>
        <v>0</v>
      </c>
      <c r="AR22" s="133" t="str">
        <f t="shared" si="164"/>
        <v>#DIV/0!</v>
      </c>
      <c r="AS22" s="137">
        <f>SUM('12-17'!H21,'26-31'!H21,'16-21'!H21,'23-28'!H21,'07-12'!H21,'21-26'!H21,'04-09'!H21)</f>
        <v>0</v>
      </c>
      <c r="AT22" s="120">
        <f>SUM('19-24'!H21,'02-07'!H21,'09-14'!H21,'30-05'!H21,'14-19'!H21,'28-02'!H21,'11-16'!H21)</f>
        <v>0</v>
      </c>
      <c r="AU22" s="133" t="str">
        <f t="shared" si="165"/>
        <v>#DIV/0!</v>
      </c>
      <c r="AV22" s="137">
        <f>SUM('12-17'!N21,'26-31'!N21,'16-21'!N21,'23-28'!N21,'07-12'!N21,'21-26'!N21,'04-09'!N21)</f>
        <v>0</v>
      </c>
      <c r="AW22" s="120">
        <f>SUM('19-24'!N21,'02-07'!N21,'09-14'!N21,'30-05'!N21,'14-19'!N21,'28-02'!N21,'11-16'!N21)</f>
        <v>0</v>
      </c>
      <c r="AX22" s="133" t="str">
        <f t="shared" si="166"/>
        <v>#DIV/0!</v>
      </c>
      <c r="AY22" s="137" t="str">
        <f>AVERAGEIFS(Idade!C:C,Idade!A:A,A22,Idade!B:B,B22)</f>
        <v>#DIV/0!</v>
      </c>
      <c r="AZ22" s="120" t="str">
        <f>AVERAGEIFS(Idade!F:F,Idade!D:D,A22,Idade!E:E,B22)</f>
        <v>#DIV/0!</v>
      </c>
      <c r="BA22" s="133" t="str">
        <f t="shared" si="167"/>
        <v>#DIV/0!</v>
      </c>
      <c r="BB22" s="140">
        <f>SUM('12-17'!O21,'26-31'!O21,'16-21'!O21,'23-28'!O21,'07-12'!O21,'21-26'!O21,'04-09'!O21)</f>
        <v>0</v>
      </c>
      <c r="BC22" s="141">
        <f>SUM('19-24'!O21,'02-07'!O21,'09-14'!O21,'30-05'!O21,'14-19'!O21,'28-02'!O21,'11-16'!O21)</f>
        <v>0</v>
      </c>
      <c r="BD22" s="133" t="str">
        <f t="shared" si="168"/>
        <v>#DIV/0!</v>
      </c>
      <c r="BE22" s="140">
        <f>SUM('12-17'!P21,'26-31'!P21,'16-21'!P21,'23-28'!P21,'07-12'!P21,'21-26'!P21,'04-09'!P21)</f>
        <v>0</v>
      </c>
      <c r="BF22" s="141">
        <f>SUM('19-24'!P21,'02-07'!P21,'09-14'!P21,'30-05'!P21,'14-19'!P21,'28-02'!P21,'11-16'!P21)</f>
        <v>0</v>
      </c>
      <c r="BG22" s="133" t="str">
        <f t="shared" si="169"/>
        <v>#DIV/0!</v>
      </c>
      <c r="BH22" s="140">
        <f>SUM('12-17'!Q21,'26-31'!Q21,'16-21'!Q21,'23-28'!Q21,'07-12'!Q21,'21-26'!Q21,'04-09'!Q21)</f>
        <v>0</v>
      </c>
      <c r="BI22" s="141">
        <f>SUM('19-24'!Q21,'02-07'!Q21,'09-14'!Q21,'30-05'!Q21,'14-19'!Q21,'28-02'!Q21,'11-16'!Q21)</f>
        <v>0</v>
      </c>
      <c r="BJ22" s="133" t="str">
        <f t="shared" si="170"/>
        <v>#DIV/0!</v>
      </c>
      <c r="BK22" s="139"/>
      <c r="BL22" s="139"/>
      <c r="BM22" s="139"/>
    </row>
    <row r="23">
      <c r="Q23" s="139">
        <f>AVERAGE(Q3,Q4,Q5,Q6,Q9,Q11,Q12,Q13,Q7,Q8)</f>
        <v>0.04443062917</v>
      </c>
      <c r="X23" s="134"/>
      <c r="Y23" s="135"/>
      <c r="AA23" s="134"/>
      <c r="AB23" s="135"/>
      <c r="BB23" s="141"/>
      <c r="BC23" s="141"/>
      <c r="BE23" s="141"/>
      <c r="BF23" s="141"/>
      <c r="BH23" s="141"/>
      <c r="BI23" s="141"/>
    </row>
    <row r="24">
      <c r="A24" s="123" t="s">
        <v>65</v>
      </c>
      <c r="C24" s="120">
        <f t="shared" ref="C24:D24" si="221">AD24/AG24</f>
        <v>3.117253189</v>
      </c>
      <c r="D24" s="120">
        <f t="shared" si="221"/>
        <v>3.151093088</v>
      </c>
      <c r="E24" s="139">
        <f>(C24-D24)/D24</f>
        <v>-0.01073909874</v>
      </c>
      <c r="F24" s="132">
        <f t="shared" ref="F24:G24" si="222">(C24/AY24)*1000</f>
        <v>69.33690812</v>
      </c>
      <c r="G24" s="132">
        <f t="shared" si="222"/>
        <v>69.13179571</v>
      </c>
      <c r="H24" s="133">
        <f>(F24-G24)/G24</f>
        <v>0.002966976403</v>
      </c>
      <c r="I24" s="120">
        <f t="shared" ref="I24:J24" si="223">AM24/AD24</f>
        <v>1.708932468</v>
      </c>
      <c r="J24" s="120">
        <f t="shared" si="223"/>
        <v>1.721590041</v>
      </c>
      <c r="K24" s="139">
        <f>(I24-J24)/J24</f>
        <v>-0.007352257389</v>
      </c>
      <c r="L24" s="120">
        <f t="shared" ref="L24:M24" si="224">AM24/AG24</f>
        <v>5.327175184</v>
      </c>
      <c r="M24" s="120">
        <f t="shared" si="224"/>
        <v>5.424890479</v>
      </c>
      <c r="N24" s="139">
        <f>(L24-M24)/M24</f>
        <v>-0.01801239951</v>
      </c>
      <c r="O24" s="132">
        <f t="shared" ref="O24:P24" si="225">AP24/AD24</f>
        <v>1.482430406</v>
      </c>
      <c r="P24" s="132">
        <f t="shared" si="225"/>
        <v>1.443078583</v>
      </c>
      <c r="Q24" s="139">
        <f>(O24-P24)/P24</f>
        <v>0.02726935557</v>
      </c>
      <c r="R24" s="134">
        <f t="shared" ref="R24:S24" si="226">AS24/AD24</f>
        <v>2.990141953</v>
      </c>
      <c r="S24" s="135">
        <f t="shared" si="226"/>
        <v>3.014154659</v>
      </c>
      <c r="T24" s="133">
        <f>(R24-S24)/S24</f>
        <v>-0.007966646864</v>
      </c>
      <c r="U24" s="134">
        <f t="shared" ref="U24:V24" si="227">BB24/AD24</f>
        <v>2.260257265</v>
      </c>
      <c r="V24" s="135">
        <f t="shared" si="227"/>
        <v>2.278740397</v>
      </c>
      <c r="W24" s="133">
        <f>(U24-V24)/V24</f>
        <v>-0.008111117685</v>
      </c>
      <c r="X24" s="134">
        <f t="shared" ref="X24:Y24" si="228">BE24/AD24</f>
        <v>0.6885915707</v>
      </c>
      <c r="Y24" s="135">
        <f t="shared" si="228"/>
        <v>0.692707294</v>
      </c>
      <c r="Z24" s="133">
        <f>(X24-Y24)/Y24</f>
        <v>-0.005941504154</v>
      </c>
      <c r="AA24" s="134">
        <f t="shared" ref="AA24:AB24" si="229">BH24/AD24</f>
        <v>0.04129311767</v>
      </c>
      <c r="AB24" s="135">
        <f t="shared" si="229"/>
        <v>0.04270696842</v>
      </c>
      <c r="AC24" s="133">
        <f>(AA24-AB24)/AB24</f>
        <v>-0.03310585612</v>
      </c>
      <c r="AD24" s="90">
        <f t="shared" ref="AD24:AE24" si="230">SUM(AD3:AD22)</f>
        <v>27193722.91</v>
      </c>
      <c r="AE24" s="90">
        <f t="shared" si="230"/>
        <v>41387906.13</v>
      </c>
      <c r="AF24" s="133">
        <f>(AD24-AE24)/AE24</f>
        <v>-0.3429548519</v>
      </c>
      <c r="AG24" s="120">
        <f t="shared" ref="AG24:AH24" si="231">SUM(AG3:AG22)</f>
        <v>8723617</v>
      </c>
      <c r="AH24" s="120">
        <f t="shared" si="231"/>
        <v>13134460</v>
      </c>
      <c r="AJ24" s="138">
        <f t="shared" ref="AJ24:AK24" si="232">AV24/(AV24+AG24)</f>
        <v>0.06024944557</v>
      </c>
      <c r="AK24" s="139">
        <f t="shared" si="232"/>
        <v>0.05799010358</v>
      </c>
      <c r="AL24" s="133">
        <f>(AJ24-AK24)/AK24</f>
        <v>0.03896082006</v>
      </c>
      <c r="AM24" s="120">
        <f t="shared" ref="AM24:AN24" si="233">SUM(AM3:AM22)</f>
        <v>46472236</v>
      </c>
      <c r="AN24" s="120">
        <f t="shared" si="233"/>
        <v>71253007</v>
      </c>
      <c r="AP24" s="120">
        <f t="shared" ref="AP24:AQ24" si="234">SUM(AP3:AP22)</f>
        <v>40312801.7</v>
      </c>
      <c r="AQ24" s="120">
        <f t="shared" si="234"/>
        <v>59726000.93</v>
      </c>
      <c r="AR24" s="139">
        <f>(AP24-AQ24)/AQ24</f>
        <v>-0.3250376542</v>
      </c>
      <c r="AS24" s="120">
        <f t="shared" ref="AS24:AT24" si="235">SUM(AS3:AS22)</f>
        <v>81313091.74</v>
      </c>
      <c r="AT24" s="120">
        <f t="shared" si="235"/>
        <v>124749550.1</v>
      </c>
      <c r="AU24" s="139">
        <f>(AS24-AT24)/AT24</f>
        <v>-0.3481892986</v>
      </c>
      <c r="AV24" s="120">
        <f>SUM(AV3:AV15)</f>
        <v>559290</v>
      </c>
      <c r="AW24" s="120">
        <f>SUM(AW3:AW22)</f>
        <v>808557</v>
      </c>
      <c r="AX24" s="139">
        <f>(AV24-AW24)/AW24</f>
        <v>-0.3082862433</v>
      </c>
      <c r="AY24" s="120">
        <f>AVERAGE(Idade!C:C)</f>
        <v>44.95806452</v>
      </c>
      <c r="AZ24" s="120">
        <f>AVERAGE(Idade!F:F)</f>
        <v>45.58095238</v>
      </c>
      <c r="BA24" s="139">
        <f>(AY24-AZ24)/AZ24</f>
        <v>-0.01366552984</v>
      </c>
      <c r="BB24" s="141">
        <f t="shared" ref="BB24:BC24" si="236">SUM(BB3:BB22)</f>
        <v>61464809.78</v>
      </c>
      <c r="BC24" s="141">
        <f t="shared" si="236"/>
        <v>94312293.63</v>
      </c>
      <c r="BD24" s="139">
        <f>(BB24-BC24)/BC24</f>
        <v>-0.3482842224</v>
      </c>
      <c r="BE24" s="141">
        <f t="shared" ref="BE24:BF24" si="237">SUM(BE3:BE22)</f>
        <v>18725368.37</v>
      </c>
      <c r="BF24" s="141">
        <f t="shared" si="237"/>
        <v>28669704.46</v>
      </c>
      <c r="BG24" s="139">
        <f>(BE24-BF24)/BF24</f>
        <v>-0.3468586884</v>
      </c>
      <c r="BH24" s="141">
        <f t="shared" ref="BH24:BI24" si="238">SUM(BH3:BH22)</f>
        <v>1122913.6</v>
      </c>
      <c r="BI24" s="141">
        <f t="shared" si="238"/>
        <v>1767552</v>
      </c>
      <c r="BJ24" s="139">
        <f>(BH24-BI24)/BI24</f>
        <v>-0.3647068941</v>
      </c>
      <c r="BK24" s="139"/>
      <c r="BL24" s="139"/>
      <c r="BM24" s="139"/>
    </row>
    <row r="25">
      <c r="A25" s="123"/>
      <c r="O25" s="132">
        <f>O24-P24</f>
        <v>0.039351823</v>
      </c>
    </row>
  </sheetData>
  <mergeCells count="20">
    <mergeCell ref="C1:E1"/>
    <mergeCell ref="F1:H1"/>
    <mergeCell ref="I1:K1"/>
    <mergeCell ref="L1:N1"/>
    <mergeCell ref="O1:Q1"/>
    <mergeCell ref="R1:T1"/>
    <mergeCell ref="U1:W1"/>
    <mergeCell ref="AS1:AU1"/>
    <mergeCell ref="AV1:AX1"/>
    <mergeCell ref="AY1:BA1"/>
    <mergeCell ref="BB1:BD1"/>
    <mergeCell ref="BE1:BG1"/>
    <mergeCell ref="BH1:BJ1"/>
    <mergeCell ref="X1:Z1"/>
    <mergeCell ref="AA1:AC1"/>
    <mergeCell ref="AD1:AF1"/>
    <mergeCell ref="AG1:AI1"/>
    <mergeCell ref="AJ1:AL1"/>
    <mergeCell ref="AM1:AO1"/>
    <mergeCell ref="AP1:AR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5"/>
    <col customWidth="1" min="3" max="38" width="10.25"/>
    <col customWidth="1" min="39" max="39" width="14.38"/>
    <col customWidth="1" min="40" max="40" width="10.75"/>
  </cols>
  <sheetData>
    <row r="1">
      <c r="A1" s="123"/>
      <c r="B1" s="123"/>
      <c r="C1" s="124" t="s">
        <v>0</v>
      </c>
      <c r="D1" s="125"/>
      <c r="E1" s="126"/>
      <c r="F1" s="143" t="s">
        <v>66</v>
      </c>
      <c r="G1" s="125"/>
      <c r="H1" s="126"/>
      <c r="I1" s="143" t="s">
        <v>67</v>
      </c>
      <c r="J1" s="125"/>
      <c r="K1" s="126"/>
      <c r="L1" s="127" t="s">
        <v>2</v>
      </c>
      <c r="M1" s="125"/>
      <c r="N1" s="126"/>
      <c r="O1" s="124" t="s">
        <v>3</v>
      </c>
      <c r="P1" s="125"/>
      <c r="Q1" s="126"/>
      <c r="R1" s="124" t="s">
        <v>4</v>
      </c>
      <c r="S1" s="125"/>
      <c r="T1" s="126"/>
      <c r="U1" s="124" t="s">
        <v>8</v>
      </c>
      <c r="V1" s="125"/>
      <c r="W1" s="126"/>
      <c r="X1" s="124" t="s">
        <v>9</v>
      </c>
      <c r="Y1" s="125"/>
      <c r="Z1" s="126"/>
      <c r="AA1" s="124" t="s">
        <v>10</v>
      </c>
      <c r="AB1" s="125"/>
      <c r="AC1" s="126"/>
      <c r="AD1" s="124" t="s">
        <v>5</v>
      </c>
      <c r="AE1" s="125"/>
      <c r="AF1" s="126"/>
      <c r="AG1" s="124" t="s">
        <v>28</v>
      </c>
      <c r="AH1" s="125"/>
      <c r="AI1" s="126"/>
      <c r="AJ1" s="124" t="s">
        <v>6</v>
      </c>
      <c r="AK1" s="125"/>
      <c r="AL1" s="126"/>
      <c r="AM1" s="124" t="s">
        <v>35</v>
      </c>
      <c r="AN1" s="125"/>
      <c r="AO1" s="126"/>
      <c r="AP1" s="124" t="s">
        <v>1</v>
      </c>
      <c r="AQ1" s="125"/>
      <c r="AR1" s="126"/>
      <c r="AS1" s="124" t="s">
        <v>51</v>
      </c>
      <c r="AT1" s="125"/>
      <c r="AU1" s="126"/>
      <c r="AV1" s="124" t="s">
        <v>29</v>
      </c>
      <c r="AW1" s="125"/>
      <c r="AX1" s="126"/>
      <c r="AY1" s="124" t="s">
        <v>32</v>
      </c>
      <c r="AZ1" s="125"/>
      <c r="BA1" s="126"/>
      <c r="BB1" s="124" t="s">
        <v>33</v>
      </c>
      <c r="BC1" s="125"/>
      <c r="BD1" s="126"/>
      <c r="BE1" s="124" t="s">
        <v>54</v>
      </c>
      <c r="BF1" s="125"/>
      <c r="BG1" s="126"/>
      <c r="BH1" s="124" t="s">
        <v>52</v>
      </c>
      <c r="BI1" s="125"/>
      <c r="BJ1" s="126"/>
      <c r="BK1" s="112" t="s">
        <v>53</v>
      </c>
    </row>
    <row r="2">
      <c r="A2" s="123" t="s">
        <v>11</v>
      </c>
      <c r="B2" s="123" t="s">
        <v>55</v>
      </c>
      <c r="C2" s="128" t="s">
        <v>12</v>
      </c>
      <c r="D2" s="112" t="s">
        <v>13</v>
      </c>
      <c r="E2" s="129" t="s">
        <v>14</v>
      </c>
      <c r="F2" s="144" t="s">
        <v>12</v>
      </c>
      <c r="G2" s="145" t="s">
        <v>13</v>
      </c>
      <c r="H2" s="129" t="s">
        <v>14</v>
      </c>
      <c r="I2" s="144" t="s">
        <v>12</v>
      </c>
      <c r="J2" s="145" t="s">
        <v>13</v>
      </c>
      <c r="K2" s="129" t="s">
        <v>14</v>
      </c>
      <c r="L2" s="128" t="s">
        <v>12</v>
      </c>
      <c r="M2" s="112" t="s">
        <v>13</v>
      </c>
      <c r="N2" s="129" t="s">
        <v>14</v>
      </c>
      <c r="O2" s="128" t="s">
        <v>12</v>
      </c>
      <c r="P2" s="112" t="s">
        <v>13</v>
      </c>
      <c r="Q2" s="129" t="s">
        <v>14</v>
      </c>
      <c r="R2" s="128" t="s">
        <v>12</v>
      </c>
      <c r="S2" s="112" t="s">
        <v>13</v>
      </c>
      <c r="T2" s="129" t="s">
        <v>14</v>
      </c>
      <c r="U2" s="128" t="s">
        <v>12</v>
      </c>
      <c r="V2" s="112" t="s">
        <v>13</v>
      </c>
      <c r="W2" s="129" t="s">
        <v>14</v>
      </c>
      <c r="X2" s="128" t="s">
        <v>12</v>
      </c>
      <c r="Y2" s="112" t="s">
        <v>13</v>
      </c>
      <c r="Z2" s="129" t="s">
        <v>14</v>
      </c>
      <c r="AA2" s="128" t="s">
        <v>12</v>
      </c>
      <c r="AB2" s="112" t="s">
        <v>13</v>
      </c>
      <c r="AC2" s="129" t="s">
        <v>14</v>
      </c>
      <c r="AD2" s="128" t="s">
        <v>12</v>
      </c>
      <c r="AE2" s="112" t="s">
        <v>13</v>
      </c>
      <c r="AF2" s="129" t="s">
        <v>14</v>
      </c>
      <c r="AG2" s="128" t="s">
        <v>12</v>
      </c>
      <c r="AH2" s="112" t="s">
        <v>13</v>
      </c>
      <c r="AI2" s="129" t="s">
        <v>14</v>
      </c>
      <c r="AJ2" s="128" t="s">
        <v>12</v>
      </c>
      <c r="AK2" s="112" t="s">
        <v>13</v>
      </c>
      <c r="AL2" s="129" t="s">
        <v>14</v>
      </c>
      <c r="AM2" s="128" t="s">
        <v>12</v>
      </c>
      <c r="AN2" s="112" t="s">
        <v>13</v>
      </c>
      <c r="AO2" s="129" t="s">
        <v>14</v>
      </c>
      <c r="AP2" s="128" t="s">
        <v>12</v>
      </c>
      <c r="AQ2" s="112" t="s">
        <v>13</v>
      </c>
      <c r="AR2" s="129" t="s">
        <v>14</v>
      </c>
      <c r="AS2" s="128" t="s">
        <v>12</v>
      </c>
      <c r="AT2" s="112" t="s">
        <v>13</v>
      </c>
      <c r="AU2" s="129" t="s">
        <v>14</v>
      </c>
      <c r="AV2" s="128" t="s">
        <v>12</v>
      </c>
      <c r="AW2" s="112" t="s">
        <v>13</v>
      </c>
      <c r="AX2" s="129" t="s">
        <v>14</v>
      </c>
      <c r="AY2" s="128" t="s">
        <v>12</v>
      </c>
      <c r="AZ2" s="112" t="s">
        <v>13</v>
      </c>
      <c r="BA2" s="129" t="s">
        <v>14</v>
      </c>
      <c r="BB2" s="128" t="s">
        <v>12</v>
      </c>
      <c r="BC2" s="112" t="s">
        <v>13</v>
      </c>
      <c r="BD2" s="129" t="s">
        <v>14</v>
      </c>
      <c r="BE2" s="128" t="s">
        <v>12</v>
      </c>
      <c r="BF2" s="112" t="s">
        <v>13</v>
      </c>
      <c r="BG2" s="129" t="s">
        <v>14</v>
      </c>
      <c r="BH2" s="128" t="s">
        <v>12</v>
      </c>
      <c r="BI2" s="112" t="s">
        <v>13</v>
      </c>
      <c r="BJ2" s="129" t="s">
        <v>14</v>
      </c>
      <c r="BK2" s="128" t="s">
        <v>12</v>
      </c>
      <c r="BL2" s="112" t="s">
        <v>13</v>
      </c>
      <c r="BM2" s="129" t="s">
        <v>14</v>
      </c>
    </row>
    <row r="3">
      <c r="A3" s="130" t="s">
        <v>56</v>
      </c>
      <c r="B3" s="130" t="s">
        <v>57</v>
      </c>
      <c r="C3" s="131">
        <f t="shared" ref="C3:D3" si="1">AG3/AM3</f>
        <v>2.868972548</v>
      </c>
      <c r="D3" s="132">
        <f t="shared" si="1"/>
        <v>2.89131075</v>
      </c>
      <c r="E3" s="133">
        <f t="shared" ref="E3:E22" si="13">(C3-D3)/D3</f>
        <v>-0.007725977512</v>
      </c>
      <c r="F3" s="132">
        <f t="shared" ref="F3:G3" si="2">C3/AJ3</f>
        <v>0.06518591319</v>
      </c>
      <c r="G3" s="132">
        <f t="shared" si="2"/>
        <v>0.06471524881</v>
      </c>
      <c r="H3" s="133">
        <f t="shared" ref="H3:H22" si="15">(F3-G3)/G3</f>
        <v>0.007272851356</v>
      </c>
      <c r="I3" s="132">
        <f t="shared" ref="I3:J3" si="3">F3*1000</f>
        <v>65.18591319</v>
      </c>
      <c r="J3" s="132">
        <f t="shared" si="3"/>
        <v>64.71524881</v>
      </c>
      <c r="K3" s="133">
        <f t="shared" ref="K3:K22" si="17">(I3-J3)/J3</f>
        <v>0.007272851356</v>
      </c>
      <c r="L3" s="131">
        <f t="shared" ref="L3:M3" si="4">AS3/AG3</f>
        <v>1.717120665</v>
      </c>
      <c r="M3" s="132">
        <f t="shared" si="4"/>
        <v>1.736920971</v>
      </c>
      <c r="N3" s="133">
        <f t="shared" ref="N3:N22" si="19">(L3-M3)/M3</f>
        <v>-0.01139965837</v>
      </c>
      <c r="O3" s="131">
        <f t="shared" ref="O3:P3" si="5">AS3/AM3</f>
        <v>4.926372049</v>
      </c>
      <c r="P3" s="132">
        <f t="shared" si="5"/>
        <v>5.021978274</v>
      </c>
      <c r="Q3" s="133">
        <f t="shared" ref="Q3:Q22" si="21">(O3-P3)/P3</f>
        <v>-0.01903756238</v>
      </c>
      <c r="R3" s="134">
        <f t="shared" ref="R3:S3" si="6">AV3/AG3</f>
        <v>1.591451723</v>
      </c>
      <c r="S3" s="135">
        <f t="shared" si="6"/>
        <v>1.566490245</v>
      </c>
      <c r="T3" s="133">
        <f t="shared" ref="T3:T22" si="23">(R3-S3)/S3</f>
        <v>0.01593465238</v>
      </c>
      <c r="U3" s="134">
        <f t="shared" ref="U3:V3" si="7">AY3/AG3</f>
        <v>2.252687591</v>
      </c>
      <c r="V3" s="135">
        <f t="shared" si="7"/>
        <v>2.283835255</v>
      </c>
      <c r="W3" s="133">
        <f t="shared" ref="W3:W22" si="25">(U3-V3)/V3</f>
        <v>-0.01363831458</v>
      </c>
      <c r="X3" s="134">
        <f t="shared" ref="X3:Y3" si="8">BB3/AG3</f>
        <v>0.6841947875</v>
      </c>
      <c r="Y3" s="135">
        <f t="shared" si="8"/>
        <v>0.6655785631</v>
      </c>
      <c r="Z3" s="133">
        <f t="shared" ref="Z3:Z22" si="27">(X3-Y3)/Y3</f>
        <v>0.02796998799</v>
      </c>
      <c r="AA3" s="134">
        <f t="shared" ref="AA3:AB3" si="9">BE3/AG3</f>
        <v>0.03936894749</v>
      </c>
      <c r="AB3" s="135">
        <f t="shared" si="9"/>
        <v>0.04257680019</v>
      </c>
      <c r="AC3" s="133">
        <f t="shared" ref="AC3:AC22" si="29">(AA3-AB3)/AB3</f>
        <v>-0.07534273802</v>
      </c>
      <c r="AD3" s="134">
        <f t="shared" ref="AD3:AE3" si="10">BH3/AG3</f>
        <v>2.976251325</v>
      </c>
      <c r="AE3" s="135">
        <f t="shared" si="10"/>
        <v>2.991990618</v>
      </c>
      <c r="AF3" s="133">
        <f t="shared" ref="AF3:AF22" si="31">(AD3-AE3)/AE3</f>
        <v>-0.005260475231</v>
      </c>
      <c r="AG3" s="136">
        <f>SUM('12-17'!E2,'26-31'!E2,'16-21'!E2)</f>
        <v>4660972.967</v>
      </c>
      <c r="AH3" s="90">
        <f>SUM('19-24'!E2,'02-07'!E2,'09-14'!E2)</f>
        <v>6060126.614</v>
      </c>
      <c r="AI3" s="133">
        <f t="shared" ref="AI3:AI22" si="32">(AG3-AH3)/AH3</f>
        <v>-0.2308786163</v>
      </c>
      <c r="AJ3" s="146">
        <v>44.01215550278405</v>
      </c>
      <c r="AK3" s="146">
        <v>44.67742615741856</v>
      </c>
      <c r="AL3" s="133">
        <f t="shared" ref="AL3:AL9" si="33">(AJ3-AK3)/AK3</f>
        <v>-0.01489053224</v>
      </c>
      <c r="AM3" s="137">
        <f>SUM('12-17'!D2,'26-31'!D2,'16-21'!D2)</f>
        <v>1624614</v>
      </c>
      <c r="AN3" s="120">
        <f>SUM('19-24'!D2,'02-07'!D2,'09-14'!D2)</f>
        <v>2095979</v>
      </c>
      <c r="AO3" s="133">
        <f t="shared" ref="AO3:AO22" si="34">(AM3-AN3)/AN3</f>
        <v>-0.2248901349</v>
      </c>
      <c r="AP3" s="138">
        <f t="shared" ref="AP3:AQ3" si="11">BK3/(BK3+AM3)</f>
        <v>0.03492099323</v>
      </c>
      <c r="AQ3" s="139">
        <f t="shared" si="11"/>
        <v>0.03681862047</v>
      </c>
      <c r="AR3" s="133">
        <f t="shared" ref="AR3:AR22" si="36">(AP3-AQ3)/AQ3</f>
        <v>-0.05153987889</v>
      </c>
      <c r="AS3" s="137">
        <f>SUM('12-17'!L2,'26-31'!L2,'16-21'!L2)</f>
        <v>8003453</v>
      </c>
      <c r="AT3" s="120">
        <f>SUM('19-24'!L2,'02-07'!L2,'09-14'!L2)</f>
        <v>10525961</v>
      </c>
      <c r="AU3" s="133">
        <f t="shared" ref="AU3:AU22" si="37">(AS3-AT3)/AT3</f>
        <v>-0.2396463373</v>
      </c>
      <c r="AV3" s="137">
        <f>SUM('12-17'!G2,'26-31'!G2,'16-21'!G2)</f>
        <v>7417713.459</v>
      </c>
      <c r="AW3" s="120">
        <f>SUM('19-24'!G2,'02-07'!G2,'09-14'!G2)</f>
        <v>9493129.227</v>
      </c>
      <c r="AX3" s="133">
        <f t="shared" ref="AX3:AX22" si="38">(AV3-AW3)/AW3</f>
        <v>-0.2186229344</v>
      </c>
      <c r="AY3" s="147">
        <f>SUM('12-17'!O2,'26-31'!O2,'16-21'!O2)</f>
        <v>10499715.97</v>
      </c>
      <c r="AZ3" s="120">
        <f>SUM('19-24'!O2,'02-07'!O2,'09-14'!O2)</f>
        <v>13840330.81</v>
      </c>
      <c r="BA3" s="133">
        <f t="shared" ref="BA3:BA22" si="39">(AY3-AZ3)/AZ3</f>
        <v>-0.2413681356</v>
      </c>
      <c r="BB3" s="137">
        <f>SUM('12-17'!P2,'26-31'!P2,'16-21'!P2)</f>
        <v>3189013.409</v>
      </c>
      <c r="BC3" s="120">
        <f>SUM('19-24'!P2,'02-07'!P2,'09-14'!P2)</f>
        <v>4033490.364</v>
      </c>
      <c r="BD3" s="133">
        <f t="shared" ref="BD3:BD22" si="40">(BB3-BC3)/BC3</f>
        <v>-0.2093663004</v>
      </c>
      <c r="BE3" s="137">
        <f>SUM('12-17'!Q2,'26-31'!Q2,'16-21'!Q2)</f>
        <v>183497.6</v>
      </c>
      <c r="BF3" s="120">
        <f>SUM('19-24'!Q2,'02-07'!Q2,'09-14'!Q2)</f>
        <v>258020.8</v>
      </c>
      <c r="BG3" s="133">
        <f t="shared" ref="BG3:BG22" si="41">(BE3-BF3)/BF3</f>
        <v>-0.2888263272</v>
      </c>
      <c r="BH3" s="137">
        <f>SUM('12-17'!H2,'26-31'!H2,'16-21'!H2)</f>
        <v>13872226.97</v>
      </c>
      <c r="BI3" s="120">
        <f>SUM('19-24'!H2,'02-07'!H2,'09-14'!H2)</f>
        <v>18131841.97</v>
      </c>
      <c r="BJ3" s="133">
        <f t="shared" ref="BJ3:BJ22" si="42">(BH3-BI3)/BI3</f>
        <v>-0.2349245602</v>
      </c>
      <c r="BK3" s="137">
        <f>SUM('12-17'!N2,'26-31'!N2,'16-21'!N2)</f>
        <v>58786</v>
      </c>
      <c r="BL3" s="120">
        <f>SUM('19-24'!N2,'02-07'!N2,'09-14'!N2)</f>
        <v>80121</v>
      </c>
      <c r="BM3" s="133">
        <f t="shared" ref="BM3:BM22" si="43">(BK3-BL3)/BL3</f>
        <v>-0.2662847443</v>
      </c>
    </row>
    <row r="4">
      <c r="A4" s="130" t="s">
        <v>56</v>
      </c>
      <c r="B4" s="130" t="s">
        <v>58</v>
      </c>
      <c r="C4" s="131">
        <f t="shared" ref="C4:D4" si="12">AG4/AM4</f>
        <v>3.209096043</v>
      </c>
      <c r="D4" s="132">
        <f t="shared" si="12"/>
        <v>3.234789646</v>
      </c>
      <c r="E4" s="133">
        <f t="shared" si="13"/>
        <v>-0.007942897554</v>
      </c>
      <c r="F4" s="132">
        <f t="shared" ref="F4:G4" si="14">C4/AJ4</f>
        <v>0.07325236997</v>
      </c>
      <c r="G4" s="132">
        <f t="shared" si="14"/>
        <v>0.07262833381</v>
      </c>
      <c r="H4" s="133">
        <f t="shared" si="15"/>
        <v>0.008592186156</v>
      </c>
      <c r="I4" s="132">
        <f t="shared" ref="I4:J4" si="16">F4*1000</f>
        <v>73.25236997</v>
      </c>
      <c r="J4" s="132">
        <f t="shared" si="16"/>
        <v>72.62833381</v>
      </c>
      <c r="K4" s="133">
        <f t="shared" si="17"/>
        <v>0.008592186156</v>
      </c>
      <c r="L4" s="131">
        <f t="shared" ref="L4:M4" si="18">AS4/AG4</f>
        <v>1.688472533</v>
      </c>
      <c r="M4" s="132">
        <f t="shared" si="18"/>
        <v>1.702854672</v>
      </c>
      <c r="N4" s="133">
        <f t="shared" si="19"/>
        <v>-0.008445898934</v>
      </c>
      <c r="O4" s="131">
        <f t="shared" ref="O4:P4" si="20">AS4/AM4</f>
        <v>5.418470525</v>
      </c>
      <c r="P4" s="132">
        <f t="shared" si="20"/>
        <v>5.508376661</v>
      </c>
      <c r="Q4" s="133">
        <f t="shared" si="21"/>
        <v>-0.01632171158</v>
      </c>
      <c r="R4" s="134">
        <f t="shared" ref="R4:S4" si="22">AV4/AG4</f>
        <v>1.683467002</v>
      </c>
      <c r="S4" s="135">
        <f t="shared" si="22"/>
        <v>1.667693046</v>
      </c>
      <c r="T4" s="133">
        <f t="shared" si="23"/>
        <v>0.009458549044</v>
      </c>
      <c r="U4" s="134">
        <f t="shared" ref="U4:V4" si="24">AY4/AG4</f>
        <v>2.227351159</v>
      </c>
      <c r="V4" s="135">
        <f t="shared" si="24"/>
        <v>2.245663112</v>
      </c>
      <c r="W4" s="133">
        <f t="shared" si="25"/>
        <v>-0.008154363424</v>
      </c>
      <c r="X4" s="134">
        <f t="shared" ref="X4:Y4" si="26">BB4/AG4</f>
        <v>0.6189389429</v>
      </c>
      <c r="Y4" s="135">
        <f t="shared" si="26"/>
        <v>0.5991725056</v>
      </c>
      <c r="Z4" s="133">
        <f t="shared" si="27"/>
        <v>0.03298955997</v>
      </c>
      <c r="AA4" s="134">
        <f t="shared" ref="AA4:AB4" si="28">BE4/AG4</f>
        <v>0.04022209779</v>
      </c>
      <c r="AB4" s="135">
        <f t="shared" si="28"/>
        <v>0.04397256695</v>
      </c>
      <c r="AC4" s="133">
        <f t="shared" si="29"/>
        <v>-0.08529111279</v>
      </c>
      <c r="AD4" s="134">
        <f t="shared" ref="AD4:AE4" si="30">BH4/AG4</f>
        <v>2.886512199</v>
      </c>
      <c r="AE4" s="135">
        <f t="shared" si="30"/>
        <v>2.888808184</v>
      </c>
      <c r="AF4" s="133">
        <f t="shared" si="31"/>
        <v>-0.0007947862496</v>
      </c>
      <c r="AG4" s="136">
        <f>SUM('12-17'!E3,'26-31'!E3,'16-21'!E3)</f>
        <v>4759612.515</v>
      </c>
      <c r="AH4" s="90">
        <f>SUM('19-24'!E3,'02-07'!E3,'09-14'!E3)</f>
        <v>6657132.396</v>
      </c>
      <c r="AI4" s="133">
        <f t="shared" si="32"/>
        <v>-0.2850356232</v>
      </c>
      <c r="AJ4" s="146">
        <v>43.808767478692495</v>
      </c>
      <c r="AK4" s="146">
        <v>44.538948872195064</v>
      </c>
      <c r="AL4" s="133">
        <f t="shared" si="33"/>
        <v>-0.01639422151</v>
      </c>
      <c r="AM4" s="137">
        <f>SUM('12-17'!D3,'26-31'!D3,'16-21'!D3)</f>
        <v>1483163</v>
      </c>
      <c r="AN4" s="120">
        <f>SUM('19-24'!D3,'02-07'!D3,'09-14'!D3)</f>
        <v>2057980</v>
      </c>
      <c r="AO4" s="133">
        <f t="shared" si="34"/>
        <v>-0.2793112664</v>
      </c>
      <c r="AP4" s="138">
        <f t="shared" ref="AP4:AQ4" si="35">BK4/(BK4+AM4)</f>
        <v>0.05180731364</v>
      </c>
      <c r="AQ4" s="139">
        <f t="shared" si="35"/>
        <v>0.04701088215</v>
      </c>
      <c r="AR4" s="133">
        <f t="shared" si="36"/>
        <v>0.1020281108</v>
      </c>
      <c r="AS4" s="137">
        <f>SUM('12-17'!L3,'26-31'!L3,'16-21'!L3)</f>
        <v>8036475</v>
      </c>
      <c r="AT4" s="120">
        <f>SUM('19-24'!L3,'02-07'!L3,'09-14'!L3)</f>
        <v>11336129</v>
      </c>
      <c r="AU4" s="133">
        <f t="shared" si="37"/>
        <v>-0.29107414</v>
      </c>
      <c r="AV4" s="137">
        <f>SUM('12-17'!G3,'26-31'!G3,'16-21'!G3)</f>
        <v>8012650.612</v>
      </c>
      <c r="AW4" s="120">
        <f>SUM('19-24'!G3,'02-07'!G3,'09-14'!G3)</f>
        <v>11102053.4</v>
      </c>
      <c r="AX4" s="133">
        <f t="shared" si="38"/>
        <v>-0.2782730975</v>
      </c>
      <c r="AY4" s="147">
        <f>SUM('12-17'!O3,'26-31'!O3,'16-21'!O3)</f>
        <v>10601328.45</v>
      </c>
      <c r="AZ4" s="120">
        <f>SUM('19-24'!O3,'02-07'!O3,'09-14'!O3)</f>
        <v>14949676.65</v>
      </c>
      <c r="BA4" s="133">
        <f t="shared" si="39"/>
        <v>-0.2908657025</v>
      </c>
      <c r="BB4" s="137">
        <f>SUM('12-17'!P3,'26-31'!P3,'16-21'!P3)</f>
        <v>2945909.539</v>
      </c>
      <c r="BC4" s="120">
        <f>SUM('19-24'!P3,'02-07'!P3,'09-14'!P3)</f>
        <v>3988770.698</v>
      </c>
      <c r="BD4" s="133">
        <f t="shared" si="40"/>
        <v>-0.261449263</v>
      </c>
      <c r="BE4" s="137">
        <f>SUM('12-17'!Q3,'26-31'!Q3,'16-21'!Q3)</f>
        <v>191441.6</v>
      </c>
      <c r="BF4" s="120">
        <f>SUM('19-24'!Q3,'02-07'!Q3,'09-14'!Q3)</f>
        <v>292731.2</v>
      </c>
      <c r="BG4" s="133">
        <f t="shared" si="41"/>
        <v>-0.3460157305</v>
      </c>
      <c r="BH4" s="137">
        <f>SUM('12-17'!H3,'26-31'!H3,'16-21'!H3)</f>
        <v>13738679.59</v>
      </c>
      <c r="BI4" s="120">
        <f>SUM('19-24'!H3,'02-07'!H3,'09-14'!H3)</f>
        <v>19231178.55</v>
      </c>
      <c r="BJ4" s="133">
        <f t="shared" si="42"/>
        <v>-0.285603867</v>
      </c>
      <c r="BK4" s="137">
        <f>SUM('12-17'!N3,'26-31'!N3,'16-21'!N3)</f>
        <v>81037</v>
      </c>
      <c r="BL4" s="120">
        <f>SUM('19-24'!N3,'02-07'!N3,'09-14'!N3)</f>
        <v>101520</v>
      </c>
      <c r="BM4" s="133">
        <f t="shared" si="43"/>
        <v>-0.2017631994</v>
      </c>
    </row>
    <row r="5">
      <c r="A5" s="130" t="s">
        <v>56</v>
      </c>
      <c r="B5" s="130" t="s">
        <v>59</v>
      </c>
      <c r="C5" s="131">
        <f t="shared" ref="C5:D5" si="44">AG5/AM5</f>
        <v>3.030355093</v>
      </c>
      <c r="D5" s="132">
        <f t="shared" si="44"/>
        <v>3.027353215</v>
      </c>
      <c r="E5" s="133">
        <f t="shared" si="13"/>
        <v>0.0009915850122</v>
      </c>
      <c r="F5" s="132">
        <f t="shared" ref="F5:G5" si="45">C5/AJ5</f>
        <v>0.06967426914</v>
      </c>
      <c r="G5" s="132">
        <f t="shared" si="45"/>
        <v>0.06783739182</v>
      </c>
      <c r="H5" s="133">
        <f t="shared" si="15"/>
        <v>0.02707765251</v>
      </c>
      <c r="I5" s="132">
        <f t="shared" ref="I5:J5" si="46">F5*1000</f>
        <v>69.67426914</v>
      </c>
      <c r="J5" s="132">
        <f t="shared" si="46"/>
        <v>67.83739182</v>
      </c>
      <c r="K5" s="133">
        <f t="shared" si="17"/>
        <v>0.02707765251</v>
      </c>
      <c r="L5" s="131">
        <f t="shared" ref="L5:M5" si="47">AS5/AG5</f>
        <v>1.675414565</v>
      </c>
      <c r="M5" s="132">
        <f t="shared" si="47"/>
        <v>1.710598104</v>
      </c>
      <c r="N5" s="133">
        <f t="shared" si="19"/>
        <v>-0.02056797491</v>
      </c>
      <c r="O5" s="131">
        <f t="shared" ref="O5:P5" si="48">AS5/AM5</f>
        <v>5.07710106</v>
      </c>
      <c r="P5" s="132">
        <f t="shared" si="48"/>
        <v>5.17858467</v>
      </c>
      <c r="Q5" s="133">
        <f t="shared" si="21"/>
        <v>-0.01959678479</v>
      </c>
      <c r="R5" s="134">
        <f t="shared" ref="R5:S5" si="49">AV5/AG5</f>
        <v>1.689241464</v>
      </c>
      <c r="S5" s="135">
        <f t="shared" si="49"/>
        <v>1.575584245</v>
      </c>
      <c r="T5" s="133">
        <f t="shared" si="23"/>
        <v>0.07213655462</v>
      </c>
      <c r="U5" s="134">
        <f t="shared" ref="U5:V5" si="50">AY5/AG5</f>
        <v>2.209046328</v>
      </c>
      <c r="V5" s="135">
        <f t="shared" si="50"/>
        <v>2.259411104</v>
      </c>
      <c r="W5" s="133">
        <f t="shared" si="25"/>
        <v>-0.02229110763</v>
      </c>
      <c r="X5" s="134">
        <f t="shared" ref="X5:Y5" si="51">BB5/AG5</f>
        <v>0.6178417206</v>
      </c>
      <c r="Y5" s="135">
        <f t="shared" si="51"/>
        <v>0.6711672044</v>
      </c>
      <c r="Z5" s="133">
        <f t="shared" si="27"/>
        <v>-0.07945186158</v>
      </c>
      <c r="AA5" s="134">
        <f t="shared" ref="AA5:AB5" si="52">BE5/AG5</f>
        <v>0.05234898631</v>
      </c>
      <c r="AB5" s="135">
        <f t="shared" si="52"/>
        <v>0.06076553342</v>
      </c>
      <c r="AC5" s="133">
        <f t="shared" si="29"/>
        <v>-0.1385085695</v>
      </c>
      <c r="AD5" s="134">
        <f t="shared" ref="AD5:AE5" si="53">BH5/AG5</f>
        <v>2.879237031</v>
      </c>
      <c r="AE5" s="135">
        <f t="shared" si="53"/>
        <v>2.991343841</v>
      </c>
      <c r="AF5" s="133">
        <f t="shared" si="31"/>
        <v>-0.03747707268</v>
      </c>
      <c r="AG5" s="136">
        <f>SUM('12-17'!E4,'26-31'!E4,'16-21'!E4)</f>
        <v>763552.512</v>
      </c>
      <c r="AH5" s="90">
        <f>SUM('19-24'!E4,'02-07'!E4,'09-14'!E4)</f>
        <v>1788224.243</v>
      </c>
      <c r="AI5" s="133">
        <f t="shared" si="32"/>
        <v>-0.5730107591</v>
      </c>
      <c r="AJ5" s="146">
        <v>43.49317373634747</v>
      </c>
      <c r="AK5" s="146">
        <v>44.62661569793919</v>
      </c>
      <c r="AL5" s="133">
        <f t="shared" si="33"/>
        <v>-0.02539834007</v>
      </c>
      <c r="AM5" s="137">
        <f>SUM('12-17'!D4,'26-31'!D4,'16-21'!D4)</f>
        <v>251968</v>
      </c>
      <c r="AN5" s="120">
        <f>SUM('19-24'!D4,'02-07'!D4,'09-14'!D4)</f>
        <v>590689</v>
      </c>
      <c r="AO5" s="133">
        <f t="shared" si="34"/>
        <v>-0.5734337359</v>
      </c>
      <c r="AP5" s="138">
        <f t="shared" ref="AP5:AQ5" si="54">BK5/(BK5+AM5)</f>
        <v>0.04557575758</v>
      </c>
      <c r="AQ5" s="139">
        <f t="shared" si="54"/>
        <v>0.03874857608</v>
      </c>
      <c r="AR5" s="133">
        <f t="shared" si="36"/>
        <v>0.1761918034</v>
      </c>
      <c r="AS5" s="137">
        <f>SUM('12-17'!L4,'26-31'!L4,'16-21'!L4)</f>
        <v>1279267</v>
      </c>
      <c r="AT5" s="120">
        <f>SUM('19-24'!L4,'02-07'!L4,'09-14'!L4)</f>
        <v>3058933</v>
      </c>
      <c r="AU5" s="133">
        <f t="shared" si="37"/>
        <v>-0.5817930631</v>
      </c>
      <c r="AV5" s="137">
        <f>SUM('12-17'!G4,'26-31'!G4,'16-21'!G4)</f>
        <v>1289824.563</v>
      </c>
      <c r="AW5" s="120">
        <f>SUM('19-24'!G4,'02-07'!G4,'09-14'!G4)</f>
        <v>2817497.943</v>
      </c>
      <c r="AX5" s="133">
        <f t="shared" si="38"/>
        <v>-0.5422092264</v>
      </c>
      <c r="AY5" s="147">
        <f>SUM('12-17'!O4,'26-31'!O4,'16-21'!O4)</f>
        <v>1686722.873</v>
      </c>
      <c r="AZ5" s="120">
        <f>SUM('19-24'!O4,'02-07'!O4,'09-14'!O4)</f>
        <v>4040333.711</v>
      </c>
      <c r="BA5" s="133">
        <f t="shared" si="39"/>
        <v>-0.5825288223</v>
      </c>
      <c r="BB5" s="137">
        <f>SUM('12-17'!P4,'26-31'!P4,'16-21'!P4)</f>
        <v>471754.5978</v>
      </c>
      <c r="BC5" s="120">
        <f>SUM('19-24'!P4,'02-07'!P4,'09-14'!P4)</f>
        <v>1200197.466</v>
      </c>
      <c r="BD5" s="133">
        <f t="shared" si="40"/>
        <v>-0.6069358492</v>
      </c>
      <c r="BE5" s="137">
        <f>SUM('12-17'!Q4,'26-31'!Q4,'16-21'!Q4)</f>
        <v>39971.2</v>
      </c>
      <c r="BF5" s="120">
        <f>SUM('19-24'!Q4,'02-07'!Q4,'09-14'!Q4)</f>
        <v>108662.4</v>
      </c>
      <c r="BG5" s="133">
        <f t="shared" si="41"/>
        <v>-0.6321524281</v>
      </c>
      <c r="BH5" s="137">
        <f>SUM('12-17'!H4,'26-31'!H4,'16-21'!H4)</f>
        <v>2198448.667</v>
      </c>
      <c r="BI5" s="120">
        <f>SUM('19-24'!H4,'02-07'!H4,'09-14'!H4)</f>
        <v>5349193.576</v>
      </c>
      <c r="BJ5" s="133">
        <f t="shared" si="42"/>
        <v>-0.589013066</v>
      </c>
      <c r="BK5" s="137">
        <f>SUM('12-17'!N4,'26-31'!N4,'16-21'!N4)</f>
        <v>12032</v>
      </c>
      <c r="BL5" s="120">
        <f>SUM('19-24'!N4,'02-07'!N4,'09-14'!N4)</f>
        <v>23811</v>
      </c>
      <c r="BM5" s="133">
        <f t="shared" si="43"/>
        <v>-0.4946873294</v>
      </c>
    </row>
    <row r="6">
      <c r="A6" s="142" t="s">
        <v>56</v>
      </c>
      <c r="B6" s="142" t="s">
        <v>60</v>
      </c>
      <c r="C6" s="131">
        <f t="shared" ref="C6:D6" si="55">AG6/AM6</f>
        <v>3.441</v>
      </c>
      <c r="D6" s="132">
        <f t="shared" si="55"/>
        <v>3.125943077</v>
      </c>
      <c r="E6" s="133">
        <f t="shared" si="13"/>
        <v>0.1007877992</v>
      </c>
      <c r="F6" s="132">
        <f t="shared" ref="F6:G6" si="56">C6/AJ6</f>
        <v>0.07321276596</v>
      </c>
      <c r="G6" s="132">
        <f t="shared" si="56"/>
        <v>0.06828808088</v>
      </c>
      <c r="H6" s="133">
        <f t="shared" si="15"/>
        <v>0.0721163197</v>
      </c>
      <c r="I6" s="132">
        <f t="shared" ref="I6:J6" si="57">F6*1000</f>
        <v>73.21276596</v>
      </c>
      <c r="J6" s="132">
        <f t="shared" si="57"/>
        <v>68.28808088</v>
      </c>
      <c r="K6" s="133">
        <f t="shared" si="17"/>
        <v>0.0721163197</v>
      </c>
      <c r="L6" s="131">
        <f t="shared" ref="L6:M6" si="58">AS6/AG6</f>
        <v>1.706355624</v>
      </c>
      <c r="M6" s="132">
        <f t="shared" si="58"/>
        <v>1.739552095</v>
      </c>
      <c r="N6" s="133">
        <f t="shared" si="19"/>
        <v>-0.01908334368</v>
      </c>
      <c r="O6" s="131">
        <f t="shared" ref="O6:P6" si="59">AS6/AM6</f>
        <v>5.871569704</v>
      </c>
      <c r="P6" s="132">
        <f t="shared" si="59"/>
        <v>5.437740828</v>
      </c>
      <c r="Q6" s="133">
        <f t="shared" si="21"/>
        <v>0.07978108726</v>
      </c>
      <c r="R6" s="134">
        <f t="shared" ref="R6:S6" si="60">AV6/AG6</f>
        <v>1.672330988</v>
      </c>
      <c r="S6" s="135">
        <f t="shared" si="60"/>
        <v>1.536676549</v>
      </c>
      <c r="T6" s="133">
        <f t="shared" si="23"/>
        <v>0.08827780947</v>
      </c>
      <c r="U6" s="134">
        <f t="shared" ref="U6:V6" si="61">AY6/AG6</f>
        <v>2.237473073</v>
      </c>
      <c r="V6" s="135">
        <f t="shared" si="61"/>
        <v>2.28237978</v>
      </c>
      <c r="W6" s="133">
        <f t="shared" si="25"/>
        <v>-0.01967538775</v>
      </c>
      <c r="X6" s="134">
        <f t="shared" ref="X6:Y6" si="62">BB6/AG6</f>
        <v>0.5671495348</v>
      </c>
      <c r="Y6" s="135">
        <f t="shared" si="62"/>
        <v>0.6855067593</v>
      </c>
      <c r="Z6" s="133">
        <f t="shared" si="27"/>
        <v>-0.1726565389</v>
      </c>
      <c r="AA6" s="134">
        <f t="shared" ref="AA6:AB6" si="63">BE6/AG6</f>
        <v>0.02406206153</v>
      </c>
      <c r="AB6" s="135">
        <f t="shared" si="63"/>
        <v>0.03828591677</v>
      </c>
      <c r="AC6" s="133">
        <f t="shared" si="29"/>
        <v>-0.3715166422</v>
      </c>
      <c r="AD6" s="134">
        <f t="shared" ref="AD6:AE6" si="64">BH6/AG6</f>
        <v>2.828684669</v>
      </c>
      <c r="AE6" s="135">
        <f t="shared" si="64"/>
        <v>3.006172456</v>
      </c>
      <c r="AF6" s="133">
        <f t="shared" si="31"/>
        <v>-0.05904111939</v>
      </c>
      <c r="AG6" s="136">
        <f>SUM('12-17'!E5,'26-31'!E5,'16-21'!E5)</f>
        <v>65829.771</v>
      </c>
      <c r="AH6" s="90">
        <f>SUM('19-24'!E5,'02-07'!E5,'09-14'!E5)</f>
        <v>535424.034</v>
      </c>
      <c r="AI6" s="133">
        <f t="shared" si="32"/>
        <v>-0.8770511467</v>
      </c>
      <c r="AJ6" s="146">
        <v>47.0</v>
      </c>
      <c r="AK6" s="146">
        <v>45.77582261040144</v>
      </c>
      <c r="AL6" s="133">
        <f t="shared" si="33"/>
        <v>0.02674288128</v>
      </c>
      <c r="AM6" s="137">
        <f>SUM('12-17'!D5,'26-31'!D5,'16-21'!D5)</f>
        <v>19131</v>
      </c>
      <c r="AN6" s="120">
        <f>SUM('19-24'!D5,'02-07'!D5,'09-14'!D5)</f>
        <v>171284</v>
      </c>
      <c r="AO6" s="133">
        <f t="shared" si="34"/>
        <v>-0.8883083067</v>
      </c>
      <c r="AP6" s="138">
        <f t="shared" ref="AP6:AQ6" si="65">BK6/(BK6+AM6)</f>
        <v>0.0667804878</v>
      </c>
      <c r="AQ6" s="139">
        <f t="shared" si="65"/>
        <v>0.05053215078</v>
      </c>
      <c r="AR6" s="133">
        <f t="shared" si="36"/>
        <v>0.3215445371</v>
      </c>
      <c r="AS6" s="137">
        <f>SUM('12-17'!L5,'26-31'!L5,'16-21'!L5)</f>
        <v>112329</v>
      </c>
      <c r="AT6" s="120">
        <f>SUM('19-24'!L5,'02-07'!L5,'09-14'!L5)</f>
        <v>931398</v>
      </c>
      <c r="AU6" s="133">
        <f t="shared" si="37"/>
        <v>-0.8793974219</v>
      </c>
      <c r="AV6" s="137">
        <f>SUM('12-17'!G5,'26-31'!G5,'16-21'!G5)</f>
        <v>110089.166</v>
      </c>
      <c r="AW6" s="120">
        <f>SUM('19-24'!G5,'02-07'!G5,'09-14'!G5)</f>
        <v>822773.5567</v>
      </c>
      <c r="AX6" s="133">
        <f t="shared" si="38"/>
        <v>-0.8661974913</v>
      </c>
      <c r="AY6" s="137">
        <f>SUM('12-17'!O5,'26-31'!O5,'16-21'!O5)</f>
        <v>147292.34</v>
      </c>
      <c r="AZ6" s="120">
        <f>SUM('19-24'!O5,'02-07'!O5,'09-14'!O5)</f>
        <v>1222040.989</v>
      </c>
      <c r="BA6" s="133">
        <f t="shared" si="39"/>
        <v>-0.8794702131</v>
      </c>
      <c r="BB6" s="137">
        <f>SUM('12-17'!P5,'26-31'!P5,'16-21'!P5)</f>
        <v>37335.324</v>
      </c>
      <c r="BC6" s="120">
        <f>SUM('19-24'!P5,'02-07'!P5,'09-14'!P5)</f>
        <v>367036.7944</v>
      </c>
      <c r="BD6" s="133">
        <f t="shared" si="40"/>
        <v>-0.8982790702</v>
      </c>
      <c r="BE6" s="137">
        <f>SUM('12-17'!Q5,'26-31'!Q5,'16-21'!Q5)</f>
        <v>1584</v>
      </c>
      <c r="BF6" s="120">
        <f>SUM('19-24'!Q5,'02-07'!Q5,'09-14'!Q5)</f>
        <v>20499.2</v>
      </c>
      <c r="BG6" s="133">
        <f t="shared" si="41"/>
        <v>-0.9227286919</v>
      </c>
      <c r="BH6" s="137">
        <f>SUM('12-17'!H5,'26-31'!H5,'16-21'!H5)</f>
        <v>186211.664</v>
      </c>
      <c r="BI6" s="120">
        <f>SUM('19-24'!H5,'02-07'!H5,'09-14'!H5)</f>
        <v>1609576.983</v>
      </c>
      <c r="BJ6" s="133">
        <f t="shared" si="42"/>
        <v>-0.8843101846</v>
      </c>
      <c r="BK6" s="137">
        <f>SUM('12-17'!N5,'26-31'!N5,'16-21'!N5)</f>
        <v>1369</v>
      </c>
      <c r="BL6" s="120">
        <f>SUM('19-24'!N5,'02-07'!N5,'09-14'!N5)</f>
        <v>9116</v>
      </c>
      <c r="BM6" s="133">
        <f t="shared" si="43"/>
        <v>-0.8498244844</v>
      </c>
    </row>
    <row r="7">
      <c r="A7" s="130" t="s">
        <v>61</v>
      </c>
      <c r="B7" s="130" t="s">
        <v>57</v>
      </c>
      <c r="C7" s="131">
        <f t="shared" ref="C7:D7" si="66">AG7/AM7</f>
        <v>2.782105205</v>
      </c>
      <c r="D7" s="132">
        <f t="shared" si="66"/>
        <v>2.754288241</v>
      </c>
      <c r="E7" s="133">
        <f t="shared" si="13"/>
        <v>0.01009951096</v>
      </c>
      <c r="F7" s="132">
        <f t="shared" ref="F7:G7" si="67">C7/AJ7</f>
        <v>0.06268810152</v>
      </c>
      <c r="G7" s="132">
        <f t="shared" si="67"/>
        <v>0.06143057661</v>
      </c>
      <c r="H7" s="133">
        <f t="shared" si="15"/>
        <v>0.02047066753</v>
      </c>
      <c r="I7" s="132">
        <f t="shared" ref="I7:J7" si="68">F7*1000</f>
        <v>62.68810152</v>
      </c>
      <c r="J7" s="132">
        <f t="shared" si="68"/>
        <v>61.43057661</v>
      </c>
      <c r="K7" s="133">
        <f t="shared" si="17"/>
        <v>0.02047066753</v>
      </c>
      <c r="L7" s="131">
        <f t="shared" ref="L7:M7" si="69">AS7/AG7</f>
        <v>1.749459662</v>
      </c>
      <c r="M7" s="132">
        <f t="shared" si="69"/>
        <v>1.81197339</v>
      </c>
      <c r="N7" s="133">
        <f t="shared" si="19"/>
        <v>-0.03450035667</v>
      </c>
      <c r="O7" s="131">
        <f t="shared" ref="O7:P7" si="70">AS7/AM7</f>
        <v>4.867180832</v>
      </c>
      <c r="P7" s="132">
        <f t="shared" si="70"/>
        <v>4.990697001</v>
      </c>
      <c r="Q7" s="133">
        <f t="shared" si="21"/>
        <v>-0.02474928245</v>
      </c>
      <c r="R7" s="134">
        <f t="shared" ref="R7:S7" si="71">AV7/AG7</f>
        <v>1.511415345</v>
      </c>
      <c r="S7" s="135">
        <f t="shared" si="71"/>
        <v>1.385102597</v>
      </c>
      <c r="T7" s="133">
        <f t="shared" si="23"/>
        <v>0.09119378451</v>
      </c>
      <c r="U7" s="134">
        <f t="shared" ref="U7:V7" si="72">AY7/AG7</f>
        <v>2.310430626</v>
      </c>
      <c r="V7" s="135">
        <f t="shared" si="72"/>
        <v>2.395992038</v>
      </c>
      <c r="W7" s="133">
        <f t="shared" si="25"/>
        <v>-0.03571022385</v>
      </c>
      <c r="X7" s="134">
        <f t="shared" ref="X7:Y7" si="73">BB7/AG7</f>
        <v>0.7073682144</v>
      </c>
      <c r="Y7" s="135">
        <f t="shared" si="73"/>
        <v>0.7249347243</v>
      </c>
      <c r="Z7" s="133">
        <f t="shared" si="27"/>
        <v>-0.02423185046</v>
      </c>
      <c r="AA7" s="134">
        <f t="shared" ref="AA7:AB7" si="74">BE7/AG7</f>
        <v>0.03664565488</v>
      </c>
      <c r="AB7" s="135">
        <f t="shared" si="74"/>
        <v>0.04300688528</v>
      </c>
      <c r="AC7" s="133">
        <f t="shared" si="29"/>
        <v>-0.1479119066</v>
      </c>
      <c r="AD7" s="134">
        <f t="shared" ref="AD7:AE7" si="75">BH7/AG7</f>
        <v>3.054444499</v>
      </c>
      <c r="AE7" s="135">
        <f t="shared" si="75"/>
        <v>3.163933648</v>
      </c>
      <c r="AF7" s="133">
        <f t="shared" si="31"/>
        <v>-0.03460538736</v>
      </c>
      <c r="AG7" s="136">
        <f>SUM('12-17'!E6,'26-31'!E6,'16-21'!E6)</f>
        <v>453074.179</v>
      </c>
      <c r="AH7" s="90">
        <f>SUM('19-24'!E6,'02-07'!E6,'09-14'!E6)</f>
        <v>761478.07</v>
      </c>
      <c r="AI7" s="133">
        <f t="shared" si="32"/>
        <v>-0.4050069242</v>
      </c>
      <c r="AJ7" s="146">
        <v>44.380115809963584</v>
      </c>
      <c r="AK7" s="146">
        <v>44.83578688465295</v>
      </c>
      <c r="AL7" s="133">
        <f t="shared" si="33"/>
        <v>-0.01016311091</v>
      </c>
      <c r="AM7" s="137">
        <f>SUM('12-17'!D6,'26-31'!D6,'16-21'!D6)</f>
        <v>162853</v>
      </c>
      <c r="AN7" s="120">
        <f>SUM('19-24'!D6,'02-07'!D6,'09-14'!D6)</f>
        <v>276470</v>
      </c>
      <c r="AO7" s="133">
        <f t="shared" si="34"/>
        <v>-0.4109559808</v>
      </c>
      <c r="AP7" s="138">
        <f t="shared" ref="AP7:AQ7" si="76">BK7/(BK7+AM7)</f>
        <v>0.05041982507</v>
      </c>
      <c r="AQ7" s="139">
        <f t="shared" si="76"/>
        <v>0.07380234506</v>
      </c>
      <c r="AR7" s="133">
        <f t="shared" si="36"/>
        <v>-0.3168262467</v>
      </c>
      <c r="AS7" s="137">
        <f>SUM('12-17'!L6,'26-31'!L6,'16-21'!L6)</f>
        <v>792635</v>
      </c>
      <c r="AT7" s="120">
        <f>SUM('19-24'!L6,'02-07'!L6,'09-14'!L6)</f>
        <v>1379778</v>
      </c>
      <c r="AU7" s="133">
        <f t="shared" si="37"/>
        <v>-0.4255343976</v>
      </c>
      <c r="AV7" s="137">
        <f>SUM('12-17'!G6,'26-31'!G6,'16-21'!G6)</f>
        <v>684783.2664</v>
      </c>
      <c r="AW7" s="120">
        <f>SUM('19-24'!G6,'02-07'!G6,'09-14'!G6)</f>
        <v>1054725.252</v>
      </c>
      <c r="AX7" s="133">
        <f t="shared" si="38"/>
        <v>-0.3507472539</v>
      </c>
      <c r="AY7" s="147">
        <f>SUM('12-17'!O6,'26-31'!O6,'16-21'!O6)</f>
        <v>1046796.459</v>
      </c>
      <c r="AZ7" s="120">
        <f>SUM('19-24'!O6,'02-07'!O6,'09-14'!O6)</f>
        <v>1824495.393</v>
      </c>
      <c r="BA7" s="133">
        <f t="shared" si="39"/>
        <v>-0.4262542602</v>
      </c>
      <c r="BB7" s="137">
        <f>SUM('12-17'!P6,'26-31'!P6,'16-21'!P6)</f>
        <v>320490.273</v>
      </c>
      <c r="BC7" s="120">
        <f>SUM('19-24'!P6,'02-07'!P6,'09-14'!P6)</f>
        <v>552021.8947</v>
      </c>
      <c r="BD7" s="133">
        <f t="shared" si="40"/>
        <v>-0.4194247075</v>
      </c>
      <c r="BE7" s="137">
        <f>SUM('12-17'!Q6,'26-31'!Q6,'16-21'!Q6)</f>
        <v>16603.2</v>
      </c>
      <c r="BF7" s="120">
        <f>SUM('19-24'!Q6,'02-07'!Q6,'09-14'!Q6)</f>
        <v>32748.8</v>
      </c>
      <c r="BG7" s="133">
        <f t="shared" si="41"/>
        <v>-0.4930134845</v>
      </c>
      <c r="BH7" s="137">
        <f>SUM('12-17'!H6,'26-31'!H6,'16-21'!H6)</f>
        <v>1383889.934</v>
      </c>
      <c r="BI7" s="120">
        <f>SUM('19-24'!H6,'02-07'!H6,'09-14'!H6)</f>
        <v>2409266.088</v>
      </c>
      <c r="BJ7" s="133">
        <f t="shared" si="42"/>
        <v>-0.4255968901</v>
      </c>
      <c r="BK7" s="137">
        <f>SUM('12-17'!N6,'26-31'!N6,'16-21'!N6)</f>
        <v>8647</v>
      </c>
      <c r="BL7" s="120">
        <f>SUM('19-24'!N6,'02-07'!N6,'09-14'!N6)</f>
        <v>22030</v>
      </c>
      <c r="BM7" s="133">
        <f t="shared" si="43"/>
        <v>-0.6074897867</v>
      </c>
    </row>
    <row r="8">
      <c r="A8" s="130" t="s">
        <v>61</v>
      </c>
      <c r="B8" s="130" t="s">
        <v>58</v>
      </c>
      <c r="C8" s="131">
        <f t="shared" ref="C8:D8" si="77">AG8/AM8</f>
        <v>3.035896001</v>
      </c>
      <c r="D8" s="132">
        <f t="shared" si="77"/>
        <v>3.136029891</v>
      </c>
      <c r="E8" s="133">
        <f t="shared" si="13"/>
        <v>-0.03193014549</v>
      </c>
      <c r="F8" s="132">
        <f t="shared" ref="F8:G8" si="78">C8/AJ8</f>
        <v>0.06960989353</v>
      </c>
      <c r="G8" s="132">
        <f t="shared" si="78"/>
        <v>0.06992946663</v>
      </c>
      <c r="H8" s="133">
        <f t="shared" si="15"/>
        <v>-0.004569934794</v>
      </c>
      <c r="I8" s="132">
        <f t="shared" ref="I8:J8" si="79">F8*1000</f>
        <v>69.60989353</v>
      </c>
      <c r="J8" s="132">
        <f t="shared" si="79"/>
        <v>69.92946663</v>
      </c>
      <c r="K8" s="133">
        <f t="shared" si="17"/>
        <v>-0.004569934794</v>
      </c>
      <c r="L8" s="131">
        <f t="shared" ref="L8:M8" si="80">AS8/AG8</f>
        <v>1.700404608</v>
      </c>
      <c r="M8" s="132">
        <f t="shared" si="80"/>
        <v>1.710656369</v>
      </c>
      <c r="N8" s="133">
        <f t="shared" si="19"/>
        <v>-0.005992881484</v>
      </c>
      <c r="O8" s="131">
        <f t="shared" ref="O8:P8" si="81">AS8/AM8</f>
        <v>5.162251549</v>
      </c>
      <c r="P8" s="132">
        <f t="shared" si="81"/>
        <v>5.364669507</v>
      </c>
      <c r="Q8" s="133">
        <f t="shared" si="21"/>
        <v>-0.0377316734</v>
      </c>
      <c r="R8" s="134">
        <f t="shared" ref="R8:S8" si="82">AV8/AG8</f>
        <v>1.620811351</v>
      </c>
      <c r="S8" s="135">
        <f t="shared" si="82"/>
        <v>1.597331916</v>
      </c>
      <c r="T8" s="133">
        <f t="shared" si="23"/>
        <v>0.01469915842</v>
      </c>
      <c r="U8" s="134">
        <f t="shared" ref="U8:V8" si="83">AY8/AG8</f>
        <v>2.259869528</v>
      </c>
      <c r="V8" s="135">
        <f t="shared" si="83"/>
        <v>2.268597972</v>
      </c>
      <c r="W8" s="133">
        <f t="shared" si="25"/>
        <v>-0.003847506129</v>
      </c>
      <c r="X8" s="134">
        <f t="shared" ref="X8:Y8" si="84">BB8/AG8</f>
        <v>0.6393715868</v>
      </c>
      <c r="Y8" s="135">
        <f t="shared" si="84"/>
        <v>0.6215185808</v>
      </c>
      <c r="Z8" s="133">
        <f t="shared" si="27"/>
        <v>0.02872481459</v>
      </c>
      <c r="AA8" s="134">
        <f t="shared" ref="AA8:AB8" si="85">BE8/AG8</f>
        <v>0.04074738931</v>
      </c>
      <c r="AB8" s="135">
        <f t="shared" si="85"/>
        <v>0.04405408206</v>
      </c>
      <c r="AC8" s="133">
        <f t="shared" si="29"/>
        <v>-0.07505984909</v>
      </c>
      <c r="AD8" s="134">
        <f t="shared" ref="AD8:AE8" si="86">BH8/AG8</f>
        <v>2.9399885</v>
      </c>
      <c r="AE8" s="135">
        <f t="shared" si="86"/>
        <v>2.934170635</v>
      </c>
      <c r="AF8" s="133">
        <f t="shared" si="31"/>
        <v>0.001982797068</v>
      </c>
      <c r="AG8" s="136">
        <f>SUM('12-17'!E7,'26-31'!E7,'16-21'!E7)</f>
        <v>377270.796</v>
      </c>
      <c r="AH8" s="90">
        <f>SUM('19-24'!E7,'02-07'!E7,'09-14'!E7)</f>
        <v>759684.425</v>
      </c>
      <c r="AI8" s="133">
        <f t="shared" si="32"/>
        <v>-0.5033848483</v>
      </c>
      <c r="AJ8" s="146">
        <v>43.612995896032835</v>
      </c>
      <c r="AK8" s="146">
        <v>44.84561433926124</v>
      </c>
      <c r="AL8" s="133">
        <f t="shared" si="33"/>
        <v>-0.0274858191</v>
      </c>
      <c r="AM8" s="137">
        <f>SUM('12-17'!D7,'26-31'!D7,'16-21'!D7)</f>
        <v>124270</v>
      </c>
      <c r="AN8" s="120">
        <f>SUM('19-24'!D7,'02-07'!D7,'09-14'!D7)</f>
        <v>242244</v>
      </c>
      <c r="AO8" s="133">
        <f t="shared" si="34"/>
        <v>-0.4870048381</v>
      </c>
      <c r="AP8" s="138">
        <f t="shared" ref="AP8:AQ8" si="87">BK8/(BK8+AM8)</f>
        <v>0.05856060606</v>
      </c>
      <c r="AQ8" s="139">
        <f t="shared" si="87"/>
        <v>0.03680318091</v>
      </c>
      <c r="AR8" s="133">
        <f t="shared" si="36"/>
        <v>0.5911832783</v>
      </c>
      <c r="AS8" s="137">
        <f>SUM('12-17'!L7,'26-31'!L7,'16-21'!L7)</f>
        <v>641513</v>
      </c>
      <c r="AT8" s="120">
        <f>SUM('19-24'!L7,'02-07'!L7,'09-14'!L7)</f>
        <v>1299559</v>
      </c>
      <c r="AU8" s="133">
        <f t="shared" si="37"/>
        <v>-0.506361004</v>
      </c>
      <c r="AV8" s="137">
        <f>SUM('12-17'!G7,'26-31'!G7,'16-21'!G7)</f>
        <v>611484.7885</v>
      </c>
      <c r="AW8" s="120">
        <f>SUM('19-24'!G7,'02-07'!G7,'09-14'!G7)</f>
        <v>1213468.178</v>
      </c>
      <c r="AX8" s="133">
        <f t="shared" si="38"/>
        <v>-0.4960850235</v>
      </c>
      <c r="AY8" s="147">
        <f>SUM('12-17'!O7,'26-31'!O7,'16-21'!O7)</f>
        <v>852582.7755</v>
      </c>
      <c r="AZ8" s="120">
        <f>SUM('19-24'!O7,'02-07'!O7,'09-14'!O7)</f>
        <v>1723418.546</v>
      </c>
      <c r="BA8" s="133">
        <f t="shared" si="39"/>
        <v>-0.5052955781</v>
      </c>
      <c r="BB8" s="137">
        <f>SUM('12-17'!P7,'26-31'!P7,'16-21'!P7)</f>
        <v>241216.2275</v>
      </c>
      <c r="BC8" s="120">
        <f>SUM('19-24'!P7,'02-07'!P7,'09-14'!P7)</f>
        <v>472157.9857</v>
      </c>
      <c r="BD8" s="133">
        <f t="shared" si="40"/>
        <v>-0.4891196701</v>
      </c>
      <c r="BE8" s="137">
        <f>SUM('12-17'!Q7,'26-31'!Q7,'16-21'!Q7)</f>
        <v>15372.8</v>
      </c>
      <c r="BF8" s="120">
        <f>SUM('19-24'!Q7,'02-07'!Q7,'09-14'!Q7)</f>
        <v>33467.2</v>
      </c>
      <c r="BG8" s="133">
        <f t="shared" si="41"/>
        <v>-0.5406607066</v>
      </c>
      <c r="BH8" s="137">
        <f>SUM('12-17'!H7,'26-31'!H7,'16-21'!H7)</f>
        <v>1109171.802</v>
      </c>
      <c r="BI8" s="120">
        <f>SUM('19-24'!H7,'02-07'!H7,'09-14'!H7)</f>
        <v>2229043.732</v>
      </c>
      <c r="BJ8" s="133">
        <f t="shared" si="42"/>
        <v>-0.5024001612</v>
      </c>
      <c r="BK8" s="137">
        <f>SUM('12-17'!N7,'26-31'!N7,'16-21'!N7)</f>
        <v>7730</v>
      </c>
      <c r="BL8" s="120">
        <f>SUM('19-24'!N7,'02-07'!N7,'09-14'!N7)</f>
        <v>9256</v>
      </c>
      <c r="BM8" s="133">
        <f t="shared" si="43"/>
        <v>-0.1648660328</v>
      </c>
    </row>
    <row r="9">
      <c r="A9" s="142" t="s">
        <v>61</v>
      </c>
      <c r="B9" s="142" t="s">
        <v>59</v>
      </c>
      <c r="C9" s="131">
        <f t="shared" ref="C9:D9" si="88">AG9/AM9</f>
        <v>2.899981058</v>
      </c>
      <c r="D9" s="132">
        <f t="shared" si="88"/>
        <v>2.981734354</v>
      </c>
      <c r="E9" s="133">
        <f t="shared" si="13"/>
        <v>-0.02741803464</v>
      </c>
      <c r="F9" s="132">
        <f t="shared" ref="F9:G9" si="89">C9/AJ9</f>
        <v>0.06744141995</v>
      </c>
      <c r="G9" s="132">
        <f t="shared" si="89"/>
        <v>0.06731634227</v>
      </c>
      <c r="H9" s="133">
        <f t="shared" si="15"/>
        <v>0.001858058174</v>
      </c>
      <c r="I9" s="132">
        <f t="shared" ref="I9:J9" si="90">F9*1000</f>
        <v>67.44141995</v>
      </c>
      <c r="J9" s="132">
        <f t="shared" si="90"/>
        <v>67.31634227</v>
      </c>
      <c r="K9" s="133">
        <f t="shared" si="17"/>
        <v>0.001858058174</v>
      </c>
      <c r="L9" s="131">
        <f t="shared" ref="L9:M9" si="91">AS9/AG9</f>
        <v>1.686485122</v>
      </c>
      <c r="M9" s="132">
        <f t="shared" si="91"/>
        <v>1.711290721</v>
      </c>
      <c r="N9" s="133">
        <f t="shared" si="19"/>
        <v>-0.01449525722</v>
      </c>
      <c r="O9" s="131">
        <f t="shared" ref="O9:P9" si="92">AS9/AM9</f>
        <v>4.890774908</v>
      </c>
      <c r="P9" s="132">
        <f t="shared" si="92"/>
        <v>5.102614332</v>
      </c>
      <c r="Q9" s="133">
        <f t="shared" si="21"/>
        <v>-0.0415158604</v>
      </c>
      <c r="R9" s="134">
        <f t="shared" ref="R9:S9" si="93">AV9/AG9</f>
        <v>1.680501813</v>
      </c>
      <c r="S9" s="135">
        <f t="shared" si="93"/>
        <v>1.613372008</v>
      </c>
      <c r="T9" s="133">
        <f t="shared" si="23"/>
        <v>0.04160838554</v>
      </c>
      <c r="U9" s="134">
        <f t="shared" ref="U9:V9" si="94">AY9/AG9</f>
        <v>2.241747851</v>
      </c>
      <c r="V9" s="135">
        <f t="shared" si="94"/>
        <v>2.254078032</v>
      </c>
      <c r="W9" s="133">
        <f t="shared" si="25"/>
        <v>-0.005470165947</v>
      </c>
      <c r="X9" s="134">
        <f t="shared" ref="X9:Y9" si="95">BB9/AG9</f>
        <v>0.5822317243</v>
      </c>
      <c r="Y9" s="135">
        <f t="shared" si="95"/>
        <v>0.6407381225</v>
      </c>
      <c r="Z9" s="133">
        <f t="shared" si="27"/>
        <v>-0.09131093675</v>
      </c>
      <c r="AA9" s="134">
        <f t="shared" ref="AA9:AB9" si="96">BE9/AG9</f>
        <v>0.08374317752</v>
      </c>
      <c r="AB9" s="135">
        <f t="shared" si="96"/>
        <v>0.04210487517</v>
      </c>
      <c r="AC9" s="133">
        <f t="shared" si="29"/>
        <v>0.9889187934</v>
      </c>
      <c r="AD9" s="134">
        <f t="shared" ref="AD9:AE9" si="97">BH9/AG9</f>
        <v>2.907722753</v>
      </c>
      <c r="AE9" s="135">
        <f t="shared" si="97"/>
        <v>2.93692103</v>
      </c>
      <c r="AF9" s="133">
        <f t="shared" si="31"/>
        <v>-0.009941798374</v>
      </c>
      <c r="AG9" s="136">
        <f>SUM('12-17'!E8,'26-31'!E8,'16-21'!E8)</f>
        <v>117884.23</v>
      </c>
      <c r="AH9" s="90">
        <f>SUM('19-24'!E8,'02-07'!E8,'09-14'!E8)</f>
        <v>414013.815</v>
      </c>
      <c r="AI9" s="133">
        <f t="shared" si="32"/>
        <v>-0.7152649846</v>
      </c>
      <c r="AJ9" s="146">
        <v>43.0</v>
      </c>
      <c r="AK9" s="146">
        <v>44.29436082102989</v>
      </c>
      <c r="AL9" s="133">
        <f t="shared" si="33"/>
        <v>-0.02922179702</v>
      </c>
      <c r="AM9" s="137">
        <f>SUM('12-17'!D8,'26-31'!D8,'16-21'!D8)</f>
        <v>40650</v>
      </c>
      <c r="AN9" s="120">
        <f>SUM('19-24'!D8,'02-07'!D8,'09-14'!D8)</f>
        <v>138850</v>
      </c>
      <c r="AO9" s="133">
        <f t="shared" si="34"/>
        <v>-0.7072380266</v>
      </c>
      <c r="AP9" s="138">
        <f t="shared" ref="AP9:AQ9" si="98">BK9/(BK9+AM9)</f>
        <v>0.03214285714</v>
      </c>
      <c r="AQ9" s="139">
        <f t="shared" si="98"/>
        <v>0.0424137931</v>
      </c>
      <c r="AR9" s="133">
        <f t="shared" si="36"/>
        <v>-0.2421602787</v>
      </c>
      <c r="AS9" s="137">
        <f>SUM('12-17'!L8,'26-31'!L8,'16-21'!L8)</f>
        <v>198810</v>
      </c>
      <c r="AT9" s="120">
        <f>SUM('19-24'!L8,'02-07'!L8,'09-14'!L8)</f>
        <v>708498</v>
      </c>
      <c r="AU9" s="133">
        <f t="shared" si="37"/>
        <v>-0.7193922919</v>
      </c>
      <c r="AV9" s="137">
        <f>SUM('12-17'!G8,'26-31'!G8,'16-21'!G8)</f>
        <v>198104.6622</v>
      </c>
      <c r="AW9" s="120">
        <f>SUM('19-24'!G8,'02-07'!G8,'09-14'!G8)</f>
        <v>667958.3001</v>
      </c>
      <c r="AX9" s="133">
        <f t="shared" si="38"/>
        <v>-0.7034176203</v>
      </c>
      <c r="AY9" s="137">
        <f>SUM('12-17'!O8,'26-31'!O8,'16-21'!O8)</f>
        <v>264266.7193</v>
      </c>
      <c r="AZ9" s="120">
        <f>SUM('19-24'!O8,'02-07'!O8,'09-14'!O8)</f>
        <v>933219.4454</v>
      </c>
      <c r="BA9" s="133">
        <f t="shared" si="39"/>
        <v>-0.7168225324</v>
      </c>
      <c r="BB9" s="137">
        <f>SUM('12-17'!P8,'26-31'!P8,'16-21'!P8)</f>
        <v>68635.9385</v>
      </c>
      <c r="BC9" s="120">
        <f>SUM('19-24'!P8,'02-07'!P8,'09-14'!P8)</f>
        <v>265274.4345</v>
      </c>
      <c r="BD9" s="133">
        <f t="shared" si="40"/>
        <v>-0.7412644056</v>
      </c>
      <c r="BE9" s="137">
        <f>SUM('12-17'!Q8,'26-31'!Q8,'16-21'!Q8)</f>
        <v>9872</v>
      </c>
      <c r="BF9" s="120">
        <f>SUM('19-24'!Q8,'02-07'!Q8,'09-14'!Q8)</f>
        <v>17432</v>
      </c>
      <c r="BG9" s="133">
        <f t="shared" si="41"/>
        <v>-0.4336851767</v>
      </c>
      <c r="BH9" s="137">
        <f>SUM('12-17'!H8,'26-31'!H8,'16-21'!H8)</f>
        <v>342774.6578</v>
      </c>
      <c r="BI9" s="120">
        <f>SUM('19-24'!H8,'02-07'!H8,'09-14'!H8)</f>
        <v>1215925.88</v>
      </c>
      <c r="BJ9" s="133">
        <f t="shared" si="42"/>
        <v>-0.7180957627</v>
      </c>
      <c r="BK9" s="137">
        <f>SUM('12-17'!N8,'26-31'!N8,'16-21'!N8)</f>
        <v>1350</v>
      </c>
      <c r="BL9" s="120">
        <f>SUM('19-24'!N8,'02-07'!N8,'09-14'!N8)</f>
        <v>6150</v>
      </c>
      <c r="BM9" s="133">
        <f t="shared" si="43"/>
        <v>-0.7804878049</v>
      </c>
    </row>
    <row r="10">
      <c r="A10" s="142" t="s">
        <v>61</v>
      </c>
      <c r="B10" s="142" t="s">
        <v>60</v>
      </c>
      <c r="C10" s="131">
        <f t="shared" ref="C10:D10" si="99">AG10/AM10</f>
        <v>2.855</v>
      </c>
      <c r="D10" s="132" t="str">
        <f t="shared" si="99"/>
        <v>#DIV/0!</v>
      </c>
      <c r="E10" s="133" t="str">
        <f t="shared" si="13"/>
        <v>#DIV/0!</v>
      </c>
      <c r="F10" s="132" t="str">
        <f t="shared" ref="F10:G10" si="100">C10/AJ10</f>
        <v>#DIV/0!</v>
      </c>
      <c r="G10" s="132" t="str">
        <f t="shared" si="100"/>
        <v>#DIV/0!</v>
      </c>
      <c r="H10" s="133" t="str">
        <f t="shared" si="15"/>
        <v>#DIV/0!</v>
      </c>
      <c r="I10" s="132" t="str">
        <f t="shared" ref="I10:J10" si="101">F10*1000</f>
        <v>#DIV/0!</v>
      </c>
      <c r="J10" s="132" t="str">
        <f t="shared" si="101"/>
        <v>#DIV/0!</v>
      </c>
      <c r="K10" s="133" t="str">
        <f t="shared" si="17"/>
        <v>#DIV/0!</v>
      </c>
      <c r="L10" s="131">
        <f t="shared" ref="L10:M10" si="102">AS10/AG10</f>
        <v>1.766953291</v>
      </c>
      <c r="M10" s="132" t="str">
        <f t="shared" si="102"/>
        <v>#DIV/0!</v>
      </c>
      <c r="N10" s="133" t="str">
        <f t="shared" si="19"/>
        <v>#DIV/0!</v>
      </c>
      <c r="O10" s="131">
        <f t="shared" ref="O10:P10" si="103">AS10/AM10</f>
        <v>5.044651645</v>
      </c>
      <c r="P10" s="132" t="str">
        <f t="shared" si="103"/>
        <v>#DIV/0!</v>
      </c>
      <c r="Q10" s="133" t="str">
        <f t="shared" si="21"/>
        <v>#DIV/0!</v>
      </c>
      <c r="R10" s="134">
        <f t="shared" ref="R10:S10" si="104">AV10/AG10</f>
        <v>1.582943538</v>
      </c>
      <c r="S10" s="135" t="str">
        <f t="shared" si="104"/>
        <v>#DIV/0!</v>
      </c>
      <c r="T10" s="133" t="str">
        <f t="shared" si="23"/>
        <v>#DIV/0!</v>
      </c>
      <c r="U10" s="134">
        <f t="shared" ref="U10:V10" si="105">AY10/AG10</f>
        <v>2.342500819</v>
      </c>
      <c r="V10" s="135" t="str">
        <f t="shared" si="105"/>
        <v>#DIV/0!</v>
      </c>
      <c r="W10" s="133" t="str">
        <f t="shared" si="25"/>
        <v>#DIV/0!</v>
      </c>
      <c r="X10" s="134">
        <f t="shared" ref="X10:Y10" si="106">BB10/AG10</f>
        <v>0.6185498072</v>
      </c>
      <c r="Y10" s="135" t="str">
        <f t="shared" si="106"/>
        <v>#DIV/0!</v>
      </c>
      <c r="Z10" s="133" t="str">
        <f t="shared" si="27"/>
        <v>#DIV/0!</v>
      </c>
      <c r="AA10" s="134">
        <f t="shared" ref="AA10:AB10" si="107">BE10/AG10</f>
        <v>0.04435753648</v>
      </c>
      <c r="AB10" s="135" t="str">
        <f t="shared" si="107"/>
        <v>#DIV/0!</v>
      </c>
      <c r="AC10" s="133" t="str">
        <f t="shared" si="29"/>
        <v>#DIV/0!</v>
      </c>
      <c r="AD10" s="134">
        <f t="shared" ref="AD10:AE10" si="108">BH10/AG10</f>
        <v>3.005408163</v>
      </c>
      <c r="AE10" s="135" t="str">
        <f t="shared" si="108"/>
        <v>#DIV/0!</v>
      </c>
      <c r="AF10" s="133" t="str">
        <f t="shared" si="31"/>
        <v>#DIV/0!</v>
      </c>
      <c r="AG10" s="136">
        <f>SUM('12-17'!E9,'26-31'!E9,'16-21'!E9)</f>
        <v>55115.775</v>
      </c>
      <c r="AH10" s="90">
        <f>SUM('19-24'!E9,'02-07'!E9,'09-14'!E9)</f>
        <v>0</v>
      </c>
      <c r="AI10" s="133" t="str">
        <f t="shared" si="32"/>
        <v>#DIV/0!</v>
      </c>
      <c r="AM10" s="137">
        <f>SUM('12-17'!D9,'26-31'!D9,'16-21'!D9)</f>
        <v>19305</v>
      </c>
      <c r="AN10" s="120">
        <f>SUM('19-24'!D9,'02-07'!D9,'09-14'!D9)</f>
        <v>0</v>
      </c>
      <c r="AO10" s="133" t="str">
        <f t="shared" si="34"/>
        <v>#DIV/0!</v>
      </c>
      <c r="AP10" s="138">
        <f t="shared" ref="AP10:AQ10" si="109">BK10/(BK10+AM10)</f>
        <v>0.05367647059</v>
      </c>
      <c r="AQ10" s="139" t="str">
        <f t="shared" si="109"/>
        <v>#DIV/0!</v>
      </c>
      <c r="AR10" s="133" t="str">
        <f t="shared" si="36"/>
        <v>#DIV/0!</v>
      </c>
      <c r="AS10" s="137">
        <f>SUM('12-17'!L9,'26-31'!L9,'16-21'!L9)</f>
        <v>97387</v>
      </c>
      <c r="AT10" s="120">
        <f>SUM('19-24'!L9,'02-07'!L9,'09-14'!L9)</f>
        <v>0</v>
      </c>
      <c r="AU10" s="133" t="str">
        <f t="shared" si="37"/>
        <v>#DIV/0!</v>
      </c>
      <c r="AV10" s="137">
        <f>SUM('12-17'!G9,'26-31'!G9,'16-21'!G9)</f>
        <v>87245.15986</v>
      </c>
      <c r="AW10" s="120">
        <f>SUM('19-24'!G9,'02-07'!G9,'09-14'!G9)</f>
        <v>0</v>
      </c>
      <c r="AX10" s="133" t="str">
        <f t="shared" si="38"/>
        <v>#DIV/0!</v>
      </c>
      <c r="AY10" s="137">
        <f>SUM('12-17'!O9,'26-31'!O9,'16-21'!O9)</f>
        <v>129108.7481</v>
      </c>
      <c r="AZ10" s="120">
        <f>SUM('19-24'!O9,'02-07'!O9,'09-14'!O9)</f>
        <v>0</v>
      </c>
      <c r="BA10" s="133" t="str">
        <f t="shared" si="39"/>
        <v>#DIV/0!</v>
      </c>
      <c r="BB10" s="137">
        <f>SUM('12-17'!P9,'26-31'!P9,'16-21'!P9)</f>
        <v>34091.852</v>
      </c>
      <c r="BC10" s="120">
        <f>SUM('19-24'!P9,'02-07'!P9,'09-14'!P9)</f>
        <v>0</v>
      </c>
      <c r="BD10" s="133" t="str">
        <f t="shared" si="40"/>
        <v>#DIV/0!</v>
      </c>
      <c r="BE10" s="137">
        <f>SUM('12-17'!Q9,'26-31'!Q9,'16-21'!Q9)</f>
        <v>2444.8</v>
      </c>
      <c r="BF10" s="120">
        <f>SUM('19-24'!Q9,'02-07'!Q9,'09-14'!Q9)</f>
        <v>0</v>
      </c>
      <c r="BG10" s="133" t="str">
        <f t="shared" si="41"/>
        <v>#DIV/0!</v>
      </c>
      <c r="BH10" s="137">
        <f>SUM('12-17'!H9,'26-31'!H9,'16-21'!H9)</f>
        <v>165645.4001</v>
      </c>
      <c r="BI10" s="120">
        <f>SUM('19-24'!H9,'02-07'!H9,'09-14'!H9)</f>
        <v>0</v>
      </c>
      <c r="BJ10" s="133" t="str">
        <f t="shared" si="42"/>
        <v>#DIV/0!</v>
      </c>
      <c r="BK10" s="137">
        <f>SUM('12-17'!N9,'26-31'!N9,'16-21'!N9)</f>
        <v>1095</v>
      </c>
      <c r="BL10" s="120">
        <f>SUM('19-24'!N9,'02-07'!N9,'09-14'!N9)</f>
        <v>0</v>
      </c>
      <c r="BM10" s="133" t="str">
        <f t="shared" si="43"/>
        <v>#DIV/0!</v>
      </c>
    </row>
    <row r="11">
      <c r="A11" s="130" t="s">
        <v>62</v>
      </c>
      <c r="B11" s="130" t="s">
        <v>57</v>
      </c>
      <c r="C11" s="131">
        <f t="shared" ref="C11:D11" si="110">AG11/AM11</f>
        <v>2.620484146</v>
      </c>
      <c r="D11" s="132">
        <f t="shared" si="110"/>
        <v>2.78163993</v>
      </c>
      <c r="E11" s="133">
        <f t="shared" si="13"/>
        <v>-0.05793553001</v>
      </c>
      <c r="F11" s="132">
        <f t="shared" ref="F11:G11" si="111">C11/AJ11</f>
        <v>0.06046660763</v>
      </c>
      <c r="G11" s="132">
        <f t="shared" si="111"/>
        <v>0.06260532643</v>
      </c>
      <c r="H11" s="133">
        <f t="shared" si="15"/>
        <v>-0.03416193029</v>
      </c>
      <c r="I11" s="132">
        <f t="shared" ref="I11:J11" si="112">F11*1000</f>
        <v>60.46660763</v>
      </c>
      <c r="J11" s="132">
        <f t="shared" si="112"/>
        <v>62.60532643</v>
      </c>
      <c r="K11" s="133">
        <f t="shared" si="17"/>
        <v>-0.03416193029</v>
      </c>
      <c r="L11" s="131">
        <f t="shared" ref="L11:M11" si="113">AS11/AG11</f>
        <v>1.777200735</v>
      </c>
      <c r="M11" s="132">
        <f t="shared" si="113"/>
        <v>1.773230182</v>
      </c>
      <c r="N11" s="133">
        <f t="shared" si="19"/>
        <v>0.002239163917</v>
      </c>
      <c r="O11" s="131">
        <f t="shared" ref="O11:P11" si="114">AS11/AM11</f>
        <v>4.657126351</v>
      </c>
      <c r="P11" s="132">
        <f t="shared" si="114"/>
        <v>4.93248788</v>
      </c>
      <c r="Q11" s="133">
        <f t="shared" si="21"/>
        <v>-0.05582609324</v>
      </c>
      <c r="R11" s="134">
        <f t="shared" ref="R11:S11" si="115">AV11/AG11</f>
        <v>1.508694415</v>
      </c>
      <c r="S11" s="135">
        <f t="shared" si="115"/>
        <v>1.485758071</v>
      </c>
      <c r="T11" s="133">
        <f t="shared" si="23"/>
        <v>0.01543746876</v>
      </c>
      <c r="U11" s="134">
        <f t="shared" ref="U11:V11" si="116">AY11/AG11</f>
        <v>2.346435891</v>
      </c>
      <c r="V11" s="135">
        <f t="shared" si="116"/>
        <v>2.362540063</v>
      </c>
      <c r="W11" s="133">
        <f t="shared" si="25"/>
        <v>-0.006816465115</v>
      </c>
      <c r="X11" s="134">
        <f t="shared" ref="X11:Y11" si="117">BB11/AG11</f>
        <v>0.7050360504</v>
      </c>
      <c r="Y11" s="135">
        <f t="shared" si="117"/>
        <v>0.6743158144</v>
      </c>
      <c r="Z11" s="133">
        <f t="shared" si="27"/>
        <v>0.04555763839</v>
      </c>
      <c r="AA11" s="134">
        <f t="shared" ref="AA11:AB11" si="118">BE11/AG11</f>
        <v>0.02777490276</v>
      </c>
      <c r="AB11" s="135">
        <f t="shared" si="118"/>
        <v>0.04603618692</v>
      </c>
      <c r="AC11" s="133">
        <f t="shared" si="29"/>
        <v>-0.3966723872</v>
      </c>
      <c r="AD11" s="134">
        <f t="shared" ref="AD11:AE11" si="119">BH11/AG11</f>
        <v>3.079246863</v>
      </c>
      <c r="AE11" s="135">
        <f t="shared" si="119"/>
        <v>3.082892064</v>
      </c>
      <c r="AF11" s="133">
        <f t="shared" si="31"/>
        <v>-0.00118239662</v>
      </c>
      <c r="AG11" s="136">
        <f>SUM('12-17'!E10,'26-31'!E10,'16-21'!E10)</f>
        <v>158762.032</v>
      </c>
      <c r="AH11" s="90">
        <f>SUM('19-24'!E10,'02-07'!E10,'09-14'!E10)</f>
        <v>507774.461</v>
      </c>
      <c r="AI11" s="133">
        <f t="shared" si="32"/>
        <v>-0.6873375008</v>
      </c>
      <c r="AJ11" s="146">
        <v>43.33770735330528</v>
      </c>
      <c r="AK11" s="146">
        <v>44.431362129885784</v>
      </c>
      <c r="AL11" s="133">
        <f t="shared" ref="AL11:AL13" si="131">(AJ11-AK11)/AK11</f>
        <v>-0.0246144778</v>
      </c>
      <c r="AM11" s="137">
        <f>SUM('12-17'!D10,'26-31'!D10,'16-21'!D10)</f>
        <v>60585</v>
      </c>
      <c r="AN11" s="120">
        <f>SUM('19-24'!D10,'02-07'!D10,'09-14'!D10)</f>
        <v>182545</v>
      </c>
      <c r="AO11" s="133">
        <f t="shared" si="34"/>
        <v>-0.6681092333</v>
      </c>
      <c r="AP11" s="138">
        <f t="shared" ref="AP11:AQ11" si="120">BK11/(BK11+AM11)</f>
        <v>0.02282258065</v>
      </c>
      <c r="AQ11" s="139">
        <f t="shared" si="120"/>
        <v>0.02538707955</v>
      </c>
      <c r="AR11" s="133">
        <f t="shared" si="36"/>
        <v>-0.1010159086</v>
      </c>
      <c r="AS11" s="137">
        <f>SUM('12-17'!L10,'26-31'!L10,'16-21'!L10)</f>
        <v>282152</v>
      </c>
      <c r="AT11" s="120">
        <f>SUM('19-24'!L10,'02-07'!L10,'09-14'!L10)</f>
        <v>900401</v>
      </c>
      <c r="AU11" s="133">
        <f t="shared" si="37"/>
        <v>-0.6866373982</v>
      </c>
      <c r="AV11" s="137">
        <f>SUM('12-17'!G10,'26-31'!G10,'16-21'!G10)</f>
        <v>239523.391</v>
      </c>
      <c r="AW11" s="120">
        <f>SUM('19-24'!G10,'02-07'!G10,'09-14'!G10)</f>
        <v>754430.0038</v>
      </c>
      <c r="AX11" s="133">
        <f t="shared" si="38"/>
        <v>-0.6825107832</v>
      </c>
      <c r="AY11" s="147">
        <f>SUM('12-17'!O10,'26-31'!O10,'16-21'!O10)</f>
        <v>372524.93</v>
      </c>
      <c r="AZ11" s="120">
        <f>SUM('19-24'!O10,'02-07'!O10,'09-14'!O10)</f>
        <v>1199637.507</v>
      </c>
      <c r="BA11" s="133">
        <f t="shared" si="39"/>
        <v>-0.6894687538</v>
      </c>
      <c r="BB11" s="137">
        <f>SUM('12-17'!P10,'26-31'!P10,'16-21'!P10)</f>
        <v>111932.956</v>
      </c>
      <c r="BC11" s="120">
        <f>SUM('19-24'!P10,'02-07'!P10,'09-14'!P10)</f>
        <v>342400.3492</v>
      </c>
      <c r="BD11" s="133">
        <f t="shared" si="40"/>
        <v>-0.6730933357</v>
      </c>
      <c r="BE11" s="137">
        <f>SUM('12-17'!Q10,'26-31'!Q10,'16-21'!Q10)</f>
        <v>4409.6</v>
      </c>
      <c r="BF11" s="120">
        <f>SUM('19-24'!Q10,'02-07'!Q10,'09-14'!Q10)</f>
        <v>23376</v>
      </c>
      <c r="BG11" s="133">
        <f t="shared" si="41"/>
        <v>-0.8113620808</v>
      </c>
      <c r="BH11" s="137">
        <f>SUM('12-17'!H10,'26-31'!H10,'16-21'!H10)</f>
        <v>488867.489</v>
      </c>
      <c r="BI11" s="120">
        <f>SUM('19-24'!H10,'02-07'!H10,'09-14'!H10)</f>
        <v>1565413.856</v>
      </c>
      <c r="BJ11" s="133">
        <f t="shared" si="42"/>
        <v>-0.6877071919</v>
      </c>
      <c r="BK11" s="137">
        <f>SUM('12-17'!N10,'26-31'!N10,'16-21'!N10)</f>
        <v>1415</v>
      </c>
      <c r="BL11" s="120">
        <f>SUM('19-24'!N10,'02-07'!N10,'09-14'!N10)</f>
        <v>4755</v>
      </c>
      <c r="BM11" s="133">
        <f t="shared" si="43"/>
        <v>-0.7024185068</v>
      </c>
    </row>
    <row r="12">
      <c r="A12" s="130" t="s">
        <v>62</v>
      </c>
      <c r="B12" s="130" t="s">
        <v>58</v>
      </c>
      <c r="C12" s="131">
        <f t="shared" ref="C12:D12" si="121">AG12/AM12</f>
        <v>3.104142203</v>
      </c>
      <c r="D12" s="132">
        <f t="shared" si="121"/>
        <v>3.0654581</v>
      </c>
      <c r="E12" s="133">
        <f t="shared" si="13"/>
        <v>0.01261935477</v>
      </c>
      <c r="F12" s="132">
        <f t="shared" ref="F12:G12" si="122">C12/AJ12</f>
        <v>0.0700201277</v>
      </c>
      <c r="G12" s="132">
        <f t="shared" si="122"/>
        <v>0.06986373383</v>
      </c>
      <c r="H12" s="133">
        <f t="shared" si="15"/>
        <v>0.002238555895</v>
      </c>
      <c r="I12" s="132">
        <f t="shared" ref="I12:J12" si="123">F12*1000</f>
        <v>70.0201277</v>
      </c>
      <c r="J12" s="132">
        <f t="shared" si="123"/>
        <v>69.86373383</v>
      </c>
      <c r="K12" s="133">
        <f t="shared" si="17"/>
        <v>0.002238555895</v>
      </c>
      <c r="L12" s="131">
        <f t="shared" ref="L12:M12" si="124">AS12/AG12</f>
        <v>1.78716153</v>
      </c>
      <c r="M12" s="132">
        <f t="shared" si="124"/>
        <v>1.722370142</v>
      </c>
      <c r="N12" s="133">
        <f t="shared" si="19"/>
        <v>0.03761757547</v>
      </c>
      <c r="O12" s="131">
        <f t="shared" ref="O12:P12" si="125">AS12/AM12</f>
        <v>5.54760353</v>
      </c>
      <c r="P12" s="132">
        <f t="shared" si="125"/>
        <v>5.279853501</v>
      </c>
      <c r="Q12" s="133">
        <f t="shared" si="21"/>
        <v>0.05071163978</v>
      </c>
      <c r="R12" s="134">
        <f t="shared" ref="R12:S12" si="126">AV12/AG12</f>
        <v>1.58601166</v>
      </c>
      <c r="S12" s="135">
        <f t="shared" si="126"/>
        <v>1.580329678</v>
      </c>
      <c r="T12" s="133">
        <f t="shared" si="23"/>
        <v>0.003595440706</v>
      </c>
      <c r="U12" s="134">
        <f t="shared" ref="U12:V12" si="127">AY12/AG12</f>
        <v>2.354996424</v>
      </c>
      <c r="V12" s="135">
        <f t="shared" si="127"/>
        <v>2.301513187</v>
      </c>
      <c r="W12" s="133">
        <f t="shared" si="25"/>
        <v>0.02323829247</v>
      </c>
      <c r="X12" s="134">
        <f t="shared" ref="X12:Y12" si="128">BB12/AG12</f>
        <v>0.6058287207</v>
      </c>
      <c r="Y12" s="135">
        <f t="shared" si="128"/>
        <v>0.6340585503</v>
      </c>
      <c r="Z12" s="133">
        <f t="shared" si="27"/>
        <v>-0.04452243346</v>
      </c>
      <c r="AA12" s="134">
        <f t="shared" ref="AA12:AB12" si="129">BE12/AG12</f>
        <v>0.04076600666</v>
      </c>
      <c r="AB12" s="135">
        <f t="shared" si="129"/>
        <v>0.05289388855</v>
      </c>
      <c r="AC12" s="133">
        <f t="shared" si="29"/>
        <v>-0.2292870164</v>
      </c>
      <c r="AD12" s="134">
        <f t="shared" ref="AD12:AE12" si="130">BH12/AG12</f>
        <v>3.001591126</v>
      </c>
      <c r="AE12" s="135">
        <f t="shared" si="130"/>
        <v>2.988465626</v>
      </c>
      <c r="AF12" s="133">
        <f t="shared" si="31"/>
        <v>0.004392053225</v>
      </c>
      <c r="AG12" s="136">
        <f>SUM('12-17'!E11,'26-31'!E11,'16-21'!E11)</f>
        <v>176225.257</v>
      </c>
      <c r="AH12" s="90">
        <f>SUM('19-24'!E11,'02-07'!E11,'09-14'!E11)</f>
        <v>527304.775</v>
      </c>
      <c r="AI12" s="133">
        <f t="shared" si="32"/>
        <v>-0.6657999977</v>
      </c>
      <c r="AJ12" s="146">
        <v>44.33214141022705</v>
      </c>
      <c r="AK12" s="146">
        <v>43.87767345871</v>
      </c>
      <c r="AL12" s="133">
        <f t="shared" si="131"/>
        <v>0.01035761278</v>
      </c>
      <c r="AM12" s="137">
        <f>SUM('12-17'!D11,'26-31'!D11,'16-21'!D11)</f>
        <v>56771</v>
      </c>
      <c r="AN12" s="120">
        <f>SUM('19-24'!D11,'02-07'!D11,'09-14'!D11)</f>
        <v>172015</v>
      </c>
      <c r="AO12" s="133">
        <f t="shared" si="34"/>
        <v>-0.6699648286</v>
      </c>
      <c r="AP12" s="138">
        <f t="shared" ref="AP12:AQ12" si="132">BK12/(BK12+AM12)</f>
        <v>0.05381666667</v>
      </c>
      <c r="AQ12" s="139">
        <f t="shared" si="132"/>
        <v>0.04169916435</v>
      </c>
      <c r="AR12" s="133">
        <f t="shared" si="36"/>
        <v>0.290593409</v>
      </c>
      <c r="AS12" s="137">
        <f>SUM('12-17'!L11,'26-31'!L11,'16-21'!L11)</f>
        <v>314943</v>
      </c>
      <c r="AT12" s="120">
        <f>SUM('19-24'!L11,'02-07'!L11,'09-14'!L11)</f>
        <v>908214</v>
      </c>
      <c r="AU12" s="133">
        <f t="shared" si="37"/>
        <v>-0.6532282039</v>
      </c>
      <c r="AV12" s="137">
        <f>SUM('12-17'!G11,'26-31'!G11,'16-21'!G11)</f>
        <v>279495.3124</v>
      </c>
      <c r="AW12" s="120">
        <f>SUM('19-24'!G11,'02-07'!G11,'09-14'!G11)</f>
        <v>833315.3855</v>
      </c>
      <c r="AX12" s="133">
        <f t="shared" si="38"/>
        <v>-0.6645984014</v>
      </c>
      <c r="AY12" s="147">
        <f>SUM('12-17'!O11,'26-31'!O11,'16-21'!O11)</f>
        <v>415009.85</v>
      </c>
      <c r="AZ12" s="120">
        <f>SUM('19-24'!O11,'02-07'!O11,'09-14'!O11)</f>
        <v>1213598.893</v>
      </c>
      <c r="BA12" s="133">
        <f t="shared" si="39"/>
        <v>-0.6580337603</v>
      </c>
      <c r="BB12" s="137">
        <f>SUM('12-17'!P11,'26-31'!P11,'16-21'!P11)</f>
        <v>106762.322</v>
      </c>
      <c r="BC12" s="120">
        <f>SUM('19-24'!P11,'02-07'!P11,'09-14'!P11)</f>
        <v>334342.1012</v>
      </c>
      <c r="BD12" s="133">
        <f t="shared" si="40"/>
        <v>-0.6806793951</v>
      </c>
      <c r="BE12" s="137">
        <f>SUM('12-17'!Q11,'26-31'!Q11,'16-21'!Q11)</f>
        <v>7184</v>
      </c>
      <c r="BF12" s="120">
        <f>SUM('19-24'!Q11,'02-07'!Q11,'09-14'!Q11)</f>
        <v>27891.2</v>
      </c>
      <c r="BG12" s="133">
        <f t="shared" si="41"/>
        <v>-0.7424277191</v>
      </c>
      <c r="BH12" s="137">
        <f>SUM('12-17'!H11,'26-31'!H11,'16-21'!H11)</f>
        <v>528956.1676</v>
      </c>
      <c r="BI12" s="120">
        <f>SUM('19-24'!H11,'02-07'!H11,'09-14'!H11)</f>
        <v>1575832.195</v>
      </c>
      <c r="BJ12" s="133">
        <f t="shared" si="42"/>
        <v>-0.6643321735</v>
      </c>
      <c r="BK12" s="137">
        <f>SUM('12-17'!N11,'26-31'!N11,'16-21'!N11)</f>
        <v>3229</v>
      </c>
      <c r="BL12" s="120">
        <f>SUM('19-24'!N11,'02-07'!N11,'09-14'!N11)</f>
        <v>7485</v>
      </c>
      <c r="BM12" s="133">
        <f t="shared" si="43"/>
        <v>-0.5686038744</v>
      </c>
    </row>
    <row r="13">
      <c r="A13" s="130" t="s">
        <v>62</v>
      </c>
      <c r="B13" s="130" t="s">
        <v>59</v>
      </c>
      <c r="C13" s="131">
        <f t="shared" ref="C13:D13" si="133">AG13/AM13</f>
        <v>2.847491679</v>
      </c>
      <c r="D13" s="132">
        <f t="shared" si="133"/>
        <v>2.931155628</v>
      </c>
      <c r="E13" s="133">
        <f t="shared" si="13"/>
        <v>-0.02854299094</v>
      </c>
      <c r="F13" s="132">
        <f t="shared" ref="F13:G13" si="134">C13/AJ13</f>
        <v>0.06471571999</v>
      </c>
      <c r="G13" s="132">
        <f t="shared" si="134"/>
        <v>0.06617778838</v>
      </c>
      <c r="H13" s="133">
        <f t="shared" si="15"/>
        <v>-0.02209303809</v>
      </c>
      <c r="I13" s="132">
        <f t="shared" ref="I13:J13" si="135">F13*1000</f>
        <v>64.71571999</v>
      </c>
      <c r="J13" s="132">
        <f t="shared" si="135"/>
        <v>66.17778838</v>
      </c>
      <c r="K13" s="133">
        <f t="shared" si="17"/>
        <v>-0.02209303809</v>
      </c>
      <c r="L13" s="131">
        <f t="shared" ref="L13:M13" si="136">AS13/AG13</f>
        <v>1.742841083</v>
      </c>
      <c r="M13" s="132">
        <f t="shared" si="136"/>
        <v>1.756632592</v>
      </c>
      <c r="N13" s="133">
        <f t="shared" si="19"/>
        <v>-0.007851106546</v>
      </c>
      <c r="O13" s="131">
        <f t="shared" ref="O13:P13" si="137">AS13/AM13</f>
        <v>4.962725481</v>
      </c>
      <c r="P13" s="132">
        <f t="shared" si="137"/>
        <v>5.148963509</v>
      </c>
      <c r="Q13" s="133">
        <f t="shared" si="21"/>
        <v>-0.03617000343</v>
      </c>
      <c r="R13" s="134">
        <f t="shared" ref="R13:S13" si="138">AV13/AG13</f>
        <v>1.559777938</v>
      </c>
      <c r="S13" s="135">
        <f t="shared" si="138"/>
        <v>1.497865872</v>
      </c>
      <c r="T13" s="133">
        <f t="shared" si="23"/>
        <v>0.04133351758</v>
      </c>
      <c r="U13" s="134">
        <f t="shared" ref="U13:V13" si="139">AY13/AG13</f>
        <v>2.360865757</v>
      </c>
      <c r="V13" s="135">
        <f t="shared" si="139"/>
        <v>2.356327442</v>
      </c>
      <c r="W13" s="133">
        <f t="shared" si="25"/>
        <v>0.001926012396</v>
      </c>
      <c r="X13" s="134">
        <f t="shared" ref="X13:Y13" si="140">BB13/AG13</f>
        <v>0.6219219199</v>
      </c>
      <c r="Y13" s="135">
        <f t="shared" si="140"/>
        <v>0.6724771259</v>
      </c>
      <c r="Z13" s="133">
        <f t="shared" si="27"/>
        <v>-0.07517758459</v>
      </c>
      <c r="AA13" s="134">
        <f t="shared" ref="AA13:AB13" si="141">BE13/AG13</f>
        <v>0.04542176235</v>
      </c>
      <c r="AB13" s="135">
        <f t="shared" si="141"/>
        <v>0.06182420904</v>
      </c>
      <c r="AC13" s="133">
        <f t="shared" si="29"/>
        <v>-0.2653078291</v>
      </c>
      <c r="AD13" s="134">
        <f t="shared" ref="AD13:AE13" si="142">BH13/AG13</f>
        <v>3.02820944</v>
      </c>
      <c r="AE13" s="135">
        <f t="shared" si="142"/>
        <v>3.090628776</v>
      </c>
      <c r="AF13" s="133">
        <f t="shared" si="31"/>
        <v>-0.02019632294</v>
      </c>
      <c r="AG13" s="136">
        <f>SUM('12-17'!E12,'26-31'!E12,'16-21'!E12)</f>
        <v>114130.314</v>
      </c>
      <c r="AH13" s="90">
        <f>SUM('19-24'!E12,'02-07'!E12,'09-14'!E12)</f>
        <v>171091.554</v>
      </c>
      <c r="AI13" s="133">
        <f t="shared" si="32"/>
        <v>-0.3329284156</v>
      </c>
      <c r="AJ13" s="146">
        <v>44.0</v>
      </c>
      <c r="AK13" s="146">
        <v>44.29213637142367</v>
      </c>
      <c r="AL13" s="133">
        <f t="shared" si="131"/>
        <v>-0.006595671272</v>
      </c>
      <c r="AM13" s="137">
        <f>SUM('12-17'!D12,'26-31'!D12,'16-21'!D12)</f>
        <v>40081</v>
      </c>
      <c r="AN13" s="120">
        <f>SUM('19-24'!D12,'02-07'!D12,'09-14'!D12)</f>
        <v>58370</v>
      </c>
      <c r="AO13" s="133">
        <f t="shared" si="34"/>
        <v>-0.3133287648</v>
      </c>
      <c r="AP13" s="138">
        <f t="shared" ref="AP13:AQ13" si="143">BK13/(BK13+AM13)</f>
        <v>0.02241463415</v>
      </c>
      <c r="AQ13" s="139">
        <f t="shared" si="143"/>
        <v>0.02716666667</v>
      </c>
      <c r="AR13" s="133">
        <f t="shared" si="36"/>
        <v>-0.1749214425</v>
      </c>
      <c r="AS13" s="137">
        <f>SUM('12-17'!L12,'26-31'!L12,'16-21'!L12)</f>
        <v>198911</v>
      </c>
      <c r="AT13" s="120">
        <f>SUM('19-24'!L12,'02-07'!L12,'09-14'!L12)</f>
        <v>300545</v>
      </c>
      <c r="AU13" s="133">
        <f t="shared" si="37"/>
        <v>-0.3381656657</v>
      </c>
      <c r="AV13" s="137">
        <f>SUM('12-17'!G12,'26-31'!G12,'16-21'!G12)</f>
        <v>178017.9458</v>
      </c>
      <c r="AW13" s="120">
        <f>SUM('19-24'!G12,'02-07'!G12,'09-14'!G12)</f>
        <v>256272.1998</v>
      </c>
      <c r="AX13" s="133">
        <f t="shared" si="38"/>
        <v>-0.3053560006</v>
      </c>
      <c r="AY13" s="137">
        <f>SUM('12-17'!O12,'26-31'!O12,'16-21'!O12)</f>
        <v>269446.3502</v>
      </c>
      <c r="AZ13" s="120">
        <f>SUM('19-24'!O12,'02-07'!O12,'09-14'!O12)</f>
        <v>403147.7237</v>
      </c>
      <c r="BA13" s="133">
        <f t="shared" si="39"/>
        <v>-0.3316436275</v>
      </c>
      <c r="BB13" s="137">
        <f>SUM('12-17'!P12,'26-31'!P12,'16-21'!P12)</f>
        <v>70980.144</v>
      </c>
      <c r="BC13" s="120">
        <f>SUM('19-24'!P12,'02-07'!P12,'09-14'!P12)</f>
        <v>115055.1565</v>
      </c>
      <c r="BD13" s="133">
        <f t="shared" si="40"/>
        <v>-0.3830772461</v>
      </c>
      <c r="BE13" s="137">
        <f>SUM('12-17'!Q12,'26-31'!Q12,'16-21'!Q12)</f>
        <v>5184</v>
      </c>
      <c r="BF13" s="120">
        <f>SUM('19-24'!Q12,'02-07'!Q12,'09-14'!Q12)</f>
        <v>10577.6</v>
      </c>
      <c r="BG13" s="133">
        <f t="shared" si="41"/>
        <v>-0.5099077295</v>
      </c>
      <c r="BH13" s="137">
        <f>SUM('12-17'!H12,'26-31'!H12,'16-21'!H12)</f>
        <v>345610.4942</v>
      </c>
      <c r="BI13" s="120">
        <f>SUM('19-24'!H12,'02-07'!H12,'09-14'!H12)</f>
        <v>528780.4802</v>
      </c>
      <c r="BJ13" s="133">
        <f t="shared" si="42"/>
        <v>-0.3464008088</v>
      </c>
      <c r="BK13" s="137">
        <f>SUM('12-17'!N12,'26-31'!N12,'16-21'!N12)</f>
        <v>919</v>
      </c>
      <c r="BL13" s="120">
        <f>SUM('19-24'!N12,'02-07'!N12,'09-14'!N12)</f>
        <v>1630</v>
      </c>
      <c r="BM13" s="133">
        <f t="shared" si="43"/>
        <v>-0.436196319</v>
      </c>
    </row>
    <row r="14">
      <c r="A14" s="130" t="s">
        <v>62</v>
      </c>
      <c r="B14" s="130" t="s">
        <v>60</v>
      </c>
      <c r="C14" s="131" t="str">
        <f t="shared" ref="C14:D14" si="144">AG14/AM14</f>
        <v>#DIV/0!</v>
      </c>
      <c r="D14" s="132" t="str">
        <f t="shared" si="144"/>
        <v>#DIV/0!</v>
      </c>
      <c r="E14" s="133" t="str">
        <f t="shared" si="13"/>
        <v>#DIV/0!</v>
      </c>
      <c r="F14" s="132" t="str">
        <f t="shared" ref="F14:G14" si="145">C14/AJ14</f>
        <v>#DIV/0!</v>
      </c>
      <c r="G14" s="132" t="str">
        <f t="shared" si="145"/>
        <v>#DIV/0!</v>
      </c>
      <c r="H14" s="133" t="str">
        <f t="shared" si="15"/>
        <v>#DIV/0!</v>
      </c>
      <c r="I14" s="132" t="str">
        <f t="shared" ref="I14:J14" si="146">F14*1000</f>
        <v>#DIV/0!</v>
      </c>
      <c r="J14" s="132" t="str">
        <f t="shared" si="146"/>
        <v>#DIV/0!</v>
      </c>
      <c r="K14" s="133" t="str">
        <f t="shared" si="17"/>
        <v>#DIV/0!</v>
      </c>
      <c r="L14" s="131" t="str">
        <f t="shared" ref="L14:M14" si="147">AS14/AG14</f>
        <v>#DIV/0!</v>
      </c>
      <c r="M14" s="132" t="str">
        <f t="shared" si="147"/>
        <v>#DIV/0!</v>
      </c>
      <c r="N14" s="133" t="str">
        <f t="shared" si="19"/>
        <v>#DIV/0!</v>
      </c>
      <c r="O14" s="131" t="str">
        <f t="shared" ref="O14:P14" si="148">AS14/AM14</f>
        <v>#DIV/0!</v>
      </c>
      <c r="P14" s="132" t="str">
        <f t="shared" si="148"/>
        <v>#DIV/0!</v>
      </c>
      <c r="Q14" s="133" t="str">
        <f t="shared" si="21"/>
        <v>#DIV/0!</v>
      </c>
      <c r="R14" s="134" t="str">
        <f t="shared" ref="R14:S14" si="149">AV14/AG14</f>
        <v>#DIV/0!</v>
      </c>
      <c r="S14" s="135" t="str">
        <f t="shared" si="149"/>
        <v>#DIV/0!</v>
      </c>
      <c r="T14" s="133" t="str">
        <f t="shared" si="23"/>
        <v>#DIV/0!</v>
      </c>
      <c r="U14" s="134" t="str">
        <f t="shared" ref="U14:V14" si="150">AY14/AG14</f>
        <v>#DIV/0!</v>
      </c>
      <c r="V14" s="135" t="str">
        <f t="shared" si="150"/>
        <v>#DIV/0!</v>
      </c>
      <c r="W14" s="133" t="str">
        <f t="shared" si="25"/>
        <v>#DIV/0!</v>
      </c>
      <c r="X14" s="134" t="str">
        <f t="shared" ref="X14:Y14" si="151">BB14/AG14</f>
        <v>#DIV/0!</v>
      </c>
      <c r="Y14" s="135" t="str">
        <f t="shared" si="151"/>
        <v>#DIV/0!</v>
      </c>
      <c r="Z14" s="133" t="str">
        <f t="shared" si="27"/>
        <v>#DIV/0!</v>
      </c>
      <c r="AA14" s="134" t="str">
        <f t="shared" ref="AA14:AB14" si="152">BE14/AG14</f>
        <v>#DIV/0!</v>
      </c>
      <c r="AB14" s="135" t="str">
        <f t="shared" si="152"/>
        <v>#DIV/0!</v>
      </c>
      <c r="AC14" s="133" t="str">
        <f t="shared" si="29"/>
        <v>#DIV/0!</v>
      </c>
      <c r="AD14" s="134" t="str">
        <f t="shared" ref="AD14:AE14" si="153">BH14/AG14</f>
        <v>#DIV/0!</v>
      </c>
      <c r="AE14" s="135" t="str">
        <f t="shared" si="153"/>
        <v>#DIV/0!</v>
      </c>
      <c r="AF14" s="133" t="str">
        <f t="shared" si="31"/>
        <v>#DIV/0!</v>
      </c>
      <c r="AG14" s="136">
        <f>SUM('12-17'!E13,'26-31'!E13,'16-21'!E13)</f>
        <v>0</v>
      </c>
      <c r="AH14" s="90">
        <f>SUM('19-24'!E13,'02-07'!E13,'09-14'!E13)</f>
        <v>0</v>
      </c>
      <c r="AI14" s="133" t="str">
        <f t="shared" si="32"/>
        <v>#DIV/0!</v>
      </c>
      <c r="AM14" s="137">
        <f>SUM('12-17'!D13,'26-31'!D13,'16-21'!D13)</f>
        <v>0</v>
      </c>
      <c r="AN14" s="120">
        <f>SUM('19-24'!D13,'02-07'!D13,'09-14'!D13)</f>
        <v>0</v>
      </c>
      <c r="AO14" s="133" t="str">
        <f t="shared" si="34"/>
        <v>#DIV/0!</v>
      </c>
      <c r="AP14" s="138" t="str">
        <f t="shared" ref="AP14:AQ14" si="154">BK14/(BK14+AM14)</f>
        <v>#DIV/0!</v>
      </c>
      <c r="AQ14" s="139" t="str">
        <f t="shared" si="154"/>
        <v>#DIV/0!</v>
      </c>
      <c r="AR14" s="133" t="str">
        <f t="shared" si="36"/>
        <v>#DIV/0!</v>
      </c>
      <c r="AS14" s="137">
        <f>SUM('12-17'!L13,'26-31'!L13,'16-21'!L13)</f>
        <v>0</v>
      </c>
      <c r="AT14" s="120">
        <f>SUM('19-24'!L13,'02-07'!L13,'09-14'!L13)</f>
        <v>0</v>
      </c>
      <c r="AU14" s="133" t="str">
        <f t="shared" si="37"/>
        <v>#DIV/0!</v>
      </c>
      <c r="AV14" s="137">
        <f>SUM('12-17'!G13,'26-31'!G13,'16-21'!G13)</f>
        <v>0</v>
      </c>
      <c r="AW14" s="120">
        <f>SUM('19-24'!G13,'02-07'!G13,'09-14'!G13)</f>
        <v>0</v>
      </c>
      <c r="AX14" s="133" t="str">
        <f t="shared" si="38"/>
        <v>#DIV/0!</v>
      </c>
      <c r="AY14" s="137">
        <f>SUM('12-17'!O13,'26-31'!O13,'16-21'!O13)</f>
        <v>0</v>
      </c>
      <c r="AZ14" s="120">
        <f>SUM('19-24'!O13,'02-07'!O13,'09-14'!O13)</f>
        <v>0</v>
      </c>
      <c r="BA14" s="133" t="str">
        <f t="shared" si="39"/>
        <v>#DIV/0!</v>
      </c>
      <c r="BB14" s="137">
        <f>SUM('12-17'!P13,'26-31'!P13,'16-21'!P13)</f>
        <v>0</v>
      </c>
      <c r="BC14" s="120">
        <f>SUM('19-24'!P13,'02-07'!P13,'09-14'!P13)</f>
        <v>0</v>
      </c>
      <c r="BD14" s="133" t="str">
        <f t="shared" si="40"/>
        <v>#DIV/0!</v>
      </c>
      <c r="BE14" s="137">
        <f>SUM('12-17'!Q13,'26-31'!Q13,'16-21'!Q13)</f>
        <v>0</v>
      </c>
      <c r="BF14" s="120">
        <f>SUM('19-24'!Q13,'02-07'!Q13,'09-14'!Q13)</f>
        <v>0</v>
      </c>
      <c r="BG14" s="133" t="str">
        <f t="shared" si="41"/>
        <v>#DIV/0!</v>
      </c>
      <c r="BH14" s="137">
        <f>SUM('12-17'!H13,'26-31'!H13,'16-21'!H13)</f>
        <v>0</v>
      </c>
      <c r="BI14" s="120">
        <f>SUM('19-24'!H13,'02-07'!H13,'09-14'!H13)</f>
        <v>0</v>
      </c>
      <c r="BJ14" s="133" t="str">
        <f t="shared" si="42"/>
        <v>#DIV/0!</v>
      </c>
      <c r="BK14" s="137">
        <f>SUM('12-17'!N13,'26-31'!N13,'16-21'!N13)</f>
        <v>0</v>
      </c>
      <c r="BL14" s="120">
        <f>SUM('19-24'!N13,'02-07'!N13,'09-14'!N13)</f>
        <v>0</v>
      </c>
      <c r="BM14" s="133" t="str">
        <f t="shared" si="43"/>
        <v>#DIV/0!</v>
      </c>
    </row>
    <row r="15">
      <c r="A15" s="130" t="s">
        <v>63</v>
      </c>
      <c r="B15" s="142" t="s">
        <v>57</v>
      </c>
      <c r="C15" s="131" t="str">
        <f t="shared" ref="C15:D15" si="155">AG15/AM15</f>
        <v>#DIV/0!</v>
      </c>
      <c r="D15" s="132" t="str">
        <f t="shared" si="155"/>
        <v>#DIV/0!</v>
      </c>
      <c r="E15" s="133" t="str">
        <f t="shared" si="13"/>
        <v>#DIV/0!</v>
      </c>
      <c r="F15" s="132" t="str">
        <f t="shared" ref="F15:G15" si="156">C15/AJ15</f>
        <v>#DIV/0!</v>
      </c>
      <c r="G15" s="132" t="str">
        <f t="shared" si="156"/>
        <v>#DIV/0!</v>
      </c>
      <c r="H15" s="133" t="str">
        <f t="shared" si="15"/>
        <v>#DIV/0!</v>
      </c>
      <c r="I15" s="132" t="str">
        <f t="shared" ref="I15:J15" si="157">F15*1000</f>
        <v>#DIV/0!</v>
      </c>
      <c r="J15" s="132" t="str">
        <f t="shared" si="157"/>
        <v>#DIV/0!</v>
      </c>
      <c r="K15" s="133" t="str">
        <f t="shared" si="17"/>
        <v>#DIV/0!</v>
      </c>
      <c r="L15" s="131" t="str">
        <f t="shared" ref="L15:M15" si="158">AS15/AG15</f>
        <v>#DIV/0!</v>
      </c>
      <c r="M15" s="132" t="str">
        <f t="shared" si="158"/>
        <v>#DIV/0!</v>
      </c>
      <c r="N15" s="133" t="str">
        <f t="shared" si="19"/>
        <v>#DIV/0!</v>
      </c>
      <c r="O15" s="131" t="str">
        <f t="shared" ref="O15:P15" si="159">AS15/AM15</f>
        <v>#DIV/0!</v>
      </c>
      <c r="P15" s="132" t="str">
        <f t="shared" si="159"/>
        <v>#DIV/0!</v>
      </c>
      <c r="Q15" s="133" t="str">
        <f t="shared" si="21"/>
        <v>#DIV/0!</v>
      </c>
      <c r="R15" s="134" t="str">
        <f t="shared" ref="R15:S15" si="160">AV15/AG15</f>
        <v>#DIV/0!</v>
      </c>
      <c r="S15" s="135" t="str">
        <f t="shared" si="160"/>
        <v>#DIV/0!</v>
      </c>
      <c r="T15" s="133" t="str">
        <f t="shared" si="23"/>
        <v>#DIV/0!</v>
      </c>
      <c r="U15" s="134" t="str">
        <f t="shared" ref="U15:V15" si="161">AY15/AG15</f>
        <v>#DIV/0!</v>
      </c>
      <c r="V15" s="135" t="str">
        <f t="shared" si="161"/>
        <v>#DIV/0!</v>
      </c>
      <c r="W15" s="133" t="str">
        <f t="shared" si="25"/>
        <v>#DIV/0!</v>
      </c>
      <c r="X15" s="134" t="str">
        <f t="shared" ref="X15:Y15" si="162">BB15/AG15</f>
        <v>#DIV/0!</v>
      </c>
      <c r="Y15" s="135" t="str">
        <f t="shared" si="162"/>
        <v>#DIV/0!</v>
      </c>
      <c r="Z15" s="133" t="str">
        <f t="shared" si="27"/>
        <v>#DIV/0!</v>
      </c>
      <c r="AA15" s="134" t="str">
        <f t="shared" ref="AA15:AB15" si="163">BE15/AG15</f>
        <v>#DIV/0!</v>
      </c>
      <c r="AB15" s="135" t="str">
        <f t="shared" si="163"/>
        <v>#DIV/0!</v>
      </c>
      <c r="AC15" s="133" t="str">
        <f t="shared" si="29"/>
        <v>#DIV/0!</v>
      </c>
      <c r="AD15" s="134" t="str">
        <f t="shared" ref="AD15:AE15" si="164">BH15/AG15</f>
        <v>#DIV/0!</v>
      </c>
      <c r="AE15" s="135" t="str">
        <f t="shared" si="164"/>
        <v>#DIV/0!</v>
      </c>
      <c r="AF15" s="133" t="str">
        <f t="shared" si="31"/>
        <v>#DIV/0!</v>
      </c>
      <c r="AG15" s="136">
        <f>SUM('12-17'!E14,'26-31'!E14,'16-21'!E14)</f>
        <v>0</v>
      </c>
      <c r="AH15" s="90">
        <f>SUM('19-24'!E14,'02-07'!E14,'09-14'!E14)</f>
        <v>0</v>
      </c>
      <c r="AI15" s="133" t="str">
        <f t="shared" si="32"/>
        <v>#DIV/0!</v>
      </c>
      <c r="AM15" s="137">
        <f>SUM('12-17'!D14,'26-31'!D14,'16-21'!D14)</f>
        <v>0</v>
      </c>
      <c r="AN15" s="120">
        <f>SUM('19-24'!D14,'02-07'!D14,'09-14'!D14)</f>
        <v>0</v>
      </c>
      <c r="AO15" s="133" t="str">
        <f t="shared" si="34"/>
        <v>#DIV/0!</v>
      </c>
      <c r="AP15" s="138" t="str">
        <f t="shared" ref="AP15:AQ15" si="165">BK15/(BK15+AM15)</f>
        <v>#DIV/0!</v>
      </c>
      <c r="AQ15" s="139" t="str">
        <f t="shared" si="165"/>
        <v>#DIV/0!</v>
      </c>
      <c r="AR15" s="133" t="str">
        <f t="shared" si="36"/>
        <v>#DIV/0!</v>
      </c>
      <c r="AS15" s="137">
        <f>SUM('12-17'!L14,'26-31'!L14,'16-21'!L14)</f>
        <v>0</v>
      </c>
      <c r="AT15" s="120">
        <f>SUM('19-24'!L14,'02-07'!L14,'09-14'!L14)</f>
        <v>0</v>
      </c>
      <c r="AU15" s="133" t="str">
        <f t="shared" si="37"/>
        <v>#DIV/0!</v>
      </c>
      <c r="AV15" s="137">
        <f>SUM('12-17'!G14,'26-31'!G14,'16-21'!G14)</f>
        <v>0</v>
      </c>
      <c r="AW15" s="120">
        <f>SUM('19-24'!G14,'02-07'!G14,'09-14'!G14)</f>
        <v>0</v>
      </c>
      <c r="AX15" s="133" t="str">
        <f t="shared" si="38"/>
        <v>#DIV/0!</v>
      </c>
      <c r="AY15" s="137">
        <f>SUM('12-17'!O14,'26-31'!O14,'16-21'!O14)</f>
        <v>0</v>
      </c>
      <c r="AZ15" s="120">
        <f>SUM('19-24'!O14,'02-07'!O14,'09-14'!O14)</f>
        <v>0</v>
      </c>
      <c r="BA15" s="133" t="str">
        <f t="shared" si="39"/>
        <v>#DIV/0!</v>
      </c>
      <c r="BB15" s="137">
        <f>SUM('12-17'!P14,'26-31'!P14,'16-21'!P14)</f>
        <v>0</v>
      </c>
      <c r="BC15" s="120">
        <f>SUM('19-24'!P14,'02-07'!P14,'09-14'!P14)</f>
        <v>0</v>
      </c>
      <c r="BD15" s="133" t="str">
        <f t="shared" si="40"/>
        <v>#DIV/0!</v>
      </c>
      <c r="BE15" s="137">
        <f>SUM('12-17'!Q14,'26-31'!Q14,'16-21'!Q14)</f>
        <v>0</v>
      </c>
      <c r="BF15" s="120">
        <f>SUM('19-24'!Q14,'02-07'!Q14,'09-14'!Q14)</f>
        <v>0</v>
      </c>
      <c r="BG15" s="133" t="str">
        <f t="shared" si="41"/>
        <v>#DIV/0!</v>
      </c>
      <c r="BH15" s="137">
        <f>SUM('12-17'!H14,'26-31'!H14,'16-21'!H14)</f>
        <v>0</v>
      </c>
      <c r="BI15" s="120">
        <f>SUM('19-24'!H14,'02-07'!H14,'09-14'!H14)</f>
        <v>0</v>
      </c>
      <c r="BJ15" s="133" t="str">
        <f t="shared" si="42"/>
        <v>#DIV/0!</v>
      </c>
      <c r="BK15" s="137">
        <f>SUM('12-17'!N14,'26-31'!N14,'16-21'!N14)</f>
        <v>0</v>
      </c>
      <c r="BL15" s="120">
        <f>SUM('19-24'!N14,'02-07'!N14,'09-14'!N14)</f>
        <v>0</v>
      </c>
      <c r="BM15" s="133" t="str">
        <f t="shared" si="43"/>
        <v>#DIV/0!</v>
      </c>
    </row>
    <row r="16">
      <c r="A16" s="130" t="s">
        <v>63</v>
      </c>
      <c r="B16" s="142" t="s">
        <v>58</v>
      </c>
      <c r="C16" s="131">
        <f t="shared" ref="C16:D16" si="166">AG16/AM16</f>
        <v>3.319</v>
      </c>
      <c r="D16" s="132" t="str">
        <f t="shared" si="166"/>
        <v>#DIV/0!</v>
      </c>
      <c r="E16" s="133" t="str">
        <f t="shared" si="13"/>
        <v>#DIV/0!</v>
      </c>
      <c r="F16" s="132" t="str">
        <f t="shared" ref="F16:G16" si="167">C16/AJ16</f>
        <v>#DIV/0!</v>
      </c>
      <c r="G16" s="132" t="str">
        <f t="shared" si="167"/>
        <v>#DIV/0!</v>
      </c>
      <c r="H16" s="133" t="str">
        <f t="shared" si="15"/>
        <v>#DIV/0!</v>
      </c>
      <c r="I16" s="132" t="str">
        <f t="shared" ref="I16:J16" si="168">F16*1000</f>
        <v>#DIV/0!</v>
      </c>
      <c r="J16" s="132" t="str">
        <f t="shared" si="168"/>
        <v>#DIV/0!</v>
      </c>
      <c r="K16" s="133" t="str">
        <f t="shared" si="17"/>
        <v>#DIV/0!</v>
      </c>
      <c r="L16" s="131">
        <f t="shared" ref="L16:M16" si="169">AS16/AG16</f>
        <v>1.699922584</v>
      </c>
      <c r="M16" s="132" t="str">
        <f t="shared" si="169"/>
        <v>#DIV/0!</v>
      </c>
      <c r="N16" s="133" t="str">
        <f t="shared" si="19"/>
        <v>#DIV/0!</v>
      </c>
      <c r="O16" s="131">
        <f t="shared" ref="O16:P16" si="170">AS16/AM16</f>
        <v>5.642043056</v>
      </c>
      <c r="P16" s="132" t="str">
        <f t="shared" si="170"/>
        <v>#DIV/0!</v>
      </c>
      <c r="Q16" s="133" t="str">
        <f t="shared" si="21"/>
        <v>#DIV/0!</v>
      </c>
      <c r="R16" s="134">
        <f t="shared" ref="R16:S16" si="171">AV16/AG16</f>
        <v>1.761780829</v>
      </c>
      <c r="S16" s="135" t="str">
        <f t="shared" si="171"/>
        <v>#DIV/0!</v>
      </c>
      <c r="T16" s="133" t="str">
        <f t="shared" si="23"/>
        <v>#DIV/0!</v>
      </c>
      <c r="U16" s="134">
        <f t="shared" ref="U16:V16" si="172">AY16/AG16</f>
        <v>2.246177877</v>
      </c>
      <c r="V16" s="135" t="str">
        <f t="shared" si="172"/>
        <v>#DIV/0!</v>
      </c>
      <c r="W16" s="133" t="str">
        <f t="shared" si="25"/>
        <v>#DIV/0!</v>
      </c>
      <c r="X16" s="134">
        <f t="shared" ref="X16:Y16" si="173">BB16/AG16</f>
        <v>0.5313344214</v>
      </c>
      <c r="Y16" s="135" t="str">
        <f t="shared" si="173"/>
        <v>#DIV/0!</v>
      </c>
      <c r="Z16" s="133" t="str">
        <f t="shared" si="27"/>
        <v>#DIV/0!</v>
      </c>
      <c r="AA16" s="134">
        <f t="shared" ref="AA16:AB16" si="174">BE16/AG16</f>
        <v>0.04858375184</v>
      </c>
      <c r="AB16" s="135" t="str">
        <f t="shared" si="174"/>
        <v>#DIV/0!</v>
      </c>
      <c r="AC16" s="133" t="str">
        <f t="shared" si="29"/>
        <v>#DIV/0!</v>
      </c>
      <c r="AD16" s="134">
        <f t="shared" ref="AD16:AE16" si="175">BH16/AG16</f>
        <v>2.82609605</v>
      </c>
      <c r="AE16" s="135" t="str">
        <f t="shared" si="175"/>
        <v>#DIV/0!</v>
      </c>
      <c r="AF16" s="133" t="str">
        <f t="shared" si="31"/>
        <v>#DIV/0!</v>
      </c>
      <c r="AG16" s="136">
        <f>SUM('12-17'!E15,'26-31'!E15,'16-21'!E15)</f>
        <v>62901.688</v>
      </c>
      <c r="AH16" s="90">
        <f>SUM('19-24'!E15,'02-07'!E15,'09-14'!E15)</f>
        <v>0</v>
      </c>
      <c r="AI16" s="133" t="str">
        <f t="shared" si="32"/>
        <v>#DIV/0!</v>
      </c>
      <c r="AM16" s="137">
        <f>SUM('12-17'!D15,'26-31'!D15,'16-21'!D15)</f>
        <v>18952</v>
      </c>
      <c r="AN16" s="120">
        <f>SUM('19-24'!D15,'02-07'!D15,'09-14'!D15)</f>
        <v>0</v>
      </c>
      <c r="AO16" s="133" t="str">
        <f t="shared" si="34"/>
        <v>#DIV/0!</v>
      </c>
      <c r="AP16" s="138">
        <f t="shared" ref="AP16:AQ16" si="176">BK16/(BK16+AM16)</f>
        <v>0.0524</v>
      </c>
      <c r="AQ16" s="139" t="str">
        <f t="shared" si="176"/>
        <v>#DIV/0!</v>
      </c>
      <c r="AR16" s="133" t="str">
        <f t="shared" si="36"/>
        <v>#DIV/0!</v>
      </c>
      <c r="AS16" s="137">
        <f>SUM('12-17'!L15,'26-31'!L15,'16-21'!L15)</f>
        <v>106928</v>
      </c>
      <c r="AT16" s="120">
        <f>SUM('19-24'!L15,'02-07'!L15,'09-14'!L15)</f>
        <v>0</v>
      </c>
      <c r="AU16" s="133" t="str">
        <f t="shared" si="37"/>
        <v>#DIV/0!</v>
      </c>
      <c r="AV16" s="137">
        <f>SUM('12-17'!G15,'26-31'!G15,'16-21'!G15)</f>
        <v>110818.988</v>
      </c>
      <c r="AW16" s="120">
        <f>SUM('19-24'!G15,'02-07'!G15,'09-14'!G15)</f>
        <v>0</v>
      </c>
      <c r="AX16" s="133" t="str">
        <f t="shared" si="38"/>
        <v>#DIV/0!</v>
      </c>
      <c r="AY16" s="137">
        <f>SUM('12-17'!O15,'26-31'!O15,'16-21'!O15)</f>
        <v>141288.38</v>
      </c>
      <c r="AZ16" s="120">
        <f>SUM('19-24'!O15,'02-07'!O15,'09-14'!O15)</f>
        <v>0</v>
      </c>
      <c r="BA16" s="133" t="str">
        <f t="shared" si="39"/>
        <v>#DIV/0!</v>
      </c>
      <c r="BB16" s="137">
        <f>SUM('12-17'!P15,'26-31'!P15,'16-21'!P15)</f>
        <v>33421.832</v>
      </c>
      <c r="BC16" s="120">
        <f>SUM('19-24'!P15,'02-07'!P15,'09-14'!P15)</f>
        <v>0</v>
      </c>
      <c r="BD16" s="133" t="str">
        <f t="shared" si="40"/>
        <v>#DIV/0!</v>
      </c>
      <c r="BE16" s="137">
        <f>SUM('12-17'!Q15,'26-31'!Q15,'16-21'!Q15)</f>
        <v>3056</v>
      </c>
      <c r="BF16" s="120">
        <f>SUM('19-24'!Q15,'02-07'!Q15,'09-14'!Q15)</f>
        <v>0</v>
      </c>
      <c r="BG16" s="133" t="str">
        <f t="shared" si="41"/>
        <v>#DIV/0!</v>
      </c>
      <c r="BH16" s="137">
        <f>SUM('12-17'!H15,'26-31'!H15,'16-21'!H15)</f>
        <v>177766.212</v>
      </c>
      <c r="BI16" s="120">
        <f>SUM('19-24'!H15,'02-07'!H15,'09-14'!H15)</f>
        <v>0</v>
      </c>
      <c r="BJ16" s="133" t="str">
        <f t="shared" si="42"/>
        <v>#DIV/0!</v>
      </c>
      <c r="BK16" s="137">
        <f>SUM('12-17'!N15,'26-31'!N15,'16-21'!N15)</f>
        <v>1048</v>
      </c>
      <c r="BL16" s="120">
        <f>SUM('19-24'!N15,'02-07'!N15,'09-14'!N15)</f>
        <v>0</v>
      </c>
      <c r="BM16" s="133" t="str">
        <f t="shared" si="43"/>
        <v>#DIV/0!</v>
      </c>
    </row>
    <row r="17">
      <c r="A17" s="130" t="s">
        <v>63</v>
      </c>
      <c r="B17" s="142" t="s">
        <v>59</v>
      </c>
      <c r="C17" s="131" t="str">
        <f t="shared" ref="C17:D17" si="177">AG17/AM17</f>
        <v>#DIV/0!</v>
      </c>
      <c r="D17" s="132" t="str">
        <f t="shared" si="177"/>
        <v>#DIV/0!</v>
      </c>
      <c r="E17" s="133" t="str">
        <f t="shared" si="13"/>
        <v>#DIV/0!</v>
      </c>
      <c r="F17" s="132" t="str">
        <f t="shared" ref="F17:G17" si="178">C17/AJ17</f>
        <v>#DIV/0!</v>
      </c>
      <c r="G17" s="132" t="str">
        <f t="shared" si="178"/>
        <v>#DIV/0!</v>
      </c>
      <c r="H17" s="133" t="str">
        <f t="shared" si="15"/>
        <v>#DIV/0!</v>
      </c>
      <c r="I17" s="132" t="str">
        <f t="shared" ref="I17:J17" si="179">F17*1000</f>
        <v>#DIV/0!</v>
      </c>
      <c r="J17" s="132" t="str">
        <f t="shared" si="179"/>
        <v>#DIV/0!</v>
      </c>
      <c r="K17" s="133" t="str">
        <f t="shared" si="17"/>
        <v>#DIV/0!</v>
      </c>
      <c r="L17" s="131" t="str">
        <f t="shared" ref="L17:M17" si="180">AS17/AG17</f>
        <v>#DIV/0!</v>
      </c>
      <c r="M17" s="132" t="str">
        <f t="shared" si="180"/>
        <v>#DIV/0!</v>
      </c>
      <c r="N17" s="133" t="str">
        <f t="shared" si="19"/>
        <v>#DIV/0!</v>
      </c>
      <c r="O17" s="131" t="str">
        <f t="shared" ref="O17:P17" si="181">AS17/AM17</f>
        <v>#DIV/0!</v>
      </c>
      <c r="P17" s="132" t="str">
        <f t="shared" si="181"/>
        <v>#DIV/0!</v>
      </c>
      <c r="Q17" s="133" t="str">
        <f t="shared" si="21"/>
        <v>#DIV/0!</v>
      </c>
      <c r="R17" s="134" t="str">
        <f t="shared" ref="R17:S17" si="182">AV17/AG17</f>
        <v>#DIV/0!</v>
      </c>
      <c r="S17" s="135" t="str">
        <f t="shared" si="182"/>
        <v>#DIV/0!</v>
      </c>
      <c r="T17" s="133" t="str">
        <f t="shared" si="23"/>
        <v>#DIV/0!</v>
      </c>
      <c r="U17" s="134" t="str">
        <f t="shared" ref="U17:V17" si="183">AY17/AG17</f>
        <v>#DIV/0!</v>
      </c>
      <c r="V17" s="135" t="str">
        <f t="shared" si="183"/>
        <v>#DIV/0!</v>
      </c>
      <c r="W17" s="133" t="str">
        <f t="shared" si="25"/>
        <v>#DIV/0!</v>
      </c>
      <c r="X17" s="134" t="str">
        <f t="shared" ref="X17:Y17" si="184">BB17/AG17</f>
        <v>#DIV/0!</v>
      </c>
      <c r="Y17" s="135" t="str">
        <f t="shared" si="184"/>
        <v>#DIV/0!</v>
      </c>
      <c r="Z17" s="133" t="str">
        <f t="shared" si="27"/>
        <v>#DIV/0!</v>
      </c>
      <c r="AA17" s="134" t="str">
        <f t="shared" ref="AA17:AB17" si="185">BE17/AG17</f>
        <v>#DIV/0!</v>
      </c>
      <c r="AB17" s="135" t="str">
        <f t="shared" si="185"/>
        <v>#DIV/0!</v>
      </c>
      <c r="AC17" s="133" t="str">
        <f t="shared" si="29"/>
        <v>#DIV/0!</v>
      </c>
      <c r="AD17" s="134" t="str">
        <f t="shared" ref="AD17:AE17" si="186">BH17/AG17</f>
        <v>#DIV/0!</v>
      </c>
      <c r="AE17" s="135" t="str">
        <f t="shared" si="186"/>
        <v>#DIV/0!</v>
      </c>
      <c r="AF17" s="133" t="str">
        <f t="shared" si="31"/>
        <v>#DIV/0!</v>
      </c>
      <c r="AG17" s="136">
        <f>SUM('12-17'!E16,'26-31'!E16,'16-21'!E16)</f>
        <v>0</v>
      </c>
      <c r="AH17" s="90">
        <f>SUM('19-24'!E16,'02-07'!E16,'09-14'!E16)</f>
        <v>0</v>
      </c>
      <c r="AI17" s="133" t="str">
        <f t="shared" si="32"/>
        <v>#DIV/0!</v>
      </c>
      <c r="AM17" s="137">
        <f>SUM('12-17'!D16,'26-31'!D16,'16-21'!D16)</f>
        <v>0</v>
      </c>
      <c r="AN17" s="120">
        <f>SUM('19-24'!D16,'02-07'!D16,'09-14'!D16)</f>
        <v>0</v>
      </c>
      <c r="AO17" s="133" t="str">
        <f t="shared" si="34"/>
        <v>#DIV/0!</v>
      </c>
      <c r="AP17" s="138" t="str">
        <f t="shared" ref="AP17:AQ17" si="187">BK17/(BK17+AM17)</f>
        <v>#DIV/0!</v>
      </c>
      <c r="AQ17" s="139" t="str">
        <f t="shared" si="187"/>
        <v>#DIV/0!</v>
      </c>
      <c r="AR17" s="133" t="str">
        <f t="shared" si="36"/>
        <v>#DIV/0!</v>
      </c>
      <c r="AS17" s="137">
        <f>SUM('12-17'!L16,'26-31'!L16,'16-21'!L16)</f>
        <v>0</v>
      </c>
      <c r="AT17" s="120">
        <f>SUM('19-24'!L16,'02-07'!L16,'09-14'!L16)</f>
        <v>0</v>
      </c>
      <c r="AU17" s="133" t="str">
        <f t="shared" si="37"/>
        <v>#DIV/0!</v>
      </c>
      <c r="AV17" s="137">
        <f>SUM('12-17'!G16,'26-31'!G16,'16-21'!G16)</f>
        <v>0</v>
      </c>
      <c r="AW17" s="120">
        <f>SUM('19-24'!G16,'02-07'!G16,'09-14'!G16)</f>
        <v>0</v>
      </c>
      <c r="AX17" s="133" t="str">
        <f t="shared" si="38"/>
        <v>#DIV/0!</v>
      </c>
      <c r="AY17" s="137">
        <f>SUM('12-17'!O16,'26-31'!O16,'16-21'!O16)</f>
        <v>0</v>
      </c>
      <c r="AZ17" s="120">
        <f>SUM('19-24'!O16,'02-07'!O16,'09-14'!O16)</f>
        <v>0</v>
      </c>
      <c r="BA17" s="133" t="str">
        <f t="shared" si="39"/>
        <v>#DIV/0!</v>
      </c>
      <c r="BB17" s="137">
        <f>SUM('12-17'!P16,'26-31'!P16,'16-21'!P16)</f>
        <v>0</v>
      </c>
      <c r="BC17" s="120">
        <f>SUM('19-24'!P16,'02-07'!P16,'09-14'!P16)</f>
        <v>0</v>
      </c>
      <c r="BD17" s="133" t="str">
        <f t="shared" si="40"/>
        <v>#DIV/0!</v>
      </c>
      <c r="BE17" s="137">
        <f>SUM('12-17'!Q16,'26-31'!Q16,'16-21'!Q16)</f>
        <v>0</v>
      </c>
      <c r="BF17" s="120">
        <f>SUM('19-24'!Q16,'02-07'!Q16,'09-14'!Q16)</f>
        <v>0</v>
      </c>
      <c r="BG17" s="133" t="str">
        <f t="shared" si="41"/>
        <v>#DIV/0!</v>
      </c>
      <c r="BH17" s="137">
        <f>SUM('12-17'!H16,'26-31'!H16,'16-21'!H16)</f>
        <v>0</v>
      </c>
      <c r="BI17" s="120">
        <f>SUM('19-24'!H16,'02-07'!H16,'09-14'!H16)</f>
        <v>0</v>
      </c>
      <c r="BJ17" s="133" t="str">
        <f t="shared" si="42"/>
        <v>#DIV/0!</v>
      </c>
      <c r="BK17" s="137">
        <f>SUM('12-17'!N16,'26-31'!N16,'16-21'!N16)</f>
        <v>0</v>
      </c>
      <c r="BL17" s="120">
        <f>SUM('19-24'!N16,'02-07'!N16,'09-14'!N16)</f>
        <v>0</v>
      </c>
      <c r="BM17" s="133" t="str">
        <f t="shared" si="43"/>
        <v>#DIV/0!</v>
      </c>
    </row>
    <row r="18">
      <c r="A18" s="130" t="s">
        <v>63</v>
      </c>
      <c r="B18" s="142" t="s">
        <v>60</v>
      </c>
      <c r="C18" s="131" t="str">
        <f t="shared" ref="C18:D18" si="188">AG18/AM18</f>
        <v>#DIV/0!</v>
      </c>
      <c r="D18" s="132" t="str">
        <f t="shared" si="188"/>
        <v>#DIV/0!</v>
      </c>
      <c r="E18" s="133" t="str">
        <f t="shared" si="13"/>
        <v>#DIV/0!</v>
      </c>
      <c r="F18" s="132" t="str">
        <f t="shared" ref="F18:G18" si="189">C18/AJ18</f>
        <v>#DIV/0!</v>
      </c>
      <c r="G18" s="132" t="str">
        <f t="shared" si="189"/>
        <v>#DIV/0!</v>
      </c>
      <c r="H18" s="133" t="str">
        <f t="shared" si="15"/>
        <v>#DIV/0!</v>
      </c>
      <c r="I18" s="132" t="str">
        <f t="shared" ref="I18:J18" si="190">F18*1000</f>
        <v>#DIV/0!</v>
      </c>
      <c r="J18" s="132" t="str">
        <f t="shared" si="190"/>
        <v>#DIV/0!</v>
      </c>
      <c r="K18" s="133" t="str">
        <f t="shared" si="17"/>
        <v>#DIV/0!</v>
      </c>
      <c r="L18" s="131" t="str">
        <f t="shared" ref="L18:M18" si="191">AS18/AG18</f>
        <v>#DIV/0!</v>
      </c>
      <c r="M18" s="132" t="str">
        <f t="shared" si="191"/>
        <v>#DIV/0!</v>
      </c>
      <c r="N18" s="133" t="str">
        <f t="shared" si="19"/>
        <v>#DIV/0!</v>
      </c>
      <c r="O18" s="131" t="str">
        <f t="shared" ref="O18:P18" si="192">AS18/AM18</f>
        <v>#DIV/0!</v>
      </c>
      <c r="P18" s="132" t="str">
        <f t="shared" si="192"/>
        <v>#DIV/0!</v>
      </c>
      <c r="Q18" s="133" t="str">
        <f t="shared" si="21"/>
        <v>#DIV/0!</v>
      </c>
      <c r="R18" s="134" t="str">
        <f t="shared" ref="R18:S18" si="193">AV18/AG18</f>
        <v>#DIV/0!</v>
      </c>
      <c r="S18" s="135" t="str">
        <f t="shared" si="193"/>
        <v>#DIV/0!</v>
      </c>
      <c r="T18" s="133" t="str">
        <f t="shared" si="23"/>
        <v>#DIV/0!</v>
      </c>
      <c r="U18" s="134" t="str">
        <f t="shared" ref="U18:V18" si="194">AY18/AG18</f>
        <v>#DIV/0!</v>
      </c>
      <c r="V18" s="135" t="str">
        <f t="shared" si="194"/>
        <v>#DIV/0!</v>
      </c>
      <c r="W18" s="133" t="str">
        <f t="shared" si="25"/>
        <v>#DIV/0!</v>
      </c>
      <c r="X18" s="134" t="str">
        <f t="shared" ref="X18:Y18" si="195">BB18/AG18</f>
        <v>#DIV/0!</v>
      </c>
      <c r="Y18" s="135" t="str">
        <f t="shared" si="195"/>
        <v>#DIV/0!</v>
      </c>
      <c r="Z18" s="133" t="str">
        <f t="shared" si="27"/>
        <v>#DIV/0!</v>
      </c>
      <c r="AA18" s="134" t="str">
        <f t="shared" ref="AA18:AB18" si="196">BE18/AG18</f>
        <v>#DIV/0!</v>
      </c>
      <c r="AB18" s="135" t="str">
        <f t="shared" si="196"/>
        <v>#DIV/0!</v>
      </c>
      <c r="AC18" s="133" t="str">
        <f t="shared" si="29"/>
        <v>#DIV/0!</v>
      </c>
      <c r="AD18" s="134" t="str">
        <f t="shared" ref="AD18:AE18" si="197">BH18/AG18</f>
        <v>#DIV/0!</v>
      </c>
      <c r="AE18" s="135" t="str">
        <f t="shared" si="197"/>
        <v>#DIV/0!</v>
      </c>
      <c r="AF18" s="133" t="str">
        <f t="shared" si="31"/>
        <v>#DIV/0!</v>
      </c>
      <c r="AG18" s="136">
        <f>SUM('12-17'!E17,'26-31'!E17,'16-21'!E17)</f>
        <v>0</v>
      </c>
      <c r="AH18" s="90">
        <f>SUM('19-24'!E17,'02-07'!E17,'09-14'!E17)</f>
        <v>0</v>
      </c>
      <c r="AI18" s="133" t="str">
        <f t="shared" si="32"/>
        <v>#DIV/0!</v>
      </c>
      <c r="AM18" s="137">
        <f>SUM('12-17'!D17,'26-31'!D17,'16-21'!D17)</f>
        <v>0</v>
      </c>
      <c r="AN18" s="120">
        <f>SUM('19-24'!D17,'02-07'!D17,'09-14'!D17)</f>
        <v>0</v>
      </c>
      <c r="AO18" s="133" t="str">
        <f t="shared" si="34"/>
        <v>#DIV/0!</v>
      </c>
      <c r="AP18" s="138" t="str">
        <f t="shared" ref="AP18:AQ18" si="198">BK18/(BK18+AM18)</f>
        <v>#DIV/0!</v>
      </c>
      <c r="AQ18" s="139" t="str">
        <f t="shared" si="198"/>
        <v>#DIV/0!</v>
      </c>
      <c r="AR18" s="133" t="str">
        <f t="shared" si="36"/>
        <v>#DIV/0!</v>
      </c>
      <c r="AS18" s="137">
        <f>SUM('12-17'!L17,'26-31'!L17,'16-21'!L17)</f>
        <v>0</v>
      </c>
      <c r="AT18" s="120">
        <f>SUM('19-24'!L17,'02-07'!L17,'09-14'!L17)</f>
        <v>0</v>
      </c>
      <c r="AU18" s="133" t="str">
        <f t="shared" si="37"/>
        <v>#DIV/0!</v>
      </c>
      <c r="AV18" s="137">
        <f>SUM('12-17'!G17,'26-31'!G17,'16-21'!G17)</f>
        <v>0</v>
      </c>
      <c r="AW18" s="120">
        <f>SUM('19-24'!G17,'02-07'!G17,'09-14'!G17)</f>
        <v>0</v>
      </c>
      <c r="AX18" s="133" t="str">
        <f t="shared" si="38"/>
        <v>#DIV/0!</v>
      </c>
      <c r="AY18" s="137">
        <f>SUM('12-17'!O17,'26-31'!O17,'16-21'!O17)</f>
        <v>0</v>
      </c>
      <c r="AZ18" s="120">
        <f>SUM('19-24'!O17,'02-07'!O17,'09-14'!O17)</f>
        <v>0</v>
      </c>
      <c r="BA18" s="133" t="str">
        <f t="shared" si="39"/>
        <v>#DIV/0!</v>
      </c>
      <c r="BB18" s="137">
        <f>SUM('12-17'!P17,'26-31'!P17,'16-21'!P17)</f>
        <v>0</v>
      </c>
      <c r="BC18" s="120">
        <f>SUM('19-24'!P17,'02-07'!P17,'09-14'!P17)</f>
        <v>0</v>
      </c>
      <c r="BD18" s="133" t="str">
        <f t="shared" si="40"/>
        <v>#DIV/0!</v>
      </c>
      <c r="BE18" s="137">
        <f>SUM('12-17'!Q17,'26-31'!Q17,'16-21'!Q17)</f>
        <v>0</v>
      </c>
      <c r="BF18" s="120">
        <f>SUM('19-24'!Q17,'02-07'!Q17,'09-14'!Q17)</f>
        <v>0</v>
      </c>
      <c r="BG18" s="133" t="str">
        <f t="shared" si="41"/>
        <v>#DIV/0!</v>
      </c>
      <c r="BH18" s="137">
        <f>SUM('12-17'!H17,'26-31'!H17,'16-21'!H17)</f>
        <v>0</v>
      </c>
      <c r="BI18" s="120">
        <f>SUM('19-24'!H17,'02-07'!H17,'09-14'!H17)</f>
        <v>0</v>
      </c>
      <c r="BJ18" s="133" t="str">
        <f t="shared" si="42"/>
        <v>#DIV/0!</v>
      </c>
      <c r="BK18" s="137">
        <f>SUM('12-17'!N17,'26-31'!N17,'16-21'!N17)</f>
        <v>0</v>
      </c>
      <c r="BL18" s="120">
        <f>SUM('19-24'!N17,'02-07'!N17,'09-14'!N17)</f>
        <v>0</v>
      </c>
      <c r="BM18" s="133" t="str">
        <f t="shared" si="43"/>
        <v>#DIV/0!</v>
      </c>
    </row>
    <row r="19">
      <c r="A19" s="142" t="s">
        <v>64</v>
      </c>
      <c r="B19" s="142" t="s">
        <v>57</v>
      </c>
      <c r="C19" s="131" t="str">
        <f t="shared" ref="C19:D19" si="199">AG19/AM19</f>
        <v>#DIV/0!</v>
      </c>
      <c r="D19" s="132" t="str">
        <f t="shared" si="199"/>
        <v>#DIV/0!</v>
      </c>
      <c r="E19" s="133" t="str">
        <f t="shared" si="13"/>
        <v>#DIV/0!</v>
      </c>
      <c r="F19" s="132" t="str">
        <f t="shared" ref="F19:G19" si="200">C19/AJ19</f>
        <v>#DIV/0!</v>
      </c>
      <c r="G19" s="132" t="str">
        <f t="shared" si="200"/>
        <v>#DIV/0!</v>
      </c>
      <c r="H19" s="133" t="str">
        <f t="shared" si="15"/>
        <v>#DIV/0!</v>
      </c>
      <c r="I19" s="132" t="str">
        <f t="shared" ref="I19:J19" si="201">F19*1000</f>
        <v>#DIV/0!</v>
      </c>
      <c r="J19" s="132" t="str">
        <f t="shared" si="201"/>
        <v>#DIV/0!</v>
      </c>
      <c r="K19" s="133" t="str">
        <f t="shared" si="17"/>
        <v>#DIV/0!</v>
      </c>
      <c r="L19" s="131" t="str">
        <f t="shared" ref="L19:M19" si="202">AS19/AG19</f>
        <v>#DIV/0!</v>
      </c>
      <c r="M19" s="132" t="str">
        <f t="shared" si="202"/>
        <v>#DIV/0!</v>
      </c>
      <c r="N19" s="133" t="str">
        <f t="shared" si="19"/>
        <v>#DIV/0!</v>
      </c>
      <c r="O19" s="131" t="str">
        <f t="shared" ref="O19:P19" si="203">AS19/AM19</f>
        <v>#DIV/0!</v>
      </c>
      <c r="P19" s="132" t="str">
        <f t="shared" si="203"/>
        <v>#DIV/0!</v>
      </c>
      <c r="Q19" s="133" t="str">
        <f t="shared" si="21"/>
        <v>#DIV/0!</v>
      </c>
      <c r="R19" s="134" t="str">
        <f t="shared" ref="R19:S19" si="204">AV19/AG19</f>
        <v>#DIV/0!</v>
      </c>
      <c r="S19" s="135" t="str">
        <f t="shared" si="204"/>
        <v>#DIV/0!</v>
      </c>
      <c r="T19" s="133" t="str">
        <f t="shared" si="23"/>
        <v>#DIV/0!</v>
      </c>
      <c r="U19" s="134" t="str">
        <f t="shared" ref="U19:V19" si="205">AY19/AG19</f>
        <v>#DIV/0!</v>
      </c>
      <c r="V19" s="135" t="str">
        <f t="shared" si="205"/>
        <v>#DIV/0!</v>
      </c>
      <c r="W19" s="133" t="str">
        <f t="shared" si="25"/>
        <v>#DIV/0!</v>
      </c>
      <c r="X19" s="134" t="str">
        <f t="shared" ref="X19:Y19" si="206">BB19/AG19</f>
        <v>#DIV/0!</v>
      </c>
      <c r="Y19" s="135" t="str">
        <f t="shared" si="206"/>
        <v>#DIV/0!</v>
      </c>
      <c r="Z19" s="133" t="str">
        <f t="shared" si="27"/>
        <v>#DIV/0!</v>
      </c>
      <c r="AA19" s="134" t="str">
        <f t="shared" ref="AA19:AB19" si="207">BE19/AG19</f>
        <v>#DIV/0!</v>
      </c>
      <c r="AB19" s="135" t="str">
        <f t="shared" si="207"/>
        <v>#DIV/0!</v>
      </c>
      <c r="AC19" s="133" t="str">
        <f t="shared" si="29"/>
        <v>#DIV/0!</v>
      </c>
      <c r="AD19" s="134" t="str">
        <f t="shared" ref="AD19:AE19" si="208">BH19/AG19</f>
        <v>#DIV/0!</v>
      </c>
      <c r="AE19" s="135" t="str">
        <f t="shared" si="208"/>
        <v>#DIV/0!</v>
      </c>
      <c r="AF19" s="133" t="str">
        <f t="shared" si="31"/>
        <v>#DIV/0!</v>
      </c>
      <c r="AG19" s="136">
        <f>SUM('12-17'!E18,'26-31'!E18,'16-21'!E18)</f>
        <v>0</v>
      </c>
      <c r="AH19" s="90">
        <f>SUM('19-24'!E18,'02-07'!E18,'09-14'!E18)</f>
        <v>0</v>
      </c>
      <c r="AI19" s="133" t="str">
        <f t="shared" si="32"/>
        <v>#DIV/0!</v>
      </c>
      <c r="AM19" s="137">
        <f>SUM('12-17'!D18,'26-31'!D18,'16-21'!D18)</f>
        <v>0</v>
      </c>
      <c r="AN19" s="120">
        <f>SUM('19-24'!D18,'02-07'!D18,'09-14'!D18)</f>
        <v>0</v>
      </c>
      <c r="AO19" s="133" t="str">
        <f t="shared" si="34"/>
        <v>#DIV/0!</v>
      </c>
      <c r="AP19" s="138" t="str">
        <f t="shared" ref="AP19:AQ19" si="209">BK19/(BK19+AM19)</f>
        <v>#DIV/0!</v>
      </c>
      <c r="AQ19" s="139" t="str">
        <f t="shared" si="209"/>
        <v>#DIV/0!</v>
      </c>
      <c r="AR19" s="133" t="str">
        <f t="shared" si="36"/>
        <v>#DIV/0!</v>
      </c>
      <c r="AS19" s="137">
        <f>SUM('12-17'!L18,'26-31'!L18,'16-21'!L18)</f>
        <v>0</v>
      </c>
      <c r="AT19" s="120">
        <f>SUM('19-24'!L18,'02-07'!L18,'09-14'!L18)</f>
        <v>0</v>
      </c>
      <c r="AU19" s="133" t="str">
        <f t="shared" si="37"/>
        <v>#DIV/0!</v>
      </c>
      <c r="AV19" s="137">
        <f>SUM('12-17'!G18,'26-31'!G18,'16-21'!G18)</f>
        <v>0</v>
      </c>
      <c r="AW19" s="120">
        <f>SUM('19-24'!G18,'02-07'!G18,'09-14'!G18)</f>
        <v>0</v>
      </c>
      <c r="AX19" s="133" t="str">
        <f t="shared" si="38"/>
        <v>#DIV/0!</v>
      </c>
      <c r="AY19" s="137">
        <f>SUM('12-17'!O18,'26-31'!O18,'16-21'!O18)</f>
        <v>0</v>
      </c>
      <c r="AZ19" s="120">
        <f>SUM('19-24'!O18,'02-07'!O18,'09-14'!O18)</f>
        <v>0</v>
      </c>
      <c r="BA19" s="133" t="str">
        <f t="shared" si="39"/>
        <v>#DIV/0!</v>
      </c>
      <c r="BB19" s="137">
        <f>SUM('12-17'!P18,'26-31'!P18,'16-21'!P18)</f>
        <v>0</v>
      </c>
      <c r="BC19" s="120">
        <f>SUM('19-24'!P18,'02-07'!P18,'09-14'!P18)</f>
        <v>0</v>
      </c>
      <c r="BD19" s="133" t="str">
        <f t="shared" si="40"/>
        <v>#DIV/0!</v>
      </c>
      <c r="BE19" s="137">
        <f>SUM('12-17'!Q18,'26-31'!Q18,'16-21'!Q18)</f>
        <v>0</v>
      </c>
      <c r="BF19" s="120">
        <f>SUM('19-24'!Q18,'02-07'!Q18,'09-14'!Q18)</f>
        <v>0</v>
      </c>
      <c r="BG19" s="133" t="str">
        <f t="shared" si="41"/>
        <v>#DIV/0!</v>
      </c>
      <c r="BH19" s="137">
        <f>SUM('12-17'!H18,'26-31'!H18,'16-21'!H18)</f>
        <v>0</v>
      </c>
      <c r="BI19" s="120">
        <f>SUM('19-24'!H18,'02-07'!H18,'09-14'!H18)</f>
        <v>0</v>
      </c>
      <c r="BJ19" s="133" t="str">
        <f t="shared" si="42"/>
        <v>#DIV/0!</v>
      </c>
      <c r="BK19" s="137">
        <f>SUM('12-17'!N18,'26-31'!N18,'16-21'!N18)</f>
        <v>0</v>
      </c>
      <c r="BL19" s="120">
        <f>SUM('19-24'!N18,'02-07'!N18,'09-14'!N18)</f>
        <v>0</v>
      </c>
      <c r="BM19" s="133" t="str">
        <f t="shared" si="43"/>
        <v>#DIV/0!</v>
      </c>
    </row>
    <row r="20">
      <c r="A20" s="130" t="s">
        <v>64</v>
      </c>
      <c r="B20" s="142" t="s">
        <v>58</v>
      </c>
      <c r="C20" s="131" t="str">
        <f t="shared" ref="C20:D20" si="210">AG20/AM20</f>
        <v>#DIV/0!</v>
      </c>
      <c r="D20" s="132" t="str">
        <f t="shared" si="210"/>
        <v>#DIV/0!</v>
      </c>
      <c r="E20" s="133" t="str">
        <f t="shared" si="13"/>
        <v>#DIV/0!</v>
      </c>
      <c r="F20" s="132" t="str">
        <f t="shared" ref="F20:G20" si="211">C20/AJ20</f>
        <v>#DIV/0!</v>
      </c>
      <c r="G20" s="132" t="str">
        <f t="shared" si="211"/>
        <v>#DIV/0!</v>
      </c>
      <c r="H20" s="133" t="str">
        <f t="shared" si="15"/>
        <v>#DIV/0!</v>
      </c>
      <c r="I20" s="132" t="str">
        <f t="shared" ref="I20:J20" si="212">F20*1000</f>
        <v>#DIV/0!</v>
      </c>
      <c r="J20" s="132" t="str">
        <f t="shared" si="212"/>
        <v>#DIV/0!</v>
      </c>
      <c r="K20" s="133" t="str">
        <f t="shared" si="17"/>
        <v>#DIV/0!</v>
      </c>
      <c r="L20" s="131" t="str">
        <f t="shared" ref="L20:M20" si="213">AS20/AG20</f>
        <v>#DIV/0!</v>
      </c>
      <c r="M20" s="132" t="str">
        <f t="shared" si="213"/>
        <v>#DIV/0!</v>
      </c>
      <c r="N20" s="133" t="str">
        <f t="shared" si="19"/>
        <v>#DIV/0!</v>
      </c>
      <c r="O20" s="131" t="str">
        <f t="shared" ref="O20:P20" si="214">AS20/AM20</f>
        <v>#DIV/0!</v>
      </c>
      <c r="P20" s="132" t="str">
        <f t="shared" si="214"/>
        <v>#DIV/0!</v>
      </c>
      <c r="Q20" s="133" t="str">
        <f t="shared" si="21"/>
        <v>#DIV/0!</v>
      </c>
      <c r="R20" s="134" t="str">
        <f t="shared" ref="R20:S20" si="215">AV20/AG20</f>
        <v>#DIV/0!</v>
      </c>
      <c r="S20" s="135" t="str">
        <f t="shared" si="215"/>
        <v>#DIV/0!</v>
      </c>
      <c r="T20" s="133" t="str">
        <f t="shared" si="23"/>
        <v>#DIV/0!</v>
      </c>
      <c r="U20" s="134" t="str">
        <f t="shared" ref="U20:V20" si="216">AY20/AG20</f>
        <v>#DIV/0!</v>
      </c>
      <c r="V20" s="135" t="str">
        <f t="shared" si="216"/>
        <v>#DIV/0!</v>
      </c>
      <c r="W20" s="133" t="str">
        <f t="shared" si="25"/>
        <v>#DIV/0!</v>
      </c>
      <c r="X20" s="134" t="str">
        <f t="shared" ref="X20:Y20" si="217">BB20/AG20</f>
        <v>#DIV/0!</v>
      </c>
      <c r="Y20" s="135" t="str">
        <f t="shared" si="217"/>
        <v>#DIV/0!</v>
      </c>
      <c r="Z20" s="133" t="str">
        <f t="shared" si="27"/>
        <v>#DIV/0!</v>
      </c>
      <c r="AA20" s="134" t="str">
        <f t="shared" ref="AA20:AB20" si="218">BE20/AG20</f>
        <v>#DIV/0!</v>
      </c>
      <c r="AB20" s="135" t="str">
        <f t="shared" si="218"/>
        <v>#DIV/0!</v>
      </c>
      <c r="AC20" s="133" t="str">
        <f t="shared" si="29"/>
        <v>#DIV/0!</v>
      </c>
      <c r="AD20" s="134" t="str">
        <f t="shared" ref="AD20:AE20" si="219">BH20/AG20</f>
        <v>#DIV/0!</v>
      </c>
      <c r="AE20" s="135" t="str">
        <f t="shared" si="219"/>
        <v>#DIV/0!</v>
      </c>
      <c r="AF20" s="133" t="str">
        <f t="shared" si="31"/>
        <v>#DIV/0!</v>
      </c>
      <c r="AG20" s="136">
        <f>SUM('12-17'!E19,'26-31'!E19,'16-21'!E19)</f>
        <v>0</v>
      </c>
      <c r="AH20" s="90">
        <f>SUM('19-24'!E19,'02-07'!E19,'09-14'!E19)</f>
        <v>0</v>
      </c>
      <c r="AI20" s="133" t="str">
        <f t="shared" si="32"/>
        <v>#DIV/0!</v>
      </c>
      <c r="AM20" s="137">
        <f>SUM('12-17'!D19,'26-31'!D19,'16-21'!D19)</f>
        <v>0</v>
      </c>
      <c r="AN20" s="120">
        <f>SUM('19-24'!D19,'02-07'!D19,'09-14'!D19)</f>
        <v>0</v>
      </c>
      <c r="AO20" s="133" t="str">
        <f t="shared" si="34"/>
        <v>#DIV/0!</v>
      </c>
      <c r="AP20" s="138" t="str">
        <f t="shared" ref="AP20:AQ20" si="220">BK20/(BK20+AM20)</f>
        <v>#DIV/0!</v>
      </c>
      <c r="AQ20" s="139" t="str">
        <f t="shared" si="220"/>
        <v>#DIV/0!</v>
      </c>
      <c r="AR20" s="133" t="str">
        <f t="shared" si="36"/>
        <v>#DIV/0!</v>
      </c>
      <c r="AS20" s="137">
        <f>SUM('12-17'!L19,'26-31'!L19,'16-21'!L19)</f>
        <v>0</v>
      </c>
      <c r="AT20" s="120">
        <f>SUM('19-24'!L19,'02-07'!L19,'09-14'!L19)</f>
        <v>0</v>
      </c>
      <c r="AU20" s="133" t="str">
        <f t="shared" si="37"/>
        <v>#DIV/0!</v>
      </c>
      <c r="AV20" s="137">
        <f>SUM('12-17'!G19,'26-31'!G19,'16-21'!G19)</f>
        <v>0</v>
      </c>
      <c r="AW20" s="120">
        <f>SUM('19-24'!G19,'02-07'!G19,'09-14'!G19)</f>
        <v>0</v>
      </c>
      <c r="AX20" s="133" t="str">
        <f t="shared" si="38"/>
        <v>#DIV/0!</v>
      </c>
      <c r="AY20" s="137">
        <f>SUM('12-17'!O19,'26-31'!O19,'16-21'!O19)</f>
        <v>0</v>
      </c>
      <c r="AZ20" s="120">
        <f>SUM('19-24'!O19,'02-07'!O19,'09-14'!O19)</f>
        <v>0</v>
      </c>
      <c r="BA20" s="133" t="str">
        <f t="shared" si="39"/>
        <v>#DIV/0!</v>
      </c>
      <c r="BB20" s="137">
        <f>SUM('12-17'!P19,'26-31'!P19,'16-21'!P19)</f>
        <v>0</v>
      </c>
      <c r="BC20" s="120">
        <f>SUM('19-24'!P19,'02-07'!P19,'09-14'!P19)</f>
        <v>0</v>
      </c>
      <c r="BD20" s="133" t="str">
        <f t="shared" si="40"/>
        <v>#DIV/0!</v>
      </c>
      <c r="BE20" s="137">
        <f>SUM('12-17'!Q19,'26-31'!Q19,'16-21'!Q19)</f>
        <v>0</v>
      </c>
      <c r="BF20" s="120">
        <f>SUM('19-24'!Q19,'02-07'!Q19,'09-14'!Q19)</f>
        <v>0</v>
      </c>
      <c r="BG20" s="133" t="str">
        <f t="shared" si="41"/>
        <v>#DIV/0!</v>
      </c>
      <c r="BH20" s="137">
        <f>SUM('12-17'!H19,'26-31'!H19,'16-21'!H19)</f>
        <v>0</v>
      </c>
      <c r="BI20" s="120">
        <f>SUM('19-24'!H19,'02-07'!H19,'09-14'!H19)</f>
        <v>0</v>
      </c>
      <c r="BJ20" s="133" t="str">
        <f t="shared" si="42"/>
        <v>#DIV/0!</v>
      </c>
      <c r="BK20" s="137">
        <f>SUM('12-17'!N19,'26-31'!N19,'16-21'!N19)</f>
        <v>0</v>
      </c>
      <c r="BL20" s="120">
        <f>SUM('19-24'!N19,'02-07'!N19,'09-14'!N19)</f>
        <v>0</v>
      </c>
      <c r="BM20" s="133" t="str">
        <f t="shared" si="43"/>
        <v>#DIV/0!</v>
      </c>
    </row>
    <row r="21">
      <c r="A21" s="130" t="s">
        <v>64</v>
      </c>
      <c r="B21" s="142" t="s">
        <v>59</v>
      </c>
      <c r="C21" s="131" t="str">
        <f t="shared" ref="C21:D21" si="221">AG21/AM21</f>
        <v>#DIV/0!</v>
      </c>
      <c r="D21" s="132" t="str">
        <f t="shared" si="221"/>
        <v>#DIV/0!</v>
      </c>
      <c r="E21" s="133" t="str">
        <f t="shared" si="13"/>
        <v>#DIV/0!</v>
      </c>
      <c r="F21" s="132" t="str">
        <f t="shared" ref="F21:G21" si="222">C21/AJ21</f>
        <v>#DIV/0!</v>
      </c>
      <c r="G21" s="132" t="str">
        <f t="shared" si="222"/>
        <v>#DIV/0!</v>
      </c>
      <c r="H21" s="133" t="str">
        <f t="shared" si="15"/>
        <v>#DIV/0!</v>
      </c>
      <c r="I21" s="132" t="str">
        <f t="shared" ref="I21:J21" si="223">F21*1000</f>
        <v>#DIV/0!</v>
      </c>
      <c r="J21" s="132" t="str">
        <f t="shared" si="223"/>
        <v>#DIV/0!</v>
      </c>
      <c r="K21" s="133" t="str">
        <f t="shared" si="17"/>
        <v>#DIV/0!</v>
      </c>
      <c r="L21" s="131" t="str">
        <f t="shared" ref="L21:M21" si="224">AS21/AG21</f>
        <v>#DIV/0!</v>
      </c>
      <c r="M21" s="132" t="str">
        <f t="shared" si="224"/>
        <v>#DIV/0!</v>
      </c>
      <c r="N21" s="133" t="str">
        <f t="shared" si="19"/>
        <v>#DIV/0!</v>
      </c>
      <c r="O21" s="131" t="str">
        <f t="shared" ref="O21:P21" si="225">AS21/AM21</f>
        <v>#DIV/0!</v>
      </c>
      <c r="P21" s="132" t="str">
        <f t="shared" si="225"/>
        <v>#DIV/0!</v>
      </c>
      <c r="Q21" s="133" t="str">
        <f t="shared" si="21"/>
        <v>#DIV/0!</v>
      </c>
      <c r="R21" s="134" t="str">
        <f t="shared" ref="R21:S21" si="226">AV21/AG21</f>
        <v>#DIV/0!</v>
      </c>
      <c r="S21" s="135" t="str">
        <f t="shared" si="226"/>
        <v>#DIV/0!</v>
      </c>
      <c r="T21" s="133" t="str">
        <f t="shared" si="23"/>
        <v>#DIV/0!</v>
      </c>
      <c r="U21" s="134" t="str">
        <f t="shared" ref="U21:V21" si="227">AY21/AG21</f>
        <v>#DIV/0!</v>
      </c>
      <c r="V21" s="135" t="str">
        <f t="shared" si="227"/>
        <v>#DIV/0!</v>
      </c>
      <c r="W21" s="133" t="str">
        <f t="shared" si="25"/>
        <v>#DIV/0!</v>
      </c>
      <c r="X21" s="134" t="str">
        <f t="shared" ref="X21:Y21" si="228">BB21/AG21</f>
        <v>#DIV/0!</v>
      </c>
      <c r="Y21" s="135" t="str">
        <f t="shared" si="228"/>
        <v>#DIV/0!</v>
      </c>
      <c r="Z21" s="133" t="str">
        <f t="shared" si="27"/>
        <v>#DIV/0!</v>
      </c>
      <c r="AA21" s="134" t="str">
        <f t="shared" ref="AA21:AB21" si="229">BE21/AG21</f>
        <v>#DIV/0!</v>
      </c>
      <c r="AB21" s="135" t="str">
        <f t="shared" si="229"/>
        <v>#DIV/0!</v>
      </c>
      <c r="AC21" s="133" t="str">
        <f t="shared" si="29"/>
        <v>#DIV/0!</v>
      </c>
      <c r="AD21" s="134" t="str">
        <f t="shared" ref="AD21:AE21" si="230">BH21/AG21</f>
        <v>#DIV/0!</v>
      </c>
      <c r="AE21" s="135" t="str">
        <f t="shared" si="230"/>
        <v>#DIV/0!</v>
      </c>
      <c r="AF21" s="133" t="str">
        <f t="shared" si="31"/>
        <v>#DIV/0!</v>
      </c>
      <c r="AG21" s="136">
        <f>SUM('12-17'!E20,'26-31'!E20,'16-21'!E20)</f>
        <v>0</v>
      </c>
      <c r="AH21" s="90">
        <f>SUM('19-24'!E20,'02-07'!E20,'09-14'!E20)</f>
        <v>0</v>
      </c>
      <c r="AI21" s="133" t="str">
        <f t="shared" si="32"/>
        <v>#DIV/0!</v>
      </c>
      <c r="AM21" s="137">
        <f>SUM('12-17'!D20,'26-31'!D20,'16-21'!D20)</f>
        <v>0</v>
      </c>
      <c r="AN21" s="120">
        <f>SUM('19-24'!D20,'02-07'!D20,'09-14'!D20)</f>
        <v>0</v>
      </c>
      <c r="AO21" s="133" t="str">
        <f t="shared" si="34"/>
        <v>#DIV/0!</v>
      </c>
      <c r="AP21" s="138" t="str">
        <f t="shared" ref="AP21:AQ21" si="231">BK21/(BK21+AM21)</f>
        <v>#DIV/0!</v>
      </c>
      <c r="AQ21" s="139" t="str">
        <f t="shared" si="231"/>
        <v>#DIV/0!</v>
      </c>
      <c r="AR21" s="133" t="str">
        <f t="shared" si="36"/>
        <v>#DIV/0!</v>
      </c>
      <c r="AS21" s="137">
        <f>SUM('12-17'!L20,'26-31'!L20,'16-21'!L20)</f>
        <v>0</v>
      </c>
      <c r="AT21" s="120">
        <f>SUM('19-24'!L20,'02-07'!L20,'09-14'!L20)</f>
        <v>0</v>
      </c>
      <c r="AU21" s="133" t="str">
        <f t="shared" si="37"/>
        <v>#DIV/0!</v>
      </c>
      <c r="AV21" s="137">
        <f>SUM('12-17'!G20,'26-31'!G20,'16-21'!G20)</f>
        <v>0</v>
      </c>
      <c r="AW21" s="120">
        <f>SUM('19-24'!G20,'02-07'!G20,'09-14'!G20)</f>
        <v>0</v>
      </c>
      <c r="AX21" s="133" t="str">
        <f t="shared" si="38"/>
        <v>#DIV/0!</v>
      </c>
      <c r="AY21" s="137">
        <f>SUM('12-17'!O20,'26-31'!O20,'16-21'!O20)</f>
        <v>0</v>
      </c>
      <c r="AZ21" s="120">
        <f>SUM('19-24'!O20,'02-07'!O20,'09-14'!O20)</f>
        <v>0</v>
      </c>
      <c r="BA21" s="133" t="str">
        <f t="shared" si="39"/>
        <v>#DIV/0!</v>
      </c>
      <c r="BB21" s="137">
        <f>SUM('12-17'!P20,'26-31'!P20,'16-21'!P20)</f>
        <v>0</v>
      </c>
      <c r="BC21" s="120">
        <f>SUM('19-24'!P20,'02-07'!P20,'09-14'!P20)</f>
        <v>0</v>
      </c>
      <c r="BD21" s="133" t="str">
        <f t="shared" si="40"/>
        <v>#DIV/0!</v>
      </c>
      <c r="BE21" s="137">
        <f>SUM('12-17'!Q20,'26-31'!Q20,'16-21'!Q20)</f>
        <v>0</v>
      </c>
      <c r="BF21" s="120">
        <f>SUM('19-24'!Q20,'02-07'!Q20,'09-14'!Q20)</f>
        <v>0</v>
      </c>
      <c r="BG21" s="133" t="str">
        <f t="shared" si="41"/>
        <v>#DIV/0!</v>
      </c>
      <c r="BH21" s="137">
        <f>SUM('12-17'!H20,'26-31'!H20,'16-21'!H20)</f>
        <v>0</v>
      </c>
      <c r="BI21" s="120">
        <f>SUM('19-24'!H20,'02-07'!H20,'09-14'!H20)</f>
        <v>0</v>
      </c>
      <c r="BJ21" s="133" t="str">
        <f t="shared" si="42"/>
        <v>#DIV/0!</v>
      </c>
      <c r="BK21" s="137">
        <f>SUM('12-17'!N20,'26-31'!N20,'16-21'!N20)</f>
        <v>0</v>
      </c>
      <c r="BL21" s="120">
        <f>SUM('19-24'!N20,'02-07'!N20,'09-14'!N20)</f>
        <v>0</v>
      </c>
      <c r="BM21" s="133" t="str">
        <f t="shared" si="43"/>
        <v>#DIV/0!</v>
      </c>
    </row>
    <row r="22">
      <c r="A22" s="142" t="s">
        <v>64</v>
      </c>
      <c r="B22" s="142" t="s">
        <v>60</v>
      </c>
      <c r="C22" s="131" t="str">
        <f t="shared" ref="C22:D22" si="232">AG22/AM22</f>
        <v>#DIV/0!</v>
      </c>
      <c r="D22" s="132" t="str">
        <f t="shared" si="232"/>
        <v>#DIV/0!</v>
      </c>
      <c r="E22" s="133" t="str">
        <f t="shared" si="13"/>
        <v>#DIV/0!</v>
      </c>
      <c r="F22" s="132" t="str">
        <f t="shared" ref="F22:G22" si="233">C22/AJ22</f>
        <v>#DIV/0!</v>
      </c>
      <c r="G22" s="132" t="str">
        <f t="shared" si="233"/>
        <v>#DIV/0!</v>
      </c>
      <c r="H22" s="133" t="str">
        <f t="shared" si="15"/>
        <v>#DIV/0!</v>
      </c>
      <c r="I22" s="132" t="str">
        <f t="shared" ref="I22:J22" si="234">F22*1000</f>
        <v>#DIV/0!</v>
      </c>
      <c r="J22" s="132" t="str">
        <f t="shared" si="234"/>
        <v>#DIV/0!</v>
      </c>
      <c r="K22" s="133" t="str">
        <f t="shared" si="17"/>
        <v>#DIV/0!</v>
      </c>
      <c r="L22" s="131" t="str">
        <f t="shared" ref="L22:M22" si="235">AS22/AG22</f>
        <v>#DIV/0!</v>
      </c>
      <c r="M22" s="132" t="str">
        <f t="shared" si="235"/>
        <v>#DIV/0!</v>
      </c>
      <c r="N22" s="133" t="str">
        <f t="shared" si="19"/>
        <v>#DIV/0!</v>
      </c>
      <c r="O22" s="131" t="str">
        <f t="shared" ref="O22:P22" si="236">AS22/AM22</f>
        <v>#DIV/0!</v>
      </c>
      <c r="P22" s="132" t="str">
        <f t="shared" si="236"/>
        <v>#DIV/0!</v>
      </c>
      <c r="Q22" s="133" t="str">
        <f t="shared" si="21"/>
        <v>#DIV/0!</v>
      </c>
      <c r="R22" s="134" t="str">
        <f t="shared" ref="R22:S22" si="237">AV22/AG22</f>
        <v>#DIV/0!</v>
      </c>
      <c r="S22" s="135" t="str">
        <f t="shared" si="237"/>
        <v>#DIV/0!</v>
      </c>
      <c r="T22" s="133" t="str">
        <f t="shared" si="23"/>
        <v>#DIV/0!</v>
      </c>
      <c r="U22" s="134" t="str">
        <f t="shared" ref="U22:V22" si="238">AY22/AG22</f>
        <v>#DIV/0!</v>
      </c>
      <c r="V22" s="135" t="str">
        <f t="shared" si="238"/>
        <v>#DIV/0!</v>
      </c>
      <c r="W22" s="133" t="str">
        <f t="shared" si="25"/>
        <v>#DIV/0!</v>
      </c>
      <c r="X22" s="134" t="str">
        <f t="shared" ref="X22:Y22" si="239">BB22/AG22</f>
        <v>#DIV/0!</v>
      </c>
      <c r="Y22" s="135" t="str">
        <f t="shared" si="239"/>
        <v>#DIV/0!</v>
      </c>
      <c r="Z22" s="133" t="str">
        <f t="shared" si="27"/>
        <v>#DIV/0!</v>
      </c>
      <c r="AA22" s="134" t="str">
        <f t="shared" ref="AA22:AB22" si="240">BE22/AG22</f>
        <v>#DIV/0!</v>
      </c>
      <c r="AB22" s="135" t="str">
        <f t="shared" si="240"/>
        <v>#DIV/0!</v>
      </c>
      <c r="AC22" s="133" t="str">
        <f t="shared" si="29"/>
        <v>#DIV/0!</v>
      </c>
      <c r="AD22" s="134" t="str">
        <f t="shared" ref="AD22:AE22" si="241">BH22/AG22</f>
        <v>#DIV/0!</v>
      </c>
      <c r="AE22" s="135" t="str">
        <f t="shared" si="241"/>
        <v>#DIV/0!</v>
      </c>
      <c r="AF22" s="133" t="str">
        <f t="shared" si="31"/>
        <v>#DIV/0!</v>
      </c>
      <c r="AG22" s="136">
        <f>SUM('12-17'!E21,'26-31'!E21,'16-21'!E21)</f>
        <v>0</v>
      </c>
      <c r="AH22" s="90">
        <f>SUM('19-24'!E21,'02-07'!E21,'09-14'!E21)</f>
        <v>0</v>
      </c>
      <c r="AI22" s="133" t="str">
        <f t="shared" si="32"/>
        <v>#DIV/0!</v>
      </c>
      <c r="AM22" s="137">
        <f>SUM('12-17'!D21,'26-31'!D21,'16-21'!D21)</f>
        <v>0</v>
      </c>
      <c r="AN22" s="120">
        <f>SUM('19-24'!D21,'02-07'!D21,'09-14'!D21)</f>
        <v>0</v>
      </c>
      <c r="AO22" s="133" t="str">
        <f t="shared" si="34"/>
        <v>#DIV/0!</v>
      </c>
      <c r="AP22" s="138" t="str">
        <f t="shared" ref="AP22:AQ22" si="242">BK22/(BK22+AM22)</f>
        <v>#DIV/0!</v>
      </c>
      <c r="AQ22" s="139" t="str">
        <f t="shared" si="242"/>
        <v>#DIV/0!</v>
      </c>
      <c r="AR22" s="133" t="str">
        <f t="shared" si="36"/>
        <v>#DIV/0!</v>
      </c>
      <c r="AS22" s="137">
        <f>SUM('12-17'!L21,'26-31'!L21,'16-21'!L21)</f>
        <v>0</v>
      </c>
      <c r="AT22" s="120">
        <f>SUM('19-24'!L21,'02-07'!L21,'09-14'!L21)</f>
        <v>0</v>
      </c>
      <c r="AU22" s="133" t="str">
        <f t="shared" si="37"/>
        <v>#DIV/0!</v>
      </c>
      <c r="AV22" s="137">
        <f>SUM('12-17'!G21,'26-31'!G21,'16-21'!G21)</f>
        <v>0</v>
      </c>
      <c r="AW22" s="120">
        <f>SUM('19-24'!G21,'02-07'!G21,'09-14'!G21)</f>
        <v>0</v>
      </c>
      <c r="AX22" s="133" t="str">
        <f t="shared" si="38"/>
        <v>#DIV/0!</v>
      </c>
      <c r="AY22" s="137">
        <f>SUM('12-17'!O21,'26-31'!O21,'16-21'!O21)</f>
        <v>0</v>
      </c>
      <c r="AZ22" s="120">
        <f>SUM('19-24'!O21,'02-07'!O21,'09-14'!O21)</f>
        <v>0</v>
      </c>
      <c r="BA22" s="133" t="str">
        <f t="shared" si="39"/>
        <v>#DIV/0!</v>
      </c>
      <c r="BB22" s="137">
        <f>SUM('12-17'!P21,'26-31'!P21,'16-21'!P21)</f>
        <v>0</v>
      </c>
      <c r="BC22" s="120">
        <f>SUM('19-24'!P21,'02-07'!P21,'09-14'!P21)</f>
        <v>0</v>
      </c>
      <c r="BD22" s="133" t="str">
        <f t="shared" si="40"/>
        <v>#DIV/0!</v>
      </c>
      <c r="BE22" s="137">
        <f>SUM('12-17'!Q21,'26-31'!Q21,'16-21'!Q21)</f>
        <v>0</v>
      </c>
      <c r="BF22" s="120">
        <f>SUM('19-24'!Q21,'02-07'!Q21,'09-14'!Q21)</f>
        <v>0</v>
      </c>
      <c r="BG22" s="133" t="str">
        <f t="shared" si="41"/>
        <v>#DIV/0!</v>
      </c>
      <c r="BH22" s="137">
        <f>SUM('12-17'!H21,'26-31'!H21,'16-21'!H21)</f>
        <v>0</v>
      </c>
      <c r="BI22" s="120">
        <f>SUM('19-24'!H21,'02-07'!H21,'09-14'!H21)</f>
        <v>0</v>
      </c>
      <c r="BJ22" s="133" t="str">
        <f t="shared" si="42"/>
        <v>#DIV/0!</v>
      </c>
      <c r="BK22" s="137">
        <f>SUM('12-17'!N21,'26-31'!N21,'16-21'!N21)</f>
        <v>0</v>
      </c>
      <c r="BL22" s="120">
        <f>SUM('19-24'!N21,'02-07'!N21,'09-14'!N21)</f>
        <v>0</v>
      </c>
      <c r="BM22" s="133" t="str">
        <f t="shared" si="43"/>
        <v>#DIV/0!</v>
      </c>
    </row>
    <row r="23">
      <c r="F23" s="132"/>
      <c r="G23" s="132"/>
      <c r="T23" s="139">
        <f>AVERAGE(T3,T4,T5,T6,T9,T11,T12,T13,T7,T8)</f>
        <v>0.0393675321</v>
      </c>
      <c r="U23" s="134"/>
    </row>
    <row r="24">
      <c r="A24" s="123" t="s">
        <v>65</v>
      </c>
      <c r="C24" s="120">
        <f t="shared" ref="C24:D24" si="243">AG24/AM24</f>
        <v>3.014940521</v>
      </c>
      <c r="D24" s="120">
        <f t="shared" si="243"/>
        <v>3.037246996</v>
      </c>
      <c r="E24" s="139">
        <f>(C24-D24)/D24</f>
        <v>-0.00734430743</v>
      </c>
      <c r="F24" s="132">
        <f t="shared" ref="F24:G24" si="244">C24/AJ24</f>
        <v>0.06866668427</v>
      </c>
      <c r="G24" s="132">
        <f t="shared" si="244"/>
        <v>0.06805815734</v>
      </c>
      <c r="H24" s="139">
        <f>(F24-G24)/G24</f>
        <v>0.008941278286</v>
      </c>
      <c r="I24" s="132">
        <f t="shared" ref="I24:J24" si="245">F24*1000</f>
        <v>68.66668427</v>
      </c>
      <c r="J24" s="132">
        <f t="shared" si="245"/>
        <v>68.05815734</v>
      </c>
      <c r="K24" s="139">
        <f>(I24-J24)/J24</f>
        <v>0.008941278286</v>
      </c>
      <c r="L24" s="120">
        <f t="shared" ref="L24:M24" si="246">AS24/AG24</f>
        <v>1.705417487</v>
      </c>
      <c r="M24" s="120">
        <f t="shared" si="246"/>
        <v>1.724176515</v>
      </c>
      <c r="N24" s="139">
        <f>(L24-M24)/M24</f>
        <v>-0.01087999237</v>
      </c>
      <c r="O24" s="120">
        <f t="shared" ref="O24:P24" si="247">AS24/AM24</f>
        <v>5.141732288</v>
      </c>
      <c r="P24" s="120">
        <f t="shared" si="247"/>
        <v>5.236749941</v>
      </c>
      <c r="Q24" s="139">
        <f>(O24-P24)/P24</f>
        <v>-0.01814439379</v>
      </c>
      <c r="R24" s="132">
        <f t="shared" ref="R24:S24" si="248">AV24/AG24</f>
        <v>1.633591917</v>
      </c>
      <c r="S24" s="132">
        <f t="shared" si="248"/>
        <v>1.595821004</v>
      </c>
      <c r="T24" s="139">
        <f>(R24-S24)/S24</f>
        <v>0.02366864017</v>
      </c>
      <c r="U24" s="134">
        <f t="shared" ref="U24:V24" si="249">AY24/AG24</f>
        <v>2.246097582</v>
      </c>
      <c r="V24" s="135">
        <f t="shared" si="249"/>
        <v>2.274189921</v>
      </c>
      <c r="W24" s="133">
        <f>(U24-V24)/V24</f>
        <v>-0.01235267934</v>
      </c>
      <c r="X24" s="134">
        <f t="shared" ref="X24:Y24" si="250">BB24/AG24</f>
        <v>0.6486467523</v>
      </c>
      <c r="Y24" s="135">
        <f t="shared" si="250"/>
        <v>0.641875699</v>
      </c>
      <c r="Z24" s="133">
        <f>(X24-Y24)/Y24</f>
        <v>0.01054885433</v>
      </c>
      <c r="AA24" s="134">
        <f t="shared" ref="AA24:AB24" si="251">BE24/AG24</f>
        <v>0.04085059381</v>
      </c>
      <c r="AB24" s="135">
        <f t="shared" si="251"/>
        <v>0.04539626289</v>
      </c>
      <c r="AC24" s="133">
        <f>(AA24-AB24)/AB24</f>
        <v>-0.1001331121</v>
      </c>
      <c r="AD24" s="134">
        <f t="shared" ref="AD24:AE24" si="252">BH24/AG24</f>
        <v>2.935594928</v>
      </c>
      <c r="AE24" s="135">
        <f t="shared" si="252"/>
        <v>2.961461883</v>
      </c>
      <c r="AF24" s="133">
        <f>(AD24-AE24)/AE24</f>
        <v>-0.008734522445</v>
      </c>
      <c r="AG24" s="95">
        <f t="shared" ref="AG24:AH24" si="253">SUM(AG3:AG22)</f>
        <v>11765332.04</v>
      </c>
      <c r="AH24" s="95">
        <f t="shared" si="253"/>
        <v>18182254.39</v>
      </c>
      <c r="AJ24" s="148">
        <v>43.90688953</v>
      </c>
      <c r="AK24" s="148">
        <v>44.62722934</v>
      </c>
      <c r="AL24" s="133">
        <f>(AJ24-AK24)/AK24</f>
        <v>-0.0161412622</v>
      </c>
      <c r="AM24" s="95">
        <f t="shared" ref="AM24:AN24" si="254">SUM(AM3:AM22)</f>
        <v>3902343</v>
      </c>
      <c r="AN24" s="95">
        <f t="shared" si="254"/>
        <v>5986426</v>
      </c>
      <c r="AP24" s="138">
        <f t="shared" ref="AP24:AQ24" si="255">BK24/(BK24+AM24)</f>
        <v>0.04353212979</v>
      </c>
      <c r="AQ24" s="139">
        <f t="shared" si="255"/>
        <v>0.0425241911</v>
      </c>
      <c r="AR24" s="133">
        <f>(AP24-AQ24)/AQ24</f>
        <v>0.02370271288</v>
      </c>
      <c r="AS24" s="120">
        <f t="shared" ref="AS24:AT24" si="256">SUM(AS3:AS22)</f>
        <v>20064803</v>
      </c>
      <c r="AT24" s="120">
        <f t="shared" si="256"/>
        <v>31349416</v>
      </c>
      <c r="AV24" s="120">
        <f t="shared" ref="AV24:AW24" si="257">SUM(AV3:AV22)</f>
        <v>19219751.31</v>
      </c>
      <c r="AW24" s="120">
        <f t="shared" si="257"/>
        <v>29015623.45</v>
      </c>
      <c r="AX24" s="139">
        <f>(AV24-AW24)/AW24</f>
        <v>-0.3376068121</v>
      </c>
      <c r="AY24" s="95">
        <f t="shared" ref="AY24:AZ24" si="258">SUM(AY3:AY22)</f>
        <v>26426083.84</v>
      </c>
      <c r="AZ24" s="120">
        <f t="shared" si="258"/>
        <v>41349899.67</v>
      </c>
      <c r="BB24" s="120">
        <f t="shared" ref="BB24:BC24" si="259">SUM(BB3:BB22)</f>
        <v>7631544.414</v>
      </c>
      <c r="BC24" s="120">
        <f t="shared" si="259"/>
        <v>11670747.24</v>
      </c>
      <c r="BE24" s="120">
        <f t="shared" ref="BE24:BF24" si="260">SUM(BE3:BE22)</f>
        <v>480620.8</v>
      </c>
      <c r="BF24" s="120">
        <f t="shared" si="260"/>
        <v>825406.4</v>
      </c>
      <c r="BH24" s="120">
        <f t="shared" ref="BH24:BI24" si="261">SUM(BH3:BH22)</f>
        <v>34538249.05</v>
      </c>
      <c r="BI24" s="120">
        <f t="shared" si="261"/>
        <v>53846053.31</v>
      </c>
      <c r="BK24" s="120">
        <f>SUM(BK3:BK15)</f>
        <v>177609</v>
      </c>
      <c r="BL24" s="120">
        <f>SUM(BL3:BL22)</f>
        <v>265874</v>
      </c>
    </row>
    <row r="25">
      <c r="A25" s="123"/>
      <c r="F25" s="132"/>
      <c r="G25" s="132"/>
    </row>
    <row r="26">
      <c r="F26" s="132"/>
      <c r="G26" s="132"/>
      <c r="AJ26" s="148"/>
    </row>
    <row r="27">
      <c r="F27" s="132"/>
      <c r="G27" s="132"/>
      <c r="AN27" s="120">
        <f>AN24*0.038</f>
        <v>227484.188</v>
      </c>
    </row>
    <row r="28">
      <c r="F28" s="132"/>
      <c r="G28" s="132"/>
      <c r="AD28" s="120">
        <f>AN24*0.038</f>
        <v>227484.188</v>
      </c>
    </row>
    <row r="29">
      <c r="F29" s="132"/>
      <c r="G29" s="132"/>
    </row>
    <row r="30">
      <c r="F30" s="132"/>
      <c r="G30" s="132"/>
    </row>
    <row r="31">
      <c r="F31" s="132"/>
      <c r="G31" s="132"/>
    </row>
    <row r="32">
      <c r="F32" s="132"/>
      <c r="G32" s="132"/>
    </row>
    <row r="33">
      <c r="F33" s="132"/>
      <c r="G33" s="132"/>
    </row>
    <row r="34">
      <c r="F34" s="132"/>
      <c r="G34" s="132"/>
    </row>
    <row r="35">
      <c r="F35" s="132"/>
      <c r="G35" s="132"/>
    </row>
    <row r="36">
      <c r="F36" s="132"/>
      <c r="G36" s="132"/>
    </row>
    <row r="37">
      <c r="F37" s="132"/>
      <c r="G37" s="132"/>
    </row>
    <row r="38">
      <c r="F38" s="132"/>
      <c r="G38" s="132"/>
    </row>
    <row r="39">
      <c r="F39" s="132"/>
      <c r="G39" s="132"/>
    </row>
    <row r="40">
      <c r="F40" s="132"/>
      <c r="G40" s="132"/>
    </row>
    <row r="41">
      <c r="F41" s="132"/>
      <c r="G41" s="132"/>
    </row>
    <row r="42">
      <c r="F42" s="132"/>
      <c r="G42" s="132"/>
    </row>
    <row r="43">
      <c r="F43" s="132"/>
      <c r="G43" s="132"/>
    </row>
    <row r="44">
      <c r="F44" s="132"/>
      <c r="G44" s="132"/>
    </row>
    <row r="45">
      <c r="F45" s="132"/>
      <c r="G45" s="132"/>
    </row>
    <row r="46">
      <c r="F46" s="132"/>
      <c r="G46" s="132"/>
    </row>
    <row r="47">
      <c r="F47" s="132"/>
      <c r="G47" s="132"/>
    </row>
    <row r="48">
      <c r="F48" s="132"/>
      <c r="G48" s="132"/>
    </row>
    <row r="49">
      <c r="F49" s="132"/>
      <c r="G49" s="132"/>
    </row>
    <row r="50">
      <c r="F50" s="132"/>
      <c r="G50" s="132"/>
    </row>
    <row r="51">
      <c r="F51" s="132"/>
      <c r="G51" s="132"/>
    </row>
    <row r="52">
      <c r="F52" s="132"/>
      <c r="G52" s="132"/>
    </row>
    <row r="53">
      <c r="F53" s="132"/>
      <c r="G53" s="132"/>
    </row>
    <row r="54">
      <c r="F54" s="132"/>
      <c r="G54" s="132"/>
    </row>
    <row r="55">
      <c r="F55" s="132"/>
      <c r="G55" s="132"/>
    </row>
    <row r="56">
      <c r="F56" s="132"/>
      <c r="G56" s="132"/>
    </row>
    <row r="57">
      <c r="F57" s="132"/>
      <c r="G57" s="132"/>
    </row>
    <row r="58">
      <c r="F58" s="132"/>
      <c r="G58" s="132"/>
    </row>
    <row r="59">
      <c r="F59" s="132"/>
      <c r="G59" s="132"/>
    </row>
    <row r="60">
      <c r="F60" s="132"/>
      <c r="G60" s="132"/>
    </row>
    <row r="61">
      <c r="F61" s="132"/>
      <c r="G61" s="132"/>
    </row>
    <row r="62">
      <c r="F62" s="132"/>
      <c r="G62" s="132"/>
    </row>
    <row r="63">
      <c r="F63" s="132"/>
      <c r="G63" s="132"/>
    </row>
    <row r="64">
      <c r="F64" s="132"/>
      <c r="G64" s="132"/>
    </row>
    <row r="65">
      <c r="F65" s="132"/>
      <c r="G65" s="132"/>
    </row>
    <row r="66">
      <c r="F66" s="132"/>
      <c r="G66" s="132"/>
    </row>
    <row r="67">
      <c r="F67" s="132"/>
      <c r="G67" s="132"/>
    </row>
    <row r="68">
      <c r="F68" s="132"/>
      <c r="G68" s="132"/>
    </row>
    <row r="69">
      <c r="F69" s="132"/>
      <c r="G69" s="132"/>
    </row>
    <row r="70">
      <c r="F70" s="132"/>
      <c r="G70" s="132"/>
    </row>
    <row r="71">
      <c r="F71" s="132"/>
      <c r="G71" s="132"/>
    </row>
    <row r="72">
      <c r="F72" s="132"/>
      <c r="G72" s="132"/>
    </row>
    <row r="73">
      <c r="F73" s="132"/>
      <c r="G73" s="132"/>
    </row>
    <row r="74">
      <c r="F74" s="132"/>
      <c r="G74" s="132"/>
    </row>
    <row r="75">
      <c r="F75" s="132"/>
      <c r="G75" s="132"/>
    </row>
    <row r="76">
      <c r="F76" s="132"/>
      <c r="G76" s="132"/>
    </row>
    <row r="77">
      <c r="F77" s="132"/>
      <c r="G77" s="132"/>
    </row>
    <row r="78">
      <c r="F78" s="132"/>
      <c r="G78" s="132"/>
    </row>
    <row r="79">
      <c r="F79" s="132"/>
      <c r="G79" s="132"/>
    </row>
    <row r="80">
      <c r="F80" s="132"/>
      <c r="G80" s="132"/>
    </row>
    <row r="81">
      <c r="F81" s="132"/>
      <c r="G81" s="132"/>
    </row>
    <row r="82">
      <c r="F82" s="132"/>
      <c r="G82" s="132"/>
    </row>
    <row r="83">
      <c r="F83" s="132"/>
      <c r="G83" s="132"/>
    </row>
    <row r="84">
      <c r="F84" s="132"/>
      <c r="G84" s="132"/>
    </row>
    <row r="85">
      <c r="F85" s="132"/>
      <c r="G85" s="132"/>
    </row>
    <row r="86">
      <c r="F86" s="132"/>
      <c r="G86" s="132"/>
    </row>
    <row r="87">
      <c r="F87" s="132"/>
      <c r="G87" s="132"/>
    </row>
    <row r="88">
      <c r="F88" s="132"/>
      <c r="G88" s="132"/>
    </row>
    <row r="89">
      <c r="F89" s="132"/>
      <c r="G89" s="132"/>
    </row>
    <row r="90">
      <c r="F90" s="132"/>
      <c r="G90" s="132"/>
    </row>
    <row r="91">
      <c r="F91" s="132"/>
      <c r="G91" s="132"/>
    </row>
    <row r="92">
      <c r="F92" s="132"/>
      <c r="G92" s="132"/>
    </row>
    <row r="93">
      <c r="F93" s="132"/>
      <c r="G93" s="132"/>
    </row>
    <row r="94">
      <c r="F94" s="132"/>
      <c r="G94" s="132"/>
    </row>
    <row r="95">
      <c r="F95" s="132"/>
      <c r="G95" s="132"/>
    </row>
    <row r="96">
      <c r="F96" s="132"/>
      <c r="G96" s="132"/>
    </row>
    <row r="97">
      <c r="F97" s="132"/>
      <c r="G97" s="132"/>
    </row>
    <row r="98">
      <c r="F98" s="132"/>
      <c r="G98" s="132"/>
    </row>
    <row r="99">
      <c r="F99" s="132"/>
      <c r="G99" s="132"/>
    </row>
    <row r="100">
      <c r="F100" s="132"/>
      <c r="G100" s="132"/>
    </row>
    <row r="101">
      <c r="F101" s="132"/>
      <c r="G101" s="132"/>
    </row>
    <row r="102">
      <c r="F102" s="132"/>
      <c r="G102" s="132"/>
    </row>
    <row r="103">
      <c r="F103" s="132"/>
      <c r="G103" s="132"/>
    </row>
    <row r="104">
      <c r="F104" s="132"/>
      <c r="G104" s="132"/>
    </row>
    <row r="105">
      <c r="F105" s="132"/>
      <c r="G105" s="132"/>
    </row>
    <row r="106">
      <c r="F106" s="132"/>
      <c r="G106" s="132"/>
    </row>
    <row r="107">
      <c r="F107" s="132"/>
      <c r="G107" s="132"/>
    </row>
    <row r="108">
      <c r="F108" s="132"/>
      <c r="G108" s="132"/>
    </row>
    <row r="109">
      <c r="F109" s="132"/>
      <c r="G109" s="132"/>
    </row>
    <row r="110">
      <c r="F110" s="132"/>
      <c r="G110" s="132"/>
    </row>
    <row r="111">
      <c r="F111" s="132"/>
      <c r="G111" s="132"/>
    </row>
    <row r="112">
      <c r="F112" s="132"/>
      <c r="G112" s="132"/>
    </row>
    <row r="113">
      <c r="F113" s="132"/>
      <c r="G113" s="132"/>
    </row>
    <row r="114">
      <c r="F114" s="132"/>
      <c r="G114" s="132"/>
    </row>
    <row r="115">
      <c r="F115" s="132"/>
      <c r="G115" s="132"/>
    </row>
    <row r="116">
      <c r="F116" s="132"/>
      <c r="G116" s="132"/>
    </row>
    <row r="117">
      <c r="F117" s="132"/>
      <c r="G117" s="132"/>
    </row>
    <row r="118">
      <c r="F118" s="132"/>
      <c r="G118" s="132"/>
    </row>
    <row r="119">
      <c r="F119" s="132"/>
      <c r="G119" s="132"/>
    </row>
    <row r="120">
      <c r="F120" s="132"/>
      <c r="G120" s="132"/>
    </row>
    <row r="121">
      <c r="F121" s="132"/>
      <c r="G121" s="132"/>
    </row>
    <row r="122">
      <c r="F122" s="132"/>
      <c r="G122" s="132"/>
    </row>
    <row r="123">
      <c r="F123" s="132"/>
      <c r="G123" s="132"/>
    </row>
    <row r="124">
      <c r="F124" s="132"/>
      <c r="G124" s="132"/>
    </row>
    <row r="125">
      <c r="F125" s="132"/>
      <c r="G125" s="132"/>
    </row>
    <row r="126">
      <c r="F126" s="132"/>
      <c r="G126" s="132"/>
    </row>
    <row r="127">
      <c r="F127" s="132"/>
      <c r="G127" s="132"/>
    </row>
    <row r="128">
      <c r="F128" s="132"/>
      <c r="G128" s="132"/>
    </row>
    <row r="129">
      <c r="F129" s="132"/>
      <c r="G129" s="132"/>
    </row>
    <row r="130">
      <c r="F130" s="132"/>
      <c r="G130" s="132"/>
    </row>
    <row r="131">
      <c r="F131" s="132"/>
      <c r="G131" s="132"/>
    </row>
    <row r="132">
      <c r="F132" s="132"/>
      <c r="G132" s="132"/>
    </row>
    <row r="133">
      <c r="F133" s="132"/>
      <c r="G133" s="132"/>
    </row>
    <row r="134">
      <c r="F134" s="132"/>
      <c r="G134" s="132"/>
    </row>
    <row r="135">
      <c r="F135" s="132"/>
      <c r="G135" s="132"/>
    </row>
    <row r="136">
      <c r="F136" s="132"/>
      <c r="G136" s="132"/>
    </row>
    <row r="137">
      <c r="F137" s="132"/>
      <c r="G137" s="132"/>
    </row>
    <row r="138">
      <c r="F138" s="132"/>
      <c r="G138" s="132"/>
    </row>
    <row r="139">
      <c r="F139" s="132"/>
      <c r="G139" s="132"/>
    </row>
    <row r="140">
      <c r="F140" s="132"/>
      <c r="G140" s="132"/>
    </row>
    <row r="141">
      <c r="F141" s="132"/>
      <c r="G141" s="132"/>
    </row>
    <row r="142">
      <c r="F142" s="132"/>
      <c r="G142" s="132"/>
    </row>
    <row r="143">
      <c r="F143" s="132"/>
      <c r="G143" s="132"/>
    </row>
    <row r="144">
      <c r="F144" s="132"/>
      <c r="G144" s="132"/>
    </row>
    <row r="145">
      <c r="F145" s="132"/>
      <c r="G145" s="132"/>
    </row>
    <row r="146">
      <c r="F146" s="132"/>
      <c r="G146" s="132"/>
    </row>
    <row r="147">
      <c r="F147" s="132"/>
      <c r="G147" s="132"/>
    </row>
    <row r="148">
      <c r="F148" s="132"/>
      <c r="G148" s="132"/>
    </row>
    <row r="149">
      <c r="F149" s="132"/>
      <c r="G149" s="132"/>
    </row>
    <row r="150">
      <c r="F150" s="132"/>
      <c r="G150" s="132"/>
    </row>
    <row r="151">
      <c r="F151" s="132"/>
      <c r="G151" s="132"/>
    </row>
    <row r="152">
      <c r="F152" s="132"/>
      <c r="G152" s="132"/>
    </row>
    <row r="153">
      <c r="F153" s="132"/>
      <c r="G153" s="132"/>
    </row>
    <row r="154">
      <c r="F154" s="132"/>
      <c r="G154" s="132"/>
    </row>
    <row r="155">
      <c r="F155" s="132"/>
      <c r="G155" s="132"/>
    </row>
    <row r="156">
      <c r="F156" s="132"/>
      <c r="G156" s="132"/>
    </row>
    <row r="157">
      <c r="F157" s="132"/>
      <c r="G157" s="132"/>
    </row>
    <row r="158">
      <c r="F158" s="132"/>
      <c r="G158" s="132"/>
    </row>
    <row r="159">
      <c r="F159" s="132"/>
      <c r="G159" s="132"/>
    </row>
    <row r="160">
      <c r="F160" s="132"/>
      <c r="G160" s="132"/>
    </row>
    <row r="161">
      <c r="F161" s="132"/>
      <c r="G161" s="132"/>
    </row>
    <row r="162">
      <c r="F162" s="132"/>
      <c r="G162" s="132"/>
    </row>
    <row r="163">
      <c r="F163" s="132"/>
      <c r="G163" s="132"/>
    </row>
    <row r="164">
      <c r="F164" s="132"/>
      <c r="G164" s="132"/>
    </row>
    <row r="165">
      <c r="F165" s="132"/>
      <c r="G165" s="132"/>
    </row>
    <row r="166">
      <c r="F166" s="132"/>
      <c r="G166" s="132"/>
    </row>
    <row r="167">
      <c r="F167" s="132"/>
      <c r="G167" s="132"/>
    </row>
    <row r="168">
      <c r="F168" s="132"/>
      <c r="G168" s="132"/>
    </row>
    <row r="169">
      <c r="F169" s="132"/>
      <c r="G169" s="132"/>
    </row>
    <row r="170">
      <c r="F170" s="132"/>
      <c r="G170" s="132"/>
    </row>
    <row r="171">
      <c r="F171" s="132"/>
      <c r="G171" s="132"/>
    </row>
    <row r="172">
      <c r="F172" s="132"/>
      <c r="G172" s="132"/>
    </row>
    <row r="173">
      <c r="F173" s="132"/>
      <c r="G173" s="132"/>
    </row>
    <row r="174">
      <c r="F174" s="132"/>
      <c r="G174" s="132"/>
    </row>
    <row r="175">
      <c r="F175" s="132"/>
      <c r="G175" s="132"/>
    </row>
    <row r="176">
      <c r="F176" s="132"/>
      <c r="G176" s="132"/>
    </row>
    <row r="177">
      <c r="F177" s="132"/>
      <c r="G177" s="132"/>
    </row>
    <row r="178">
      <c r="F178" s="132"/>
      <c r="G178" s="132"/>
    </row>
    <row r="179">
      <c r="F179" s="132"/>
      <c r="G179" s="132"/>
    </row>
    <row r="180">
      <c r="F180" s="132"/>
      <c r="G180" s="132"/>
    </row>
    <row r="181">
      <c r="F181" s="132"/>
      <c r="G181" s="132"/>
    </row>
    <row r="182">
      <c r="F182" s="132"/>
      <c r="G182" s="132"/>
    </row>
    <row r="183">
      <c r="F183" s="132"/>
      <c r="G183" s="132"/>
    </row>
    <row r="184">
      <c r="F184" s="132"/>
      <c r="G184" s="132"/>
    </row>
    <row r="185">
      <c r="F185" s="132"/>
      <c r="G185" s="132"/>
    </row>
    <row r="186">
      <c r="F186" s="132"/>
      <c r="G186" s="132"/>
    </row>
    <row r="187">
      <c r="F187" s="132"/>
      <c r="G187" s="132"/>
    </row>
    <row r="188">
      <c r="F188" s="132"/>
      <c r="G188" s="132"/>
    </row>
    <row r="189">
      <c r="F189" s="132"/>
      <c r="G189" s="132"/>
    </row>
    <row r="190">
      <c r="F190" s="132"/>
      <c r="G190" s="132"/>
    </row>
    <row r="191">
      <c r="F191" s="132"/>
      <c r="G191" s="132"/>
    </row>
    <row r="192">
      <c r="F192" s="132"/>
      <c r="G192" s="132"/>
    </row>
    <row r="193">
      <c r="F193" s="132"/>
      <c r="G193" s="132"/>
    </row>
    <row r="194">
      <c r="F194" s="132"/>
      <c r="G194" s="132"/>
    </row>
    <row r="195">
      <c r="F195" s="132"/>
      <c r="G195" s="132"/>
    </row>
    <row r="196">
      <c r="F196" s="132"/>
      <c r="G196" s="132"/>
    </row>
    <row r="197">
      <c r="F197" s="132"/>
      <c r="G197" s="132"/>
    </row>
    <row r="198">
      <c r="F198" s="132"/>
      <c r="G198" s="132"/>
    </row>
    <row r="199">
      <c r="F199" s="132"/>
      <c r="G199" s="132"/>
    </row>
    <row r="200">
      <c r="F200" s="132"/>
      <c r="G200" s="132"/>
    </row>
    <row r="201">
      <c r="F201" s="132"/>
      <c r="G201" s="132"/>
    </row>
    <row r="202">
      <c r="F202" s="132"/>
      <c r="G202" s="132"/>
    </row>
    <row r="203">
      <c r="F203" s="132"/>
      <c r="G203" s="132"/>
    </row>
    <row r="204">
      <c r="F204" s="132"/>
      <c r="G204" s="132"/>
    </row>
    <row r="205">
      <c r="F205" s="132"/>
      <c r="G205" s="132"/>
    </row>
    <row r="206">
      <c r="F206" s="132"/>
      <c r="G206" s="132"/>
    </row>
    <row r="207">
      <c r="F207" s="132"/>
      <c r="G207" s="132"/>
    </row>
    <row r="208">
      <c r="F208" s="132"/>
      <c r="G208" s="132"/>
    </row>
    <row r="209">
      <c r="F209" s="132"/>
      <c r="G209" s="132"/>
    </row>
    <row r="210">
      <c r="F210" s="132"/>
      <c r="G210" s="132"/>
    </row>
    <row r="211">
      <c r="F211" s="132"/>
      <c r="G211" s="132"/>
    </row>
    <row r="212">
      <c r="F212" s="132"/>
      <c r="G212" s="132"/>
    </row>
    <row r="213">
      <c r="F213" s="132"/>
      <c r="G213" s="132"/>
    </row>
    <row r="214">
      <c r="F214" s="132"/>
      <c r="G214" s="132"/>
    </row>
    <row r="215">
      <c r="F215" s="132"/>
      <c r="G215" s="132"/>
    </row>
    <row r="216">
      <c r="F216" s="132"/>
      <c r="G216" s="132"/>
    </row>
    <row r="217">
      <c r="F217" s="132"/>
      <c r="G217" s="132"/>
    </row>
    <row r="218">
      <c r="F218" s="132"/>
      <c r="G218" s="132"/>
    </row>
    <row r="219">
      <c r="F219" s="132"/>
      <c r="G219" s="132"/>
    </row>
    <row r="220">
      <c r="F220" s="132"/>
      <c r="G220" s="132"/>
    </row>
    <row r="221">
      <c r="F221" s="132"/>
      <c r="G221" s="132"/>
    </row>
    <row r="222">
      <c r="F222" s="132"/>
      <c r="G222" s="132"/>
    </row>
    <row r="223">
      <c r="F223" s="132"/>
      <c r="G223" s="132"/>
    </row>
    <row r="224">
      <c r="F224" s="132"/>
      <c r="G224" s="132"/>
    </row>
    <row r="225">
      <c r="F225" s="132"/>
      <c r="G225" s="132"/>
    </row>
    <row r="226">
      <c r="F226" s="132"/>
      <c r="G226" s="132"/>
    </row>
    <row r="227">
      <c r="F227" s="132"/>
      <c r="G227" s="132"/>
    </row>
    <row r="228">
      <c r="F228" s="132"/>
      <c r="G228" s="132"/>
    </row>
    <row r="229">
      <c r="F229" s="132"/>
      <c r="G229" s="132"/>
    </row>
    <row r="230">
      <c r="F230" s="132"/>
      <c r="G230" s="132"/>
    </row>
    <row r="231">
      <c r="F231" s="132"/>
      <c r="G231" s="132"/>
    </row>
    <row r="232">
      <c r="F232" s="132"/>
      <c r="G232" s="132"/>
    </row>
    <row r="233">
      <c r="F233" s="132"/>
      <c r="G233" s="132"/>
    </row>
    <row r="234">
      <c r="F234" s="132"/>
      <c r="G234" s="132"/>
    </row>
    <row r="235">
      <c r="F235" s="132"/>
      <c r="G235" s="132"/>
    </row>
    <row r="236">
      <c r="F236" s="132"/>
      <c r="G236" s="132"/>
    </row>
    <row r="237">
      <c r="F237" s="132"/>
      <c r="G237" s="132"/>
    </row>
    <row r="238">
      <c r="F238" s="132"/>
      <c r="G238" s="132"/>
    </row>
    <row r="239">
      <c r="F239" s="132"/>
      <c r="G239" s="132"/>
    </row>
    <row r="240">
      <c r="F240" s="132"/>
      <c r="G240" s="132"/>
    </row>
    <row r="241">
      <c r="F241" s="132"/>
      <c r="G241" s="132"/>
    </row>
    <row r="242">
      <c r="F242" s="132"/>
      <c r="G242" s="132"/>
    </row>
    <row r="243">
      <c r="F243" s="132"/>
      <c r="G243" s="132"/>
    </row>
    <row r="244">
      <c r="F244" s="132"/>
      <c r="G244" s="132"/>
    </row>
    <row r="245">
      <c r="F245" s="132"/>
      <c r="G245" s="132"/>
    </row>
    <row r="246">
      <c r="F246" s="132"/>
      <c r="G246" s="132"/>
    </row>
    <row r="247">
      <c r="F247" s="132"/>
      <c r="G247" s="132"/>
    </row>
    <row r="248">
      <c r="F248" s="132"/>
      <c r="G248" s="132"/>
    </row>
    <row r="249">
      <c r="F249" s="132"/>
      <c r="G249" s="132"/>
    </row>
    <row r="250">
      <c r="F250" s="132"/>
      <c r="G250" s="132"/>
    </row>
    <row r="251">
      <c r="F251" s="132"/>
      <c r="G251" s="132"/>
    </row>
    <row r="252">
      <c r="F252" s="132"/>
      <c r="G252" s="132"/>
    </row>
    <row r="253">
      <c r="F253" s="132"/>
      <c r="G253" s="132"/>
    </row>
    <row r="254">
      <c r="F254" s="132"/>
      <c r="G254" s="132"/>
    </row>
    <row r="255">
      <c r="F255" s="132"/>
      <c r="G255" s="132"/>
    </row>
    <row r="256">
      <c r="F256" s="132"/>
      <c r="G256" s="132"/>
    </row>
    <row r="257">
      <c r="F257" s="132"/>
      <c r="G257" s="132"/>
    </row>
    <row r="258">
      <c r="F258" s="132"/>
      <c r="G258" s="132"/>
    </row>
    <row r="259">
      <c r="F259" s="132"/>
      <c r="G259" s="132"/>
    </row>
    <row r="260">
      <c r="F260" s="132"/>
      <c r="G260" s="132"/>
    </row>
    <row r="261">
      <c r="F261" s="132"/>
      <c r="G261" s="132"/>
    </row>
    <row r="262">
      <c r="F262" s="132"/>
      <c r="G262" s="132"/>
    </row>
    <row r="263">
      <c r="F263" s="132"/>
      <c r="G263" s="132"/>
    </row>
    <row r="264">
      <c r="F264" s="132"/>
      <c r="G264" s="132"/>
    </row>
    <row r="265">
      <c r="F265" s="132"/>
      <c r="G265" s="132"/>
    </row>
    <row r="266">
      <c r="F266" s="132"/>
      <c r="G266" s="132"/>
    </row>
    <row r="267">
      <c r="F267" s="132"/>
      <c r="G267" s="132"/>
    </row>
    <row r="268">
      <c r="F268" s="132"/>
      <c r="G268" s="132"/>
    </row>
    <row r="269">
      <c r="F269" s="132"/>
      <c r="G269" s="132"/>
    </row>
    <row r="270">
      <c r="F270" s="132"/>
      <c r="G270" s="132"/>
    </row>
    <row r="271">
      <c r="F271" s="132"/>
      <c r="G271" s="132"/>
    </row>
    <row r="272">
      <c r="F272" s="132"/>
      <c r="G272" s="132"/>
    </row>
    <row r="273">
      <c r="F273" s="132"/>
      <c r="G273" s="132"/>
    </row>
    <row r="274">
      <c r="F274" s="132"/>
      <c r="G274" s="132"/>
    </row>
    <row r="275">
      <c r="F275" s="132"/>
      <c r="G275" s="132"/>
    </row>
    <row r="276">
      <c r="F276" s="132"/>
      <c r="G276" s="132"/>
    </row>
    <row r="277">
      <c r="F277" s="132"/>
      <c r="G277" s="132"/>
    </row>
    <row r="278">
      <c r="F278" s="132"/>
      <c r="G278" s="132"/>
    </row>
    <row r="279">
      <c r="F279" s="132"/>
      <c r="G279" s="132"/>
    </row>
    <row r="280">
      <c r="F280" s="132"/>
      <c r="G280" s="132"/>
    </row>
    <row r="281">
      <c r="F281" s="132"/>
      <c r="G281" s="132"/>
    </row>
    <row r="282">
      <c r="F282" s="132"/>
      <c r="G282" s="132"/>
    </row>
    <row r="283">
      <c r="F283" s="132"/>
      <c r="G283" s="132"/>
    </row>
    <row r="284">
      <c r="F284" s="132"/>
      <c r="G284" s="132"/>
    </row>
    <row r="285">
      <c r="F285" s="132"/>
      <c r="G285" s="132"/>
    </row>
    <row r="286">
      <c r="F286" s="132"/>
      <c r="G286" s="132"/>
    </row>
    <row r="287">
      <c r="F287" s="132"/>
      <c r="G287" s="132"/>
    </row>
    <row r="288">
      <c r="F288" s="132"/>
      <c r="G288" s="132"/>
    </row>
    <row r="289">
      <c r="F289" s="132"/>
      <c r="G289" s="132"/>
    </row>
    <row r="290">
      <c r="F290" s="132"/>
      <c r="G290" s="132"/>
    </row>
    <row r="291">
      <c r="F291" s="132"/>
      <c r="G291" s="132"/>
    </row>
    <row r="292">
      <c r="F292" s="132"/>
      <c r="G292" s="132"/>
    </row>
    <row r="293">
      <c r="F293" s="132"/>
      <c r="G293" s="132"/>
    </row>
    <row r="294">
      <c r="F294" s="132"/>
      <c r="G294" s="132"/>
    </row>
    <row r="295">
      <c r="F295" s="132"/>
      <c r="G295" s="132"/>
    </row>
    <row r="296">
      <c r="F296" s="132"/>
      <c r="G296" s="132"/>
    </row>
    <row r="297">
      <c r="F297" s="132"/>
      <c r="G297" s="132"/>
    </row>
    <row r="298">
      <c r="F298" s="132"/>
      <c r="G298" s="132"/>
    </row>
    <row r="299">
      <c r="F299" s="132"/>
      <c r="G299" s="132"/>
    </row>
    <row r="300">
      <c r="F300" s="132"/>
      <c r="G300" s="132"/>
    </row>
    <row r="301">
      <c r="F301" s="132"/>
      <c r="G301" s="132"/>
    </row>
    <row r="302">
      <c r="F302" s="132"/>
      <c r="G302" s="132"/>
    </row>
    <row r="303">
      <c r="F303" s="132"/>
      <c r="G303" s="132"/>
    </row>
    <row r="304">
      <c r="F304" s="132"/>
      <c r="G304" s="132"/>
    </row>
    <row r="305">
      <c r="F305" s="132"/>
      <c r="G305" s="132"/>
    </row>
    <row r="306">
      <c r="F306" s="132"/>
      <c r="G306" s="132"/>
    </row>
    <row r="307">
      <c r="F307" s="132"/>
      <c r="G307" s="132"/>
    </row>
    <row r="308">
      <c r="F308" s="132"/>
      <c r="G308" s="132"/>
    </row>
    <row r="309">
      <c r="F309" s="132"/>
      <c r="G309" s="132"/>
    </row>
    <row r="310">
      <c r="F310" s="132"/>
      <c r="G310" s="132"/>
    </row>
    <row r="311">
      <c r="F311" s="132"/>
      <c r="G311" s="132"/>
    </row>
    <row r="312">
      <c r="F312" s="132"/>
      <c r="G312" s="132"/>
    </row>
    <row r="313">
      <c r="F313" s="132"/>
      <c r="G313" s="132"/>
    </row>
    <row r="314">
      <c r="F314" s="132"/>
      <c r="G314" s="132"/>
    </row>
    <row r="315">
      <c r="F315" s="132"/>
      <c r="G315" s="132"/>
    </row>
    <row r="316">
      <c r="F316" s="132"/>
      <c r="G316" s="132"/>
    </row>
    <row r="317">
      <c r="F317" s="132"/>
      <c r="G317" s="132"/>
    </row>
    <row r="318">
      <c r="F318" s="132"/>
      <c r="G318" s="132"/>
    </row>
    <row r="319">
      <c r="F319" s="132"/>
      <c r="G319" s="132"/>
    </row>
    <row r="320">
      <c r="F320" s="132"/>
      <c r="G320" s="132"/>
    </row>
    <row r="321">
      <c r="F321" s="132"/>
      <c r="G321" s="132"/>
    </row>
    <row r="322">
      <c r="F322" s="132"/>
      <c r="G322" s="132"/>
    </row>
    <row r="323">
      <c r="F323" s="132"/>
      <c r="G323" s="132"/>
    </row>
    <row r="324">
      <c r="F324" s="132"/>
      <c r="G324" s="132"/>
    </row>
    <row r="325">
      <c r="F325" s="132"/>
      <c r="G325" s="132"/>
    </row>
    <row r="326">
      <c r="F326" s="132"/>
      <c r="G326" s="132"/>
    </row>
    <row r="327">
      <c r="F327" s="132"/>
      <c r="G327" s="132"/>
    </row>
    <row r="328">
      <c r="F328" s="132"/>
      <c r="G328" s="132"/>
    </row>
    <row r="329">
      <c r="F329" s="132"/>
      <c r="G329" s="132"/>
    </row>
    <row r="330">
      <c r="F330" s="132"/>
      <c r="G330" s="132"/>
    </row>
    <row r="331">
      <c r="F331" s="132"/>
      <c r="G331" s="132"/>
    </row>
    <row r="332">
      <c r="F332" s="132"/>
      <c r="G332" s="132"/>
    </row>
    <row r="333">
      <c r="F333" s="132"/>
      <c r="G333" s="132"/>
    </row>
    <row r="334">
      <c r="F334" s="132"/>
      <c r="G334" s="132"/>
    </row>
    <row r="335">
      <c r="F335" s="132"/>
      <c r="G335" s="132"/>
    </row>
    <row r="336">
      <c r="F336" s="132"/>
      <c r="G336" s="132"/>
    </row>
    <row r="337">
      <c r="F337" s="132"/>
      <c r="G337" s="132"/>
    </row>
    <row r="338">
      <c r="F338" s="132"/>
      <c r="G338" s="132"/>
    </row>
    <row r="339">
      <c r="F339" s="132"/>
      <c r="G339" s="132"/>
    </row>
    <row r="340">
      <c r="F340" s="132"/>
      <c r="G340" s="132"/>
    </row>
    <row r="341">
      <c r="F341" s="132"/>
      <c r="G341" s="132"/>
    </row>
    <row r="342">
      <c r="F342" s="132"/>
      <c r="G342" s="132"/>
    </row>
    <row r="343">
      <c r="F343" s="132"/>
      <c r="G343" s="132"/>
    </row>
    <row r="344">
      <c r="F344" s="132"/>
      <c r="G344" s="132"/>
    </row>
    <row r="345">
      <c r="F345" s="132"/>
      <c r="G345" s="132"/>
    </row>
    <row r="346">
      <c r="F346" s="132"/>
      <c r="G346" s="132"/>
    </row>
    <row r="347">
      <c r="F347" s="132"/>
      <c r="G347" s="132"/>
    </row>
    <row r="348">
      <c r="F348" s="132"/>
      <c r="G348" s="132"/>
    </row>
    <row r="349">
      <c r="F349" s="132"/>
      <c r="G349" s="132"/>
    </row>
    <row r="350">
      <c r="F350" s="132"/>
      <c r="G350" s="132"/>
    </row>
    <row r="351">
      <c r="F351" s="132"/>
      <c r="G351" s="132"/>
    </row>
    <row r="352">
      <c r="F352" s="132"/>
      <c r="G352" s="132"/>
    </row>
    <row r="353">
      <c r="F353" s="132"/>
      <c r="G353" s="132"/>
    </row>
    <row r="354">
      <c r="F354" s="132"/>
      <c r="G354" s="132"/>
    </row>
    <row r="355">
      <c r="F355" s="132"/>
      <c r="G355" s="132"/>
    </row>
    <row r="356">
      <c r="F356" s="132"/>
      <c r="G356" s="132"/>
    </row>
    <row r="357">
      <c r="F357" s="132"/>
      <c r="G357" s="132"/>
    </row>
    <row r="358">
      <c r="F358" s="132"/>
      <c r="G358" s="132"/>
    </row>
    <row r="359">
      <c r="F359" s="132"/>
      <c r="G359" s="132"/>
    </row>
    <row r="360">
      <c r="F360" s="132"/>
      <c r="G360" s="132"/>
    </row>
    <row r="361">
      <c r="F361" s="132"/>
      <c r="G361" s="132"/>
    </row>
    <row r="362">
      <c r="F362" s="132"/>
      <c r="G362" s="132"/>
    </row>
    <row r="363">
      <c r="F363" s="132"/>
      <c r="G363" s="132"/>
    </row>
    <row r="364">
      <c r="F364" s="132"/>
      <c r="G364" s="132"/>
    </row>
    <row r="365">
      <c r="F365" s="132"/>
      <c r="G365" s="132"/>
    </row>
    <row r="366">
      <c r="F366" s="132"/>
      <c r="G366" s="132"/>
    </row>
    <row r="367">
      <c r="F367" s="132"/>
      <c r="G367" s="132"/>
    </row>
    <row r="368">
      <c r="F368" s="132"/>
      <c r="G368" s="132"/>
    </row>
    <row r="369">
      <c r="F369" s="132"/>
      <c r="G369" s="132"/>
    </row>
    <row r="370">
      <c r="F370" s="132"/>
      <c r="G370" s="132"/>
    </row>
    <row r="371">
      <c r="F371" s="132"/>
      <c r="G371" s="132"/>
    </row>
    <row r="372">
      <c r="F372" s="132"/>
      <c r="G372" s="132"/>
    </row>
    <row r="373">
      <c r="F373" s="132"/>
      <c r="G373" s="132"/>
    </row>
    <row r="374">
      <c r="F374" s="132"/>
      <c r="G374" s="132"/>
    </row>
    <row r="375">
      <c r="F375" s="132"/>
      <c r="G375" s="132"/>
    </row>
    <row r="376">
      <c r="F376" s="132"/>
      <c r="G376" s="132"/>
    </row>
    <row r="377">
      <c r="F377" s="132"/>
      <c r="G377" s="132"/>
    </row>
    <row r="378">
      <c r="F378" s="132"/>
      <c r="G378" s="132"/>
    </row>
    <row r="379">
      <c r="F379" s="132"/>
      <c r="G379" s="132"/>
    </row>
    <row r="380">
      <c r="F380" s="132"/>
      <c r="G380" s="132"/>
    </row>
    <row r="381">
      <c r="F381" s="132"/>
      <c r="G381" s="132"/>
    </row>
    <row r="382">
      <c r="F382" s="132"/>
      <c r="G382" s="132"/>
    </row>
    <row r="383">
      <c r="F383" s="132"/>
      <c r="G383" s="132"/>
    </row>
    <row r="384">
      <c r="F384" s="132"/>
      <c r="G384" s="132"/>
    </row>
    <row r="385">
      <c r="F385" s="132"/>
      <c r="G385" s="132"/>
    </row>
    <row r="386">
      <c r="F386" s="132"/>
      <c r="G386" s="132"/>
    </row>
    <row r="387">
      <c r="F387" s="132"/>
      <c r="G387" s="132"/>
    </row>
    <row r="388">
      <c r="F388" s="132"/>
      <c r="G388" s="132"/>
    </row>
    <row r="389">
      <c r="F389" s="132"/>
      <c r="G389" s="132"/>
    </row>
    <row r="390">
      <c r="F390" s="132"/>
      <c r="G390" s="132"/>
    </row>
    <row r="391">
      <c r="F391" s="132"/>
      <c r="G391" s="132"/>
    </row>
    <row r="392">
      <c r="F392" s="132"/>
      <c r="G392" s="132"/>
    </row>
    <row r="393">
      <c r="F393" s="132"/>
      <c r="G393" s="132"/>
    </row>
    <row r="394">
      <c r="F394" s="132"/>
      <c r="G394" s="132"/>
    </row>
    <row r="395">
      <c r="F395" s="132"/>
      <c r="G395" s="132"/>
    </row>
    <row r="396">
      <c r="F396" s="132"/>
      <c r="G396" s="132"/>
    </row>
    <row r="397">
      <c r="F397" s="132"/>
      <c r="G397" s="132"/>
    </row>
    <row r="398">
      <c r="F398" s="132"/>
      <c r="G398" s="132"/>
    </row>
    <row r="399">
      <c r="F399" s="132"/>
      <c r="G399" s="132"/>
    </row>
    <row r="400">
      <c r="F400" s="132"/>
      <c r="G400" s="132"/>
    </row>
    <row r="401">
      <c r="F401" s="132"/>
      <c r="G401" s="132"/>
    </row>
    <row r="402">
      <c r="F402" s="132"/>
      <c r="G402" s="132"/>
    </row>
    <row r="403">
      <c r="F403" s="132"/>
      <c r="G403" s="132"/>
    </row>
    <row r="404">
      <c r="F404" s="132"/>
      <c r="G404" s="132"/>
    </row>
    <row r="405">
      <c r="F405" s="132"/>
      <c r="G405" s="132"/>
    </row>
    <row r="406">
      <c r="F406" s="132"/>
      <c r="G406" s="132"/>
    </row>
    <row r="407">
      <c r="F407" s="132"/>
      <c r="G407" s="132"/>
    </row>
    <row r="408">
      <c r="F408" s="132"/>
      <c r="G408" s="132"/>
    </row>
    <row r="409">
      <c r="F409" s="132"/>
      <c r="G409" s="132"/>
    </row>
    <row r="410">
      <c r="F410" s="132"/>
      <c r="G410" s="132"/>
    </row>
    <row r="411">
      <c r="F411" s="132"/>
      <c r="G411" s="132"/>
    </row>
    <row r="412">
      <c r="F412" s="132"/>
      <c r="G412" s="132"/>
    </row>
    <row r="413">
      <c r="F413" s="132"/>
      <c r="G413" s="132"/>
    </row>
    <row r="414">
      <c r="F414" s="132"/>
      <c r="G414" s="132"/>
    </row>
    <row r="415">
      <c r="F415" s="132"/>
      <c r="G415" s="132"/>
    </row>
    <row r="416">
      <c r="F416" s="132"/>
      <c r="G416" s="132"/>
    </row>
    <row r="417">
      <c r="F417" s="132"/>
      <c r="G417" s="132"/>
    </row>
    <row r="418">
      <c r="F418" s="132"/>
      <c r="G418" s="132"/>
    </row>
    <row r="419">
      <c r="F419" s="132"/>
      <c r="G419" s="132"/>
    </row>
    <row r="420">
      <c r="F420" s="132"/>
      <c r="G420" s="132"/>
    </row>
    <row r="421">
      <c r="F421" s="132"/>
      <c r="G421" s="132"/>
    </row>
    <row r="422">
      <c r="F422" s="132"/>
      <c r="G422" s="132"/>
    </row>
    <row r="423">
      <c r="F423" s="132"/>
      <c r="G423" s="132"/>
    </row>
    <row r="424">
      <c r="F424" s="132"/>
      <c r="G424" s="132"/>
    </row>
    <row r="425">
      <c r="F425" s="132"/>
      <c r="G425" s="132"/>
    </row>
    <row r="426">
      <c r="F426" s="132"/>
      <c r="G426" s="132"/>
    </row>
    <row r="427">
      <c r="F427" s="132"/>
      <c r="G427" s="132"/>
    </row>
    <row r="428">
      <c r="F428" s="132"/>
      <c r="G428" s="132"/>
    </row>
    <row r="429">
      <c r="F429" s="132"/>
      <c r="G429" s="132"/>
    </row>
    <row r="430">
      <c r="F430" s="132"/>
      <c r="G430" s="132"/>
    </row>
    <row r="431">
      <c r="F431" s="132"/>
      <c r="G431" s="132"/>
    </row>
    <row r="432">
      <c r="F432" s="132"/>
      <c r="G432" s="132"/>
    </row>
    <row r="433">
      <c r="F433" s="132"/>
      <c r="G433" s="132"/>
    </row>
    <row r="434">
      <c r="F434" s="132"/>
      <c r="G434" s="132"/>
    </row>
    <row r="435">
      <c r="F435" s="132"/>
      <c r="G435" s="132"/>
    </row>
    <row r="436">
      <c r="F436" s="132"/>
      <c r="G436" s="132"/>
    </row>
    <row r="437">
      <c r="F437" s="132"/>
      <c r="G437" s="132"/>
    </row>
    <row r="438">
      <c r="F438" s="132"/>
      <c r="G438" s="132"/>
    </row>
    <row r="439">
      <c r="F439" s="132"/>
      <c r="G439" s="132"/>
    </row>
    <row r="440">
      <c r="F440" s="132"/>
      <c r="G440" s="132"/>
    </row>
    <row r="441">
      <c r="F441" s="132"/>
      <c r="G441" s="132"/>
    </row>
    <row r="442">
      <c r="F442" s="132"/>
      <c r="G442" s="132"/>
    </row>
    <row r="443">
      <c r="F443" s="132"/>
      <c r="G443" s="132"/>
    </row>
    <row r="444">
      <c r="F444" s="132"/>
      <c r="G444" s="132"/>
    </row>
    <row r="445">
      <c r="F445" s="132"/>
      <c r="G445" s="132"/>
    </row>
    <row r="446">
      <c r="F446" s="132"/>
      <c r="G446" s="132"/>
    </row>
    <row r="447">
      <c r="F447" s="132"/>
      <c r="G447" s="132"/>
    </row>
    <row r="448">
      <c r="F448" s="132"/>
      <c r="G448" s="132"/>
    </row>
    <row r="449">
      <c r="F449" s="132"/>
      <c r="G449" s="132"/>
    </row>
    <row r="450">
      <c r="F450" s="132"/>
      <c r="G450" s="132"/>
    </row>
    <row r="451">
      <c r="F451" s="132"/>
      <c r="G451" s="132"/>
    </row>
    <row r="452">
      <c r="F452" s="132"/>
      <c r="G452" s="132"/>
    </row>
    <row r="453">
      <c r="F453" s="132"/>
      <c r="G453" s="132"/>
    </row>
    <row r="454">
      <c r="F454" s="132"/>
      <c r="G454" s="132"/>
    </row>
    <row r="455">
      <c r="F455" s="132"/>
      <c r="G455" s="132"/>
    </row>
    <row r="456">
      <c r="F456" s="132"/>
      <c r="G456" s="132"/>
    </row>
    <row r="457">
      <c r="F457" s="132"/>
      <c r="G457" s="132"/>
    </row>
    <row r="458">
      <c r="F458" s="132"/>
      <c r="G458" s="132"/>
    </row>
    <row r="459">
      <c r="F459" s="132"/>
      <c r="G459" s="132"/>
    </row>
    <row r="460">
      <c r="F460" s="132"/>
      <c r="G460" s="132"/>
    </row>
    <row r="461">
      <c r="F461" s="132"/>
      <c r="G461" s="132"/>
    </row>
    <row r="462">
      <c r="F462" s="132"/>
      <c r="G462" s="132"/>
    </row>
    <row r="463">
      <c r="F463" s="132"/>
      <c r="G463" s="132"/>
    </row>
    <row r="464">
      <c r="F464" s="132"/>
      <c r="G464" s="132"/>
    </row>
    <row r="465">
      <c r="F465" s="132"/>
      <c r="G465" s="132"/>
    </row>
    <row r="466">
      <c r="F466" s="132"/>
      <c r="G466" s="132"/>
    </row>
    <row r="467">
      <c r="F467" s="132"/>
      <c r="G467" s="132"/>
    </row>
    <row r="468">
      <c r="F468" s="132"/>
      <c r="G468" s="132"/>
    </row>
    <row r="469">
      <c r="F469" s="132"/>
      <c r="G469" s="132"/>
    </row>
    <row r="470">
      <c r="F470" s="132"/>
      <c r="G470" s="132"/>
    </row>
    <row r="471">
      <c r="F471" s="132"/>
      <c r="G471" s="132"/>
    </row>
    <row r="472">
      <c r="F472" s="132"/>
      <c r="G472" s="132"/>
    </row>
    <row r="473">
      <c r="F473" s="132"/>
      <c r="G473" s="132"/>
    </row>
    <row r="474">
      <c r="F474" s="132"/>
      <c r="G474" s="132"/>
    </row>
    <row r="475">
      <c r="F475" s="132"/>
      <c r="G475" s="132"/>
    </row>
    <row r="476">
      <c r="F476" s="132"/>
      <c r="G476" s="132"/>
    </row>
    <row r="477">
      <c r="F477" s="132"/>
      <c r="G477" s="132"/>
    </row>
    <row r="478">
      <c r="F478" s="132"/>
      <c r="G478" s="132"/>
    </row>
    <row r="479">
      <c r="F479" s="132"/>
      <c r="G479" s="132"/>
    </row>
    <row r="480">
      <c r="F480" s="132"/>
      <c r="G480" s="132"/>
    </row>
    <row r="481">
      <c r="F481" s="132"/>
      <c r="G481" s="132"/>
    </row>
    <row r="482">
      <c r="F482" s="132"/>
      <c r="G482" s="132"/>
    </row>
    <row r="483">
      <c r="F483" s="132"/>
      <c r="G483" s="132"/>
    </row>
    <row r="484">
      <c r="F484" s="132"/>
      <c r="G484" s="132"/>
    </row>
    <row r="485">
      <c r="F485" s="132"/>
      <c r="G485" s="132"/>
    </row>
    <row r="486">
      <c r="F486" s="132"/>
      <c r="G486" s="132"/>
    </row>
    <row r="487">
      <c r="F487" s="132"/>
      <c r="G487" s="132"/>
    </row>
    <row r="488">
      <c r="F488" s="132"/>
      <c r="G488" s="132"/>
    </row>
    <row r="489">
      <c r="F489" s="132"/>
      <c r="G489" s="132"/>
    </row>
    <row r="490">
      <c r="F490" s="132"/>
      <c r="G490" s="132"/>
    </row>
    <row r="491">
      <c r="F491" s="132"/>
      <c r="G491" s="132"/>
    </row>
    <row r="492">
      <c r="F492" s="132"/>
      <c r="G492" s="132"/>
    </row>
    <row r="493">
      <c r="F493" s="132"/>
      <c r="G493" s="132"/>
    </row>
    <row r="494">
      <c r="F494" s="132"/>
      <c r="G494" s="132"/>
    </row>
    <row r="495">
      <c r="F495" s="132"/>
      <c r="G495" s="132"/>
    </row>
    <row r="496">
      <c r="F496" s="132"/>
      <c r="G496" s="132"/>
    </row>
    <row r="497">
      <c r="F497" s="132"/>
      <c r="G497" s="132"/>
    </row>
    <row r="498">
      <c r="F498" s="132"/>
      <c r="G498" s="132"/>
    </row>
    <row r="499">
      <c r="F499" s="132"/>
      <c r="G499" s="132"/>
    </row>
    <row r="500">
      <c r="F500" s="132"/>
      <c r="G500" s="132"/>
    </row>
    <row r="501">
      <c r="F501" s="132"/>
      <c r="G501" s="132"/>
    </row>
    <row r="502">
      <c r="F502" s="132"/>
      <c r="G502" s="132"/>
    </row>
    <row r="503">
      <c r="F503" s="132"/>
      <c r="G503" s="132"/>
    </row>
    <row r="504">
      <c r="F504" s="132"/>
      <c r="G504" s="132"/>
    </row>
    <row r="505">
      <c r="F505" s="132"/>
      <c r="G505" s="132"/>
    </row>
    <row r="506">
      <c r="F506" s="132"/>
      <c r="G506" s="132"/>
    </row>
    <row r="507">
      <c r="F507" s="132"/>
      <c r="G507" s="132"/>
    </row>
    <row r="508">
      <c r="F508" s="132"/>
      <c r="G508" s="132"/>
    </row>
    <row r="509">
      <c r="F509" s="132"/>
      <c r="G509" s="132"/>
    </row>
    <row r="510">
      <c r="F510" s="132"/>
      <c r="G510" s="132"/>
    </row>
    <row r="511">
      <c r="F511" s="132"/>
      <c r="G511" s="132"/>
    </row>
    <row r="512">
      <c r="F512" s="132"/>
      <c r="G512" s="132"/>
    </row>
    <row r="513">
      <c r="F513" s="132"/>
      <c r="G513" s="132"/>
    </row>
    <row r="514">
      <c r="F514" s="132"/>
      <c r="G514" s="132"/>
    </row>
    <row r="515">
      <c r="F515" s="132"/>
      <c r="G515" s="132"/>
    </row>
    <row r="516">
      <c r="F516" s="132"/>
      <c r="G516" s="132"/>
    </row>
    <row r="517">
      <c r="F517" s="132"/>
      <c r="G517" s="132"/>
    </row>
    <row r="518">
      <c r="F518" s="132"/>
      <c r="G518" s="132"/>
    </row>
    <row r="519">
      <c r="F519" s="132"/>
      <c r="G519" s="132"/>
    </row>
    <row r="520">
      <c r="F520" s="132"/>
      <c r="G520" s="132"/>
    </row>
    <row r="521">
      <c r="F521" s="132"/>
      <c r="G521" s="132"/>
    </row>
    <row r="522">
      <c r="F522" s="132"/>
      <c r="G522" s="132"/>
    </row>
    <row r="523">
      <c r="F523" s="132"/>
      <c r="G523" s="132"/>
    </row>
    <row r="524">
      <c r="F524" s="132"/>
      <c r="G524" s="132"/>
    </row>
    <row r="525">
      <c r="F525" s="132"/>
      <c r="G525" s="132"/>
    </row>
    <row r="526">
      <c r="F526" s="132"/>
      <c r="G526" s="132"/>
    </row>
    <row r="527">
      <c r="F527" s="132"/>
      <c r="G527" s="132"/>
    </row>
    <row r="528">
      <c r="F528" s="132"/>
      <c r="G528" s="132"/>
    </row>
    <row r="529">
      <c r="F529" s="132"/>
      <c r="G529" s="132"/>
    </row>
    <row r="530">
      <c r="F530" s="132"/>
      <c r="G530" s="132"/>
    </row>
    <row r="531">
      <c r="F531" s="132"/>
      <c r="G531" s="132"/>
    </row>
    <row r="532">
      <c r="F532" s="132"/>
      <c r="G532" s="132"/>
    </row>
    <row r="533">
      <c r="F533" s="132"/>
      <c r="G533" s="132"/>
    </row>
    <row r="534">
      <c r="F534" s="132"/>
      <c r="G534" s="132"/>
    </row>
    <row r="535">
      <c r="F535" s="132"/>
      <c r="G535" s="132"/>
    </row>
    <row r="536">
      <c r="F536" s="132"/>
      <c r="G536" s="132"/>
    </row>
    <row r="537">
      <c r="F537" s="132"/>
      <c r="G537" s="132"/>
    </row>
    <row r="538">
      <c r="F538" s="132"/>
      <c r="G538" s="132"/>
    </row>
    <row r="539">
      <c r="F539" s="132"/>
      <c r="G539" s="132"/>
    </row>
    <row r="540">
      <c r="F540" s="132"/>
      <c r="G540" s="132"/>
    </row>
    <row r="541">
      <c r="F541" s="132"/>
      <c r="G541" s="132"/>
    </row>
    <row r="542">
      <c r="F542" s="132"/>
      <c r="G542" s="132"/>
    </row>
    <row r="543">
      <c r="F543" s="132"/>
      <c r="G543" s="132"/>
    </row>
    <row r="544">
      <c r="F544" s="132"/>
      <c r="G544" s="132"/>
    </row>
    <row r="545">
      <c r="F545" s="132"/>
      <c r="G545" s="132"/>
    </row>
    <row r="546">
      <c r="F546" s="132"/>
      <c r="G546" s="132"/>
    </row>
    <row r="547">
      <c r="F547" s="132"/>
      <c r="G547" s="132"/>
    </row>
    <row r="548">
      <c r="F548" s="132"/>
      <c r="G548" s="132"/>
    </row>
    <row r="549">
      <c r="F549" s="132"/>
      <c r="G549" s="132"/>
    </row>
    <row r="550">
      <c r="F550" s="132"/>
      <c r="G550" s="132"/>
    </row>
    <row r="551">
      <c r="F551" s="132"/>
      <c r="G551" s="132"/>
    </row>
    <row r="552">
      <c r="F552" s="132"/>
      <c r="G552" s="132"/>
    </row>
    <row r="553">
      <c r="F553" s="132"/>
      <c r="G553" s="132"/>
    </row>
    <row r="554">
      <c r="F554" s="132"/>
      <c r="G554" s="132"/>
    </row>
    <row r="555">
      <c r="F555" s="132"/>
      <c r="G555" s="132"/>
    </row>
    <row r="556">
      <c r="F556" s="132"/>
      <c r="G556" s="132"/>
    </row>
    <row r="557">
      <c r="F557" s="132"/>
      <c r="G557" s="132"/>
    </row>
    <row r="558">
      <c r="F558" s="132"/>
      <c r="G558" s="132"/>
    </row>
    <row r="559">
      <c r="F559" s="132"/>
      <c r="G559" s="132"/>
    </row>
    <row r="560">
      <c r="F560" s="132"/>
      <c r="G560" s="132"/>
    </row>
    <row r="561">
      <c r="F561" s="132"/>
      <c r="G561" s="132"/>
    </row>
    <row r="562">
      <c r="F562" s="132"/>
      <c r="G562" s="132"/>
    </row>
    <row r="563">
      <c r="F563" s="132"/>
      <c r="G563" s="132"/>
    </row>
    <row r="564">
      <c r="F564" s="132"/>
      <c r="G564" s="132"/>
    </row>
    <row r="565">
      <c r="F565" s="132"/>
      <c r="G565" s="132"/>
    </row>
    <row r="566">
      <c r="F566" s="132"/>
      <c r="G566" s="132"/>
    </row>
    <row r="567">
      <c r="F567" s="132"/>
      <c r="G567" s="132"/>
    </row>
    <row r="568">
      <c r="F568" s="132"/>
      <c r="G568" s="132"/>
    </row>
    <row r="569">
      <c r="F569" s="132"/>
      <c r="G569" s="132"/>
    </row>
    <row r="570">
      <c r="F570" s="132"/>
      <c r="G570" s="132"/>
    </row>
    <row r="571">
      <c r="F571" s="132"/>
      <c r="G571" s="132"/>
    </row>
    <row r="572">
      <c r="F572" s="132"/>
      <c r="G572" s="132"/>
    </row>
    <row r="573">
      <c r="F573" s="132"/>
      <c r="G573" s="132"/>
    </row>
    <row r="574">
      <c r="F574" s="132"/>
      <c r="G574" s="132"/>
    </row>
    <row r="575">
      <c r="F575" s="132"/>
      <c r="G575" s="132"/>
    </row>
    <row r="576">
      <c r="F576" s="132"/>
      <c r="G576" s="132"/>
    </row>
    <row r="577">
      <c r="F577" s="132"/>
      <c r="G577" s="132"/>
    </row>
    <row r="578">
      <c r="F578" s="132"/>
      <c r="G578" s="132"/>
    </row>
    <row r="579">
      <c r="F579" s="132"/>
      <c r="G579" s="132"/>
    </row>
    <row r="580">
      <c r="F580" s="132"/>
      <c r="G580" s="132"/>
    </row>
    <row r="581">
      <c r="F581" s="132"/>
      <c r="G581" s="132"/>
    </row>
    <row r="582">
      <c r="F582" s="132"/>
      <c r="G582" s="132"/>
    </row>
    <row r="583">
      <c r="F583" s="132"/>
      <c r="G583" s="132"/>
    </row>
    <row r="584">
      <c r="F584" s="132"/>
      <c r="G584" s="132"/>
    </row>
    <row r="585">
      <c r="F585" s="132"/>
      <c r="G585" s="132"/>
    </row>
    <row r="586">
      <c r="F586" s="132"/>
      <c r="G586" s="132"/>
    </row>
    <row r="587">
      <c r="F587" s="132"/>
      <c r="G587" s="132"/>
    </row>
    <row r="588">
      <c r="F588" s="132"/>
      <c r="G588" s="132"/>
    </row>
    <row r="589">
      <c r="F589" s="132"/>
      <c r="G589" s="132"/>
    </row>
    <row r="590">
      <c r="F590" s="132"/>
      <c r="G590" s="132"/>
    </row>
    <row r="591">
      <c r="F591" s="132"/>
      <c r="G591" s="132"/>
    </row>
    <row r="592">
      <c r="F592" s="132"/>
      <c r="G592" s="132"/>
    </row>
    <row r="593">
      <c r="F593" s="132"/>
      <c r="G593" s="132"/>
    </row>
    <row r="594">
      <c r="F594" s="132"/>
      <c r="G594" s="132"/>
    </row>
    <row r="595">
      <c r="F595" s="132"/>
      <c r="G595" s="132"/>
    </row>
    <row r="596">
      <c r="F596" s="132"/>
      <c r="G596" s="132"/>
    </row>
    <row r="597">
      <c r="F597" s="132"/>
      <c r="G597" s="132"/>
    </row>
    <row r="598">
      <c r="F598" s="132"/>
      <c r="G598" s="132"/>
    </row>
    <row r="599">
      <c r="F599" s="132"/>
      <c r="G599" s="132"/>
    </row>
    <row r="600">
      <c r="F600" s="132"/>
      <c r="G600" s="132"/>
    </row>
    <row r="601">
      <c r="F601" s="132"/>
      <c r="G601" s="132"/>
    </row>
    <row r="602">
      <c r="F602" s="132"/>
      <c r="G602" s="132"/>
    </row>
    <row r="603">
      <c r="F603" s="132"/>
      <c r="G603" s="132"/>
    </row>
    <row r="604">
      <c r="F604" s="132"/>
      <c r="G604" s="132"/>
    </row>
    <row r="605">
      <c r="F605" s="132"/>
      <c r="G605" s="132"/>
    </row>
    <row r="606">
      <c r="F606" s="132"/>
      <c r="G606" s="132"/>
    </row>
    <row r="607">
      <c r="F607" s="132"/>
      <c r="G607" s="132"/>
    </row>
    <row r="608">
      <c r="F608" s="132"/>
      <c r="G608" s="132"/>
    </row>
    <row r="609">
      <c r="F609" s="132"/>
      <c r="G609" s="132"/>
    </row>
    <row r="610">
      <c r="F610" s="132"/>
      <c r="G610" s="132"/>
    </row>
    <row r="611">
      <c r="F611" s="132"/>
      <c r="G611" s="132"/>
    </row>
    <row r="612">
      <c r="F612" s="132"/>
      <c r="G612" s="132"/>
    </row>
    <row r="613">
      <c r="F613" s="132"/>
      <c r="G613" s="132"/>
    </row>
    <row r="614">
      <c r="F614" s="132"/>
      <c r="G614" s="132"/>
    </row>
    <row r="615">
      <c r="F615" s="132"/>
      <c r="G615" s="132"/>
    </row>
    <row r="616">
      <c r="F616" s="132"/>
      <c r="G616" s="132"/>
    </row>
    <row r="617">
      <c r="F617" s="132"/>
      <c r="G617" s="132"/>
    </row>
    <row r="618">
      <c r="F618" s="132"/>
      <c r="G618" s="132"/>
    </row>
    <row r="619">
      <c r="F619" s="132"/>
      <c r="G619" s="132"/>
    </row>
    <row r="620">
      <c r="F620" s="132"/>
      <c r="G620" s="132"/>
    </row>
    <row r="621">
      <c r="F621" s="132"/>
      <c r="G621" s="132"/>
    </row>
    <row r="622">
      <c r="F622" s="132"/>
      <c r="G622" s="132"/>
    </row>
    <row r="623">
      <c r="F623" s="132"/>
      <c r="G623" s="132"/>
    </row>
    <row r="624">
      <c r="F624" s="132"/>
      <c r="G624" s="132"/>
    </row>
    <row r="625">
      <c r="F625" s="132"/>
      <c r="G625" s="132"/>
    </row>
    <row r="626">
      <c r="F626" s="132"/>
      <c r="G626" s="132"/>
    </row>
    <row r="627">
      <c r="F627" s="132"/>
      <c r="G627" s="132"/>
    </row>
    <row r="628">
      <c r="F628" s="132"/>
      <c r="G628" s="132"/>
    </row>
    <row r="629">
      <c r="F629" s="132"/>
      <c r="G629" s="132"/>
    </row>
    <row r="630">
      <c r="F630" s="132"/>
      <c r="G630" s="132"/>
    </row>
    <row r="631">
      <c r="F631" s="132"/>
      <c r="G631" s="132"/>
    </row>
    <row r="632">
      <c r="F632" s="132"/>
      <c r="G632" s="132"/>
    </row>
    <row r="633">
      <c r="F633" s="132"/>
      <c r="G633" s="132"/>
    </row>
    <row r="634">
      <c r="F634" s="132"/>
      <c r="G634" s="132"/>
    </row>
    <row r="635">
      <c r="F635" s="132"/>
      <c r="G635" s="132"/>
    </row>
    <row r="636">
      <c r="F636" s="132"/>
      <c r="G636" s="132"/>
    </row>
    <row r="637">
      <c r="F637" s="132"/>
      <c r="G637" s="132"/>
    </row>
    <row r="638">
      <c r="F638" s="132"/>
      <c r="G638" s="132"/>
    </row>
    <row r="639">
      <c r="F639" s="132"/>
      <c r="G639" s="132"/>
    </row>
    <row r="640">
      <c r="F640" s="132"/>
      <c r="G640" s="132"/>
    </row>
    <row r="641">
      <c r="F641" s="132"/>
      <c r="G641" s="132"/>
    </row>
    <row r="642">
      <c r="F642" s="132"/>
      <c r="G642" s="132"/>
    </row>
    <row r="643">
      <c r="F643" s="132"/>
      <c r="G643" s="132"/>
    </row>
    <row r="644">
      <c r="F644" s="132"/>
      <c r="G644" s="132"/>
    </row>
    <row r="645">
      <c r="F645" s="132"/>
      <c r="G645" s="132"/>
    </row>
    <row r="646">
      <c r="F646" s="132"/>
      <c r="G646" s="132"/>
    </row>
    <row r="647">
      <c r="F647" s="132"/>
      <c r="G647" s="132"/>
    </row>
    <row r="648">
      <c r="F648" s="132"/>
      <c r="G648" s="132"/>
    </row>
    <row r="649">
      <c r="F649" s="132"/>
      <c r="G649" s="132"/>
    </row>
    <row r="650">
      <c r="F650" s="132"/>
      <c r="G650" s="132"/>
    </row>
    <row r="651">
      <c r="F651" s="132"/>
      <c r="G651" s="132"/>
    </row>
    <row r="652">
      <c r="F652" s="132"/>
      <c r="G652" s="132"/>
    </row>
    <row r="653">
      <c r="F653" s="132"/>
      <c r="G653" s="132"/>
    </row>
    <row r="654">
      <c r="F654" s="132"/>
      <c r="G654" s="132"/>
    </row>
    <row r="655">
      <c r="F655" s="132"/>
      <c r="G655" s="132"/>
    </row>
    <row r="656">
      <c r="F656" s="132"/>
      <c r="G656" s="132"/>
    </row>
    <row r="657">
      <c r="F657" s="132"/>
      <c r="G657" s="132"/>
    </row>
    <row r="658">
      <c r="F658" s="132"/>
      <c r="G658" s="132"/>
    </row>
    <row r="659">
      <c r="F659" s="132"/>
      <c r="G659" s="132"/>
    </row>
    <row r="660">
      <c r="F660" s="132"/>
      <c r="G660" s="132"/>
    </row>
    <row r="661">
      <c r="F661" s="132"/>
      <c r="G661" s="132"/>
    </row>
    <row r="662">
      <c r="F662" s="132"/>
      <c r="G662" s="132"/>
    </row>
    <row r="663">
      <c r="F663" s="132"/>
      <c r="G663" s="132"/>
    </row>
    <row r="664">
      <c r="F664" s="132"/>
      <c r="G664" s="132"/>
    </row>
    <row r="665">
      <c r="F665" s="132"/>
      <c r="G665" s="132"/>
    </row>
    <row r="666">
      <c r="F666" s="132"/>
      <c r="G666" s="132"/>
    </row>
    <row r="667">
      <c r="F667" s="132"/>
      <c r="G667" s="132"/>
    </row>
    <row r="668">
      <c r="F668" s="132"/>
      <c r="G668" s="132"/>
    </row>
    <row r="669">
      <c r="F669" s="132"/>
      <c r="G669" s="132"/>
    </row>
    <row r="670">
      <c r="F670" s="132"/>
      <c r="G670" s="132"/>
    </row>
    <row r="671">
      <c r="F671" s="132"/>
      <c r="G671" s="132"/>
    </row>
    <row r="672">
      <c r="F672" s="132"/>
      <c r="G672" s="132"/>
    </row>
    <row r="673">
      <c r="F673" s="132"/>
      <c r="G673" s="132"/>
    </row>
    <row r="674">
      <c r="F674" s="132"/>
      <c r="G674" s="132"/>
    </row>
    <row r="675">
      <c r="F675" s="132"/>
      <c r="G675" s="132"/>
    </row>
    <row r="676">
      <c r="F676" s="132"/>
      <c r="G676" s="132"/>
    </row>
    <row r="677">
      <c r="F677" s="132"/>
      <c r="G677" s="132"/>
    </row>
    <row r="678">
      <c r="F678" s="132"/>
      <c r="G678" s="132"/>
    </row>
    <row r="679">
      <c r="F679" s="132"/>
      <c r="G679" s="132"/>
    </row>
    <row r="680">
      <c r="F680" s="132"/>
      <c r="G680" s="132"/>
    </row>
    <row r="681">
      <c r="F681" s="132"/>
      <c r="G681" s="132"/>
    </row>
    <row r="682">
      <c r="F682" s="132"/>
      <c r="G682" s="132"/>
    </row>
    <row r="683">
      <c r="F683" s="132"/>
      <c r="G683" s="132"/>
    </row>
    <row r="684">
      <c r="F684" s="132"/>
      <c r="G684" s="132"/>
    </row>
    <row r="685">
      <c r="F685" s="132"/>
      <c r="G685" s="132"/>
    </row>
    <row r="686">
      <c r="F686" s="132"/>
      <c r="G686" s="132"/>
    </row>
    <row r="687">
      <c r="F687" s="132"/>
      <c r="G687" s="132"/>
    </row>
    <row r="688">
      <c r="F688" s="132"/>
      <c r="G688" s="132"/>
    </row>
    <row r="689">
      <c r="F689" s="132"/>
      <c r="G689" s="132"/>
    </row>
    <row r="690">
      <c r="F690" s="132"/>
      <c r="G690" s="132"/>
    </row>
    <row r="691">
      <c r="F691" s="132"/>
      <c r="G691" s="132"/>
    </row>
    <row r="692">
      <c r="F692" s="132"/>
      <c r="G692" s="132"/>
    </row>
    <row r="693">
      <c r="F693" s="132"/>
      <c r="G693" s="132"/>
    </row>
    <row r="694">
      <c r="F694" s="132"/>
      <c r="G694" s="132"/>
    </row>
    <row r="695">
      <c r="F695" s="132"/>
      <c r="G695" s="132"/>
    </row>
    <row r="696">
      <c r="F696" s="132"/>
      <c r="G696" s="132"/>
    </row>
    <row r="697">
      <c r="F697" s="132"/>
      <c r="G697" s="132"/>
    </row>
    <row r="698">
      <c r="F698" s="132"/>
      <c r="G698" s="132"/>
    </row>
    <row r="699">
      <c r="F699" s="132"/>
      <c r="G699" s="132"/>
    </row>
    <row r="700">
      <c r="F700" s="132"/>
      <c r="G700" s="132"/>
    </row>
    <row r="701">
      <c r="F701" s="132"/>
      <c r="G701" s="132"/>
    </row>
    <row r="702">
      <c r="F702" s="132"/>
      <c r="G702" s="132"/>
    </row>
    <row r="703">
      <c r="F703" s="132"/>
      <c r="G703" s="132"/>
    </row>
    <row r="704">
      <c r="F704" s="132"/>
      <c r="G704" s="132"/>
    </row>
    <row r="705">
      <c r="F705" s="132"/>
      <c r="G705" s="132"/>
    </row>
    <row r="706">
      <c r="F706" s="132"/>
      <c r="G706" s="132"/>
    </row>
    <row r="707">
      <c r="F707" s="132"/>
      <c r="G707" s="132"/>
    </row>
    <row r="708">
      <c r="F708" s="132"/>
      <c r="G708" s="132"/>
    </row>
    <row r="709">
      <c r="F709" s="132"/>
      <c r="G709" s="132"/>
    </row>
    <row r="710">
      <c r="F710" s="132"/>
      <c r="G710" s="132"/>
    </row>
    <row r="711">
      <c r="F711" s="132"/>
      <c r="G711" s="132"/>
    </row>
    <row r="712">
      <c r="F712" s="132"/>
      <c r="G712" s="132"/>
    </row>
    <row r="713">
      <c r="F713" s="132"/>
      <c r="G713" s="132"/>
    </row>
    <row r="714">
      <c r="F714" s="132"/>
      <c r="G714" s="132"/>
    </row>
    <row r="715">
      <c r="F715" s="132"/>
      <c r="G715" s="132"/>
    </row>
    <row r="716">
      <c r="F716" s="132"/>
      <c r="G716" s="132"/>
    </row>
    <row r="717">
      <c r="F717" s="132"/>
      <c r="G717" s="132"/>
    </row>
    <row r="718">
      <c r="F718" s="132"/>
      <c r="G718" s="132"/>
    </row>
    <row r="719">
      <c r="F719" s="132"/>
      <c r="G719" s="132"/>
    </row>
    <row r="720">
      <c r="F720" s="132"/>
      <c r="G720" s="132"/>
    </row>
    <row r="721">
      <c r="F721" s="132"/>
      <c r="G721" s="132"/>
    </row>
    <row r="722">
      <c r="F722" s="132"/>
      <c r="G722" s="132"/>
    </row>
    <row r="723">
      <c r="F723" s="132"/>
      <c r="G723" s="132"/>
    </row>
    <row r="724">
      <c r="F724" s="132"/>
      <c r="G724" s="132"/>
    </row>
    <row r="725">
      <c r="F725" s="132"/>
      <c r="G725" s="132"/>
    </row>
    <row r="726">
      <c r="F726" s="132"/>
      <c r="G726" s="132"/>
    </row>
    <row r="727">
      <c r="F727" s="132"/>
      <c r="G727" s="132"/>
    </row>
    <row r="728">
      <c r="F728" s="132"/>
      <c r="G728" s="132"/>
    </row>
    <row r="729">
      <c r="F729" s="132"/>
      <c r="G729" s="132"/>
    </row>
    <row r="730">
      <c r="F730" s="132"/>
      <c r="G730" s="132"/>
    </row>
    <row r="731">
      <c r="F731" s="132"/>
      <c r="G731" s="132"/>
    </row>
    <row r="732">
      <c r="F732" s="132"/>
      <c r="G732" s="132"/>
    </row>
    <row r="733">
      <c r="F733" s="132"/>
      <c r="G733" s="132"/>
    </row>
    <row r="734">
      <c r="F734" s="132"/>
      <c r="G734" s="132"/>
    </row>
    <row r="735">
      <c r="F735" s="132"/>
      <c r="G735" s="132"/>
    </row>
    <row r="736">
      <c r="F736" s="132"/>
      <c r="G736" s="132"/>
    </row>
    <row r="737">
      <c r="F737" s="132"/>
      <c r="G737" s="132"/>
    </row>
    <row r="738">
      <c r="F738" s="132"/>
      <c r="G738" s="132"/>
    </row>
    <row r="739">
      <c r="F739" s="132"/>
      <c r="G739" s="132"/>
    </row>
    <row r="740">
      <c r="F740" s="132"/>
      <c r="G740" s="132"/>
    </row>
    <row r="741">
      <c r="F741" s="132"/>
      <c r="G741" s="132"/>
    </row>
    <row r="742">
      <c r="F742" s="132"/>
      <c r="G742" s="132"/>
    </row>
    <row r="743">
      <c r="F743" s="132"/>
      <c r="G743" s="132"/>
    </row>
    <row r="744">
      <c r="F744" s="132"/>
      <c r="G744" s="132"/>
    </row>
    <row r="745">
      <c r="F745" s="132"/>
      <c r="G745" s="132"/>
    </row>
    <row r="746">
      <c r="F746" s="132"/>
      <c r="G746" s="132"/>
    </row>
    <row r="747">
      <c r="F747" s="132"/>
      <c r="G747" s="132"/>
    </row>
    <row r="748">
      <c r="F748" s="132"/>
      <c r="G748" s="132"/>
    </row>
    <row r="749">
      <c r="F749" s="132"/>
      <c r="G749" s="132"/>
    </row>
    <row r="750">
      <c r="F750" s="132"/>
      <c r="G750" s="132"/>
    </row>
    <row r="751">
      <c r="F751" s="132"/>
      <c r="G751" s="132"/>
    </row>
    <row r="752">
      <c r="F752" s="132"/>
      <c r="G752" s="132"/>
    </row>
    <row r="753">
      <c r="F753" s="132"/>
      <c r="G753" s="132"/>
    </row>
    <row r="754">
      <c r="F754" s="132"/>
      <c r="G754" s="132"/>
    </row>
    <row r="755">
      <c r="F755" s="132"/>
      <c r="G755" s="132"/>
    </row>
    <row r="756">
      <c r="F756" s="132"/>
      <c r="G756" s="132"/>
    </row>
    <row r="757">
      <c r="F757" s="132"/>
      <c r="G757" s="132"/>
    </row>
    <row r="758">
      <c r="F758" s="132"/>
      <c r="G758" s="132"/>
    </row>
    <row r="759">
      <c r="F759" s="132"/>
      <c r="G759" s="132"/>
    </row>
    <row r="760">
      <c r="F760" s="132"/>
      <c r="G760" s="132"/>
    </row>
    <row r="761">
      <c r="F761" s="132"/>
      <c r="G761" s="132"/>
    </row>
    <row r="762">
      <c r="F762" s="132"/>
      <c r="G762" s="132"/>
    </row>
    <row r="763">
      <c r="F763" s="132"/>
      <c r="G763" s="132"/>
    </row>
    <row r="764">
      <c r="F764" s="132"/>
      <c r="G764" s="132"/>
    </row>
    <row r="765">
      <c r="F765" s="132"/>
      <c r="G765" s="132"/>
    </row>
    <row r="766">
      <c r="F766" s="132"/>
      <c r="G766" s="132"/>
    </row>
    <row r="767">
      <c r="F767" s="132"/>
      <c r="G767" s="132"/>
    </row>
    <row r="768">
      <c r="F768" s="132"/>
      <c r="G768" s="132"/>
    </row>
    <row r="769">
      <c r="F769" s="132"/>
      <c r="G769" s="132"/>
    </row>
    <row r="770">
      <c r="F770" s="132"/>
      <c r="G770" s="132"/>
    </row>
    <row r="771">
      <c r="F771" s="132"/>
      <c r="G771" s="132"/>
    </row>
    <row r="772">
      <c r="F772" s="132"/>
      <c r="G772" s="132"/>
    </row>
    <row r="773">
      <c r="F773" s="132"/>
      <c r="G773" s="132"/>
    </row>
    <row r="774">
      <c r="F774" s="132"/>
      <c r="G774" s="132"/>
    </row>
    <row r="775">
      <c r="F775" s="132"/>
      <c r="G775" s="132"/>
    </row>
    <row r="776">
      <c r="F776" s="132"/>
      <c r="G776" s="132"/>
    </row>
    <row r="777">
      <c r="F777" s="132"/>
      <c r="G777" s="132"/>
    </row>
    <row r="778">
      <c r="F778" s="132"/>
      <c r="G778" s="132"/>
    </row>
    <row r="779">
      <c r="F779" s="132"/>
      <c r="G779" s="132"/>
    </row>
    <row r="780">
      <c r="F780" s="132"/>
      <c r="G780" s="132"/>
    </row>
    <row r="781">
      <c r="F781" s="132"/>
      <c r="G781" s="132"/>
    </row>
    <row r="782">
      <c r="F782" s="132"/>
      <c r="G782" s="132"/>
    </row>
    <row r="783">
      <c r="F783" s="132"/>
      <c r="G783" s="132"/>
    </row>
    <row r="784">
      <c r="F784" s="132"/>
      <c r="G784" s="132"/>
    </row>
    <row r="785">
      <c r="F785" s="132"/>
      <c r="G785" s="132"/>
    </row>
    <row r="786">
      <c r="F786" s="132"/>
      <c r="G786" s="132"/>
    </row>
    <row r="787">
      <c r="F787" s="132"/>
      <c r="G787" s="132"/>
    </row>
    <row r="788">
      <c r="F788" s="132"/>
      <c r="G788" s="132"/>
    </row>
    <row r="789">
      <c r="F789" s="132"/>
      <c r="G789" s="132"/>
    </row>
    <row r="790">
      <c r="F790" s="132"/>
      <c r="G790" s="132"/>
    </row>
    <row r="791">
      <c r="F791" s="132"/>
      <c r="G791" s="132"/>
    </row>
    <row r="792">
      <c r="F792" s="132"/>
      <c r="G792" s="132"/>
    </row>
    <row r="793">
      <c r="F793" s="132"/>
      <c r="G793" s="132"/>
    </row>
    <row r="794">
      <c r="F794" s="132"/>
      <c r="G794" s="132"/>
    </row>
    <row r="795">
      <c r="F795" s="132"/>
      <c r="G795" s="132"/>
    </row>
    <row r="796">
      <c r="F796" s="132"/>
      <c r="G796" s="132"/>
    </row>
    <row r="797">
      <c r="F797" s="132"/>
      <c r="G797" s="132"/>
    </row>
    <row r="798">
      <c r="F798" s="132"/>
      <c r="G798" s="132"/>
    </row>
    <row r="799">
      <c r="F799" s="132"/>
      <c r="G799" s="132"/>
    </row>
    <row r="800">
      <c r="F800" s="132"/>
      <c r="G800" s="132"/>
    </row>
    <row r="801">
      <c r="F801" s="132"/>
      <c r="G801" s="132"/>
    </row>
    <row r="802">
      <c r="F802" s="132"/>
      <c r="G802" s="132"/>
    </row>
    <row r="803">
      <c r="F803" s="132"/>
      <c r="G803" s="132"/>
    </row>
    <row r="804">
      <c r="F804" s="132"/>
      <c r="G804" s="132"/>
    </row>
    <row r="805">
      <c r="F805" s="132"/>
      <c r="G805" s="132"/>
    </row>
    <row r="806">
      <c r="F806" s="132"/>
      <c r="G806" s="132"/>
    </row>
    <row r="807">
      <c r="F807" s="132"/>
      <c r="G807" s="132"/>
    </row>
    <row r="808">
      <c r="F808" s="132"/>
      <c r="G808" s="132"/>
    </row>
    <row r="809">
      <c r="F809" s="132"/>
      <c r="G809" s="132"/>
    </row>
    <row r="810">
      <c r="F810" s="132"/>
      <c r="G810" s="132"/>
    </row>
    <row r="811">
      <c r="F811" s="132"/>
      <c r="G811" s="132"/>
    </row>
    <row r="812">
      <c r="F812" s="132"/>
      <c r="G812" s="132"/>
    </row>
    <row r="813">
      <c r="F813" s="132"/>
      <c r="G813" s="132"/>
    </row>
    <row r="814">
      <c r="F814" s="132"/>
      <c r="G814" s="132"/>
    </row>
    <row r="815">
      <c r="F815" s="132"/>
      <c r="G815" s="132"/>
    </row>
    <row r="816">
      <c r="F816" s="132"/>
      <c r="G816" s="132"/>
    </row>
    <row r="817">
      <c r="F817" s="132"/>
      <c r="G817" s="132"/>
    </row>
    <row r="818">
      <c r="F818" s="132"/>
      <c r="G818" s="132"/>
    </row>
    <row r="819">
      <c r="F819" s="132"/>
      <c r="G819" s="132"/>
    </row>
    <row r="820">
      <c r="F820" s="132"/>
      <c r="G820" s="132"/>
    </row>
    <row r="821">
      <c r="F821" s="132"/>
      <c r="G821" s="132"/>
    </row>
    <row r="822">
      <c r="F822" s="132"/>
      <c r="G822" s="132"/>
    </row>
    <row r="823">
      <c r="F823" s="132"/>
      <c r="G823" s="132"/>
    </row>
    <row r="824">
      <c r="F824" s="132"/>
      <c r="G824" s="132"/>
    </row>
    <row r="825">
      <c r="F825" s="132"/>
      <c r="G825" s="132"/>
    </row>
    <row r="826">
      <c r="F826" s="132"/>
      <c r="G826" s="132"/>
    </row>
    <row r="827">
      <c r="F827" s="132"/>
      <c r="G827" s="132"/>
    </row>
    <row r="828">
      <c r="F828" s="132"/>
      <c r="G828" s="132"/>
    </row>
    <row r="829">
      <c r="F829" s="132"/>
      <c r="G829" s="132"/>
    </row>
    <row r="830">
      <c r="F830" s="132"/>
      <c r="G830" s="132"/>
    </row>
    <row r="831">
      <c r="F831" s="132"/>
      <c r="G831" s="132"/>
    </row>
    <row r="832">
      <c r="F832" s="132"/>
      <c r="G832" s="132"/>
    </row>
    <row r="833">
      <c r="F833" s="132"/>
      <c r="G833" s="132"/>
    </row>
    <row r="834">
      <c r="F834" s="132"/>
      <c r="G834" s="132"/>
    </row>
    <row r="835">
      <c r="F835" s="132"/>
      <c r="G835" s="132"/>
    </row>
    <row r="836">
      <c r="F836" s="132"/>
      <c r="G836" s="132"/>
    </row>
    <row r="837">
      <c r="F837" s="132"/>
      <c r="G837" s="132"/>
    </row>
    <row r="838">
      <c r="F838" s="132"/>
      <c r="G838" s="132"/>
    </row>
    <row r="839">
      <c r="F839" s="132"/>
      <c r="G839" s="132"/>
    </row>
    <row r="840">
      <c r="F840" s="132"/>
      <c r="G840" s="132"/>
    </row>
    <row r="841">
      <c r="F841" s="132"/>
      <c r="G841" s="132"/>
    </row>
    <row r="842">
      <c r="F842" s="132"/>
      <c r="G842" s="132"/>
    </row>
    <row r="843">
      <c r="F843" s="132"/>
      <c r="G843" s="132"/>
    </row>
    <row r="844">
      <c r="F844" s="132"/>
      <c r="G844" s="132"/>
    </row>
    <row r="845">
      <c r="F845" s="132"/>
      <c r="G845" s="132"/>
    </row>
    <row r="846">
      <c r="F846" s="132"/>
      <c r="G846" s="132"/>
    </row>
    <row r="847">
      <c r="F847" s="132"/>
      <c r="G847" s="132"/>
    </row>
    <row r="848">
      <c r="F848" s="132"/>
      <c r="G848" s="132"/>
    </row>
    <row r="849">
      <c r="F849" s="132"/>
      <c r="G849" s="132"/>
    </row>
    <row r="850">
      <c r="F850" s="132"/>
      <c r="G850" s="132"/>
    </row>
    <row r="851">
      <c r="F851" s="132"/>
      <c r="G851" s="132"/>
    </row>
    <row r="852">
      <c r="F852" s="132"/>
      <c r="G852" s="132"/>
    </row>
    <row r="853">
      <c r="F853" s="132"/>
      <c r="G853" s="132"/>
    </row>
    <row r="854">
      <c r="F854" s="132"/>
      <c r="G854" s="132"/>
    </row>
    <row r="855">
      <c r="F855" s="132"/>
      <c r="G855" s="132"/>
    </row>
    <row r="856">
      <c r="F856" s="132"/>
      <c r="G856" s="132"/>
    </row>
    <row r="857">
      <c r="F857" s="132"/>
      <c r="G857" s="132"/>
    </row>
    <row r="858">
      <c r="F858" s="132"/>
      <c r="G858" s="132"/>
    </row>
    <row r="859">
      <c r="F859" s="132"/>
      <c r="G859" s="132"/>
    </row>
    <row r="860">
      <c r="F860" s="132"/>
      <c r="G860" s="132"/>
    </row>
    <row r="861">
      <c r="F861" s="132"/>
      <c r="G861" s="132"/>
    </row>
    <row r="862">
      <c r="F862" s="132"/>
      <c r="G862" s="132"/>
    </row>
    <row r="863">
      <c r="F863" s="132"/>
      <c r="G863" s="132"/>
    </row>
    <row r="864">
      <c r="F864" s="132"/>
      <c r="G864" s="132"/>
    </row>
    <row r="865">
      <c r="F865" s="132"/>
      <c r="G865" s="132"/>
    </row>
    <row r="866">
      <c r="F866" s="132"/>
      <c r="G866" s="132"/>
    </row>
    <row r="867">
      <c r="F867" s="132"/>
      <c r="G867" s="132"/>
    </row>
    <row r="868">
      <c r="F868" s="132"/>
      <c r="G868" s="132"/>
    </row>
    <row r="869">
      <c r="F869" s="132"/>
      <c r="G869" s="132"/>
    </row>
    <row r="870">
      <c r="F870" s="132"/>
      <c r="G870" s="132"/>
    </row>
    <row r="871">
      <c r="F871" s="132"/>
      <c r="G871" s="132"/>
    </row>
    <row r="872">
      <c r="F872" s="132"/>
      <c r="G872" s="132"/>
    </row>
    <row r="873">
      <c r="F873" s="132"/>
      <c r="G873" s="132"/>
    </row>
    <row r="874">
      <c r="F874" s="132"/>
      <c r="G874" s="132"/>
    </row>
    <row r="875">
      <c r="F875" s="132"/>
      <c r="G875" s="132"/>
    </row>
    <row r="876">
      <c r="F876" s="132"/>
      <c r="G876" s="132"/>
    </row>
    <row r="877">
      <c r="F877" s="132"/>
      <c r="G877" s="132"/>
    </row>
    <row r="878">
      <c r="F878" s="132"/>
      <c r="G878" s="132"/>
    </row>
    <row r="879">
      <c r="F879" s="132"/>
      <c r="G879" s="132"/>
    </row>
    <row r="880">
      <c r="F880" s="132"/>
      <c r="G880" s="132"/>
    </row>
    <row r="881">
      <c r="F881" s="132"/>
      <c r="G881" s="132"/>
    </row>
    <row r="882">
      <c r="F882" s="132"/>
      <c r="G882" s="132"/>
    </row>
    <row r="883">
      <c r="F883" s="132"/>
      <c r="G883" s="132"/>
    </row>
    <row r="884">
      <c r="F884" s="132"/>
      <c r="G884" s="132"/>
    </row>
    <row r="885">
      <c r="F885" s="132"/>
      <c r="G885" s="132"/>
    </row>
    <row r="886">
      <c r="F886" s="132"/>
      <c r="G886" s="132"/>
    </row>
    <row r="887">
      <c r="F887" s="132"/>
      <c r="G887" s="132"/>
    </row>
    <row r="888">
      <c r="F888" s="132"/>
      <c r="G888" s="132"/>
    </row>
    <row r="889">
      <c r="F889" s="132"/>
      <c r="G889" s="132"/>
    </row>
    <row r="890">
      <c r="F890" s="132"/>
      <c r="G890" s="132"/>
    </row>
    <row r="891">
      <c r="F891" s="132"/>
      <c r="G891" s="132"/>
    </row>
    <row r="892">
      <c r="F892" s="132"/>
      <c r="G892" s="132"/>
    </row>
    <row r="893">
      <c r="F893" s="132"/>
      <c r="G893" s="132"/>
    </row>
    <row r="894">
      <c r="F894" s="132"/>
      <c r="G894" s="132"/>
    </row>
    <row r="895">
      <c r="F895" s="132"/>
      <c r="G895" s="132"/>
    </row>
    <row r="896">
      <c r="F896" s="132"/>
      <c r="G896" s="132"/>
    </row>
    <row r="897">
      <c r="F897" s="132"/>
      <c r="G897" s="132"/>
    </row>
    <row r="898">
      <c r="F898" s="132"/>
      <c r="G898" s="132"/>
    </row>
    <row r="899">
      <c r="F899" s="132"/>
      <c r="G899" s="132"/>
    </row>
    <row r="900">
      <c r="F900" s="132"/>
      <c r="G900" s="132"/>
    </row>
    <row r="901">
      <c r="F901" s="132"/>
      <c r="G901" s="132"/>
    </row>
    <row r="902">
      <c r="F902" s="132"/>
      <c r="G902" s="132"/>
    </row>
    <row r="903">
      <c r="F903" s="132"/>
      <c r="G903" s="132"/>
    </row>
    <row r="904">
      <c r="F904" s="132"/>
      <c r="G904" s="132"/>
    </row>
    <row r="905">
      <c r="F905" s="132"/>
      <c r="G905" s="132"/>
    </row>
    <row r="906">
      <c r="F906" s="132"/>
      <c r="G906" s="132"/>
    </row>
    <row r="907">
      <c r="F907" s="132"/>
      <c r="G907" s="132"/>
    </row>
    <row r="908">
      <c r="F908" s="132"/>
      <c r="G908" s="132"/>
    </row>
    <row r="909">
      <c r="F909" s="132"/>
      <c r="G909" s="132"/>
    </row>
    <row r="910">
      <c r="F910" s="132"/>
      <c r="G910" s="132"/>
    </row>
    <row r="911">
      <c r="F911" s="132"/>
      <c r="G911" s="132"/>
    </row>
    <row r="912">
      <c r="F912" s="132"/>
      <c r="G912" s="132"/>
    </row>
    <row r="913">
      <c r="F913" s="132"/>
      <c r="G913" s="132"/>
    </row>
    <row r="914">
      <c r="F914" s="132"/>
      <c r="G914" s="132"/>
    </row>
    <row r="915">
      <c r="F915" s="132"/>
      <c r="G915" s="132"/>
    </row>
    <row r="916">
      <c r="F916" s="132"/>
      <c r="G916" s="132"/>
    </row>
    <row r="917">
      <c r="F917" s="132"/>
      <c r="G917" s="132"/>
    </row>
    <row r="918">
      <c r="F918" s="132"/>
      <c r="G918" s="132"/>
    </row>
    <row r="919">
      <c r="F919" s="132"/>
      <c r="G919" s="132"/>
    </row>
    <row r="920">
      <c r="F920" s="132"/>
      <c r="G920" s="132"/>
    </row>
    <row r="921">
      <c r="F921" s="132"/>
      <c r="G921" s="132"/>
    </row>
    <row r="922">
      <c r="F922" s="132"/>
      <c r="G922" s="132"/>
    </row>
    <row r="923">
      <c r="F923" s="132"/>
      <c r="G923" s="132"/>
    </row>
    <row r="924">
      <c r="F924" s="132"/>
      <c r="G924" s="132"/>
    </row>
    <row r="925">
      <c r="F925" s="132"/>
      <c r="G925" s="132"/>
    </row>
    <row r="926">
      <c r="F926" s="132"/>
      <c r="G926" s="132"/>
    </row>
    <row r="927">
      <c r="F927" s="132"/>
      <c r="G927" s="132"/>
    </row>
    <row r="928">
      <c r="F928" s="132"/>
      <c r="G928" s="132"/>
    </row>
    <row r="929">
      <c r="F929" s="132"/>
      <c r="G929" s="132"/>
    </row>
    <row r="930">
      <c r="F930" s="132"/>
      <c r="G930" s="132"/>
    </row>
    <row r="931">
      <c r="F931" s="132"/>
      <c r="G931" s="132"/>
    </row>
    <row r="932">
      <c r="F932" s="132"/>
      <c r="G932" s="132"/>
    </row>
    <row r="933">
      <c r="F933" s="132"/>
      <c r="G933" s="132"/>
    </row>
    <row r="934">
      <c r="F934" s="132"/>
      <c r="G934" s="132"/>
    </row>
    <row r="935">
      <c r="F935" s="132"/>
      <c r="G935" s="132"/>
    </row>
    <row r="936">
      <c r="F936" s="132"/>
      <c r="G936" s="132"/>
    </row>
    <row r="937">
      <c r="F937" s="132"/>
      <c r="G937" s="132"/>
    </row>
    <row r="938">
      <c r="F938" s="132"/>
      <c r="G938" s="132"/>
    </row>
    <row r="939">
      <c r="F939" s="132"/>
      <c r="G939" s="132"/>
    </row>
    <row r="940">
      <c r="F940" s="132"/>
      <c r="G940" s="132"/>
    </row>
    <row r="941">
      <c r="F941" s="132"/>
      <c r="G941" s="132"/>
    </row>
    <row r="942">
      <c r="F942" s="132"/>
      <c r="G942" s="132"/>
    </row>
    <row r="943">
      <c r="F943" s="132"/>
      <c r="G943" s="132"/>
    </row>
    <row r="944">
      <c r="F944" s="132"/>
      <c r="G944" s="132"/>
    </row>
    <row r="945">
      <c r="F945" s="132"/>
      <c r="G945" s="132"/>
    </row>
    <row r="946">
      <c r="F946" s="132"/>
      <c r="G946" s="132"/>
    </row>
    <row r="947">
      <c r="F947" s="132"/>
      <c r="G947" s="132"/>
    </row>
    <row r="948">
      <c r="F948" s="132"/>
      <c r="G948" s="132"/>
    </row>
    <row r="949">
      <c r="F949" s="132"/>
      <c r="G949" s="132"/>
    </row>
    <row r="950">
      <c r="F950" s="132"/>
      <c r="G950" s="132"/>
    </row>
    <row r="951">
      <c r="F951" s="132"/>
      <c r="G951" s="132"/>
    </row>
    <row r="952">
      <c r="F952" s="132"/>
      <c r="G952" s="132"/>
    </row>
    <row r="953">
      <c r="F953" s="132"/>
      <c r="G953" s="132"/>
    </row>
    <row r="954">
      <c r="F954" s="132"/>
      <c r="G954" s="132"/>
    </row>
    <row r="955">
      <c r="F955" s="132"/>
      <c r="G955" s="132"/>
    </row>
    <row r="956">
      <c r="F956" s="132"/>
      <c r="G956" s="132"/>
    </row>
    <row r="957">
      <c r="F957" s="132"/>
      <c r="G957" s="132"/>
    </row>
    <row r="958">
      <c r="F958" s="132"/>
      <c r="G958" s="132"/>
    </row>
    <row r="959">
      <c r="F959" s="132"/>
      <c r="G959" s="132"/>
    </row>
    <row r="960">
      <c r="F960" s="132"/>
      <c r="G960" s="132"/>
    </row>
    <row r="961">
      <c r="F961" s="132"/>
      <c r="G961" s="132"/>
    </row>
    <row r="962">
      <c r="F962" s="132"/>
      <c r="G962" s="132"/>
    </row>
    <row r="963">
      <c r="F963" s="132"/>
      <c r="G963" s="132"/>
    </row>
    <row r="964">
      <c r="F964" s="132"/>
      <c r="G964" s="132"/>
    </row>
    <row r="965">
      <c r="F965" s="132"/>
      <c r="G965" s="132"/>
    </row>
    <row r="966">
      <c r="F966" s="132"/>
      <c r="G966" s="132"/>
    </row>
    <row r="967">
      <c r="F967" s="132"/>
      <c r="G967" s="132"/>
    </row>
    <row r="968">
      <c r="F968" s="132"/>
      <c r="G968" s="132"/>
    </row>
    <row r="969">
      <c r="F969" s="132"/>
      <c r="G969" s="132"/>
    </row>
    <row r="970">
      <c r="F970" s="132"/>
      <c r="G970" s="132"/>
    </row>
    <row r="971">
      <c r="F971" s="132"/>
      <c r="G971" s="132"/>
    </row>
    <row r="972">
      <c r="F972" s="132"/>
      <c r="G972" s="132"/>
    </row>
    <row r="973">
      <c r="F973" s="132"/>
      <c r="G973" s="132"/>
    </row>
    <row r="974">
      <c r="F974" s="132"/>
      <c r="G974" s="132"/>
    </row>
    <row r="975">
      <c r="F975" s="132"/>
      <c r="G975" s="132"/>
    </row>
    <row r="976">
      <c r="F976" s="132"/>
      <c r="G976" s="132"/>
    </row>
    <row r="977">
      <c r="F977" s="132"/>
      <c r="G977" s="132"/>
    </row>
    <row r="978">
      <c r="F978" s="132"/>
      <c r="G978" s="132"/>
    </row>
    <row r="979">
      <c r="F979" s="132"/>
      <c r="G979" s="132"/>
    </row>
    <row r="980">
      <c r="F980" s="132"/>
      <c r="G980" s="132"/>
    </row>
    <row r="981">
      <c r="F981" s="132"/>
      <c r="G981" s="132"/>
    </row>
    <row r="982">
      <c r="F982" s="132"/>
      <c r="G982" s="132"/>
    </row>
    <row r="983">
      <c r="F983" s="132"/>
      <c r="G983" s="132"/>
    </row>
    <row r="984">
      <c r="F984" s="132"/>
      <c r="G984" s="132"/>
    </row>
    <row r="985">
      <c r="F985" s="132"/>
      <c r="G985" s="132"/>
    </row>
    <row r="986">
      <c r="F986" s="132"/>
      <c r="G986" s="132"/>
    </row>
    <row r="987">
      <c r="F987" s="132"/>
      <c r="G987" s="132"/>
    </row>
    <row r="988">
      <c r="F988" s="132"/>
      <c r="G988" s="132"/>
    </row>
    <row r="989">
      <c r="F989" s="132"/>
      <c r="G989" s="132"/>
    </row>
    <row r="990">
      <c r="F990" s="132"/>
      <c r="G990" s="132"/>
    </row>
    <row r="991">
      <c r="F991" s="132"/>
      <c r="G991" s="132"/>
    </row>
    <row r="992">
      <c r="F992" s="132"/>
      <c r="G992" s="132"/>
    </row>
    <row r="993">
      <c r="F993" s="132"/>
      <c r="G993" s="132"/>
    </row>
    <row r="994">
      <c r="F994" s="132"/>
      <c r="G994" s="132"/>
    </row>
    <row r="995">
      <c r="F995" s="132"/>
      <c r="G995" s="132"/>
    </row>
    <row r="996">
      <c r="F996" s="132"/>
      <c r="G996" s="132"/>
    </row>
    <row r="997">
      <c r="F997" s="132"/>
      <c r="G997" s="132"/>
    </row>
    <row r="998">
      <c r="F998" s="132"/>
      <c r="G998" s="132"/>
    </row>
    <row r="999">
      <c r="F999" s="132"/>
      <c r="G999" s="132"/>
    </row>
    <row r="1000">
      <c r="F1000" s="132"/>
      <c r="G1000" s="132"/>
    </row>
    <row r="1001">
      <c r="F1001" s="132"/>
      <c r="G1001" s="132"/>
    </row>
    <row r="1002">
      <c r="F1002" s="132"/>
      <c r="G1002" s="132"/>
    </row>
    <row r="1003">
      <c r="F1003" s="132"/>
      <c r="G1003" s="132"/>
    </row>
    <row r="1004">
      <c r="F1004" s="132"/>
      <c r="G1004" s="132"/>
    </row>
    <row r="1005">
      <c r="F1005" s="132"/>
      <c r="G1005" s="132"/>
    </row>
    <row r="1006">
      <c r="F1006" s="132"/>
      <c r="G1006" s="132"/>
    </row>
    <row r="1007">
      <c r="F1007" s="132"/>
      <c r="G1007" s="132"/>
    </row>
    <row r="1008">
      <c r="F1008" s="132"/>
      <c r="G1008" s="132"/>
    </row>
    <row r="1009">
      <c r="F1009" s="132"/>
      <c r="G1009" s="132"/>
    </row>
    <row r="1010">
      <c r="F1010" s="132"/>
      <c r="G1010" s="132"/>
    </row>
    <row r="1011">
      <c r="F1011" s="132"/>
      <c r="G1011" s="132"/>
    </row>
    <row r="1012">
      <c r="F1012" s="132"/>
      <c r="G1012" s="132"/>
    </row>
    <row r="1013">
      <c r="F1013" s="132"/>
      <c r="G1013" s="132"/>
    </row>
    <row r="1014">
      <c r="F1014" s="132"/>
      <c r="G1014" s="132"/>
    </row>
  </sheetData>
  <mergeCells count="21">
    <mergeCell ref="C1:E1"/>
    <mergeCell ref="F1:H1"/>
    <mergeCell ref="I1:K1"/>
    <mergeCell ref="L1:N1"/>
    <mergeCell ref="O1:Q1"/>
    <mergeCell ref="R1:T1"/>
    <mergeCell ref="U1:W1"/>
    <mergeCell ref="AS1:AU1"/>
    <mergeCell ref="AV1:AX1"/>
    <mergeCell ref="AY1:BA1"/>
    <mergeCell ref="BB1:BD1"/>
    <mergeCell ref="BE1:BG1"/>
    <mergeCell ref="BH1:BJ1"/>
    <mergeCell ref="BK1:BM1"/>
    <mergeCell ref="X1:Z1"/>
    <mergeCell ref="AA1:AC1"/>
    <mergeCell ref="AD1:AF1"/>
    <mergeCell ref="AG1:AI1"/>
    <mergeCell ref="AJ1:AL1"/>
    <mergeCell ref="AM1:AO1"/>
    <mergeCell ref="AP1:AR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sheetData>
    <row r="1">
      <c r="A1" s="149" t="s">
        <v>11</v>
      </c>
      <c r="B1" s="149" t="s">
        <v>55</v>
      </c>
      <c r="C1" s="149" t="s">
        <v>0</v>
      </c>
      <c r="D1" s="149" t="s">
        <v>35</v>
      </c>
      <c r="E1" s="149" t="s">
        <v>28</v>
      </c>
      <c r="F1" s="149" t="s">
        <v>3</v>
      </c>
      <c r="G1" s="149" t="s">
        <v>68</v>
      </c>
      <c r="H1" s="149" t="s">
        <v>48</v>
      </c>
      <c r="I1" s="149" t="s">
        <v>4</v>
      </c>
      <c r="J1" s="149" t="s">
        <v>5</v>
      </c>
      <c r="K1" s="149" t="s">
        <v>1</v>
      </c>
      <c r="L1" s="149" t="s">
        <v>51</v>
      </c>
      <c r="M1" s="149" t="s">
        <v>2</v>
      </c>
      <c r="N1" s="149" t="s">
        <v>53</v>
      </c>
      <c r="O1" s="149" t="s">
        <v>32</v>
      </c>
      <c r="P1" s="149" t="s">
        <v>33</v>
      </c>
      <c r="Q1" s="149" t="s">
        <v>54</v>
      </c>
      <c r="R1" s="149" t="s">
        <v>6</v>
      </c>
      <c r="S1" s="150"/>
      <c r="T1" s="150"/>
      <c r="U1" s="150"/>
      <c r="V1" s="150"/>
      <c r="W1" s="150"/>
      <c r="X1" s="150"/>
      <c r="Y1" s="150"/>
      <c r="Z1" s="150"/>
    </row>
    <row r="2">
      <c r="A2" s="151" t="s">
        <v>56</v>
      </c>
      <c r="B2" s="151" t="s">
        <v>57</v>
      </c>
      <c r="C2" s="152">
        <v>2.85675</v>
      </c>
      <c r="D2" s="151">
        <v>599484.0</v>
      </c>
      <c r="E2" s="152">
        <v>1716263.855</v>
      </c>
      <c r="F2" s="152">
        <v>4.87682516</v>
      </c>
      <c r="G2" s="151">
        <v>2804277.369</v>
      </c>
      <c r="H2" s="151">
        <v>5069785.871</v>
      </c>
      <c r="I2" s="152">
        <v>1.633943033</v>
      </c>
      <c r="J2" s="152">
        <v>2.953966464</v>
      </c>
      <c r="K2" s="153">
        <v>0.0305</v>
      </c>
      <c r="L2" s="152">
        <v>2928090.0</v>
      </c>
      <c r="M2" s="152">
        <v>1.70725625</v>
      </c>
      <c r="N2" s="152">
        <v>19016.0</v>
      </c>
      <c r="O2" s="154">
        <v>3865038.7</v>
      </c>
      <c r="P2" s="151">
        <v>1117775.974</v>
      </c>
      <c r="Q2" s="151">
        <v>86971.2</v>
      </c>
      <c r="R2" s="151">
        <v>43.25</v>
      </c>
      <c r="S2" s="142"/>
      <c r="T2" s="142"/>
      <c r="U2" s="142"/>
      <c r="V2" s="142"/>
      <c r="W2" s="142"/>
      <c r="X2" s="142"/>
      <c r="Y2" s="142"/>
      <c r="Z2" s="142"/>
    </row>
    <row r="3">
      <c r="A3" s="151" t="s">
        <v>56</v>
      </c>
      <c r="B3" s="151" t="s">
        <v>58</v>
      </c>
      <c r="C3" s="152">
        <v>3.221904762</v>
      </c>
      <c r="D3" s="151">
        <v>601137.0</v>
      </c>
      <c r="E3" s="152">
        <v>1940232.447</v>
      </c>
      <c r="F3" s="152">
        <v>5.407418499</v>
      </c>
      <c r="G3" s="151">
        <v>3386866.912</v>
      </c>
      <c r="H3" s="151">
        <v>5515137.728</v>
      </c>
      <c r="I3" s="152">
        <v>1.745598533</v>
      </c>
      <c r="J3" s="152">
        <v>2.842513914</v>
      </c>
      <c r="K3" s="153">
        <v>0.0445</v>
      </c>
      <c r="L3" s="152">
        <v>3253518.0</v>
      </c>
      <c r="M3" s="152">
        <v>1.678782533</v>
      </c>
      <c r="N3" s="152">
        <v>27863.0</v>
      </c>
      <c r="O3" s="154">
        <v>4301430.98</v>
      </c>
      <c r="P3" s="151">
        <v>1117309.948</v>
      </c>
      <c r="Q3" s="151">
        <v>96396.8</v>
      </c>
      <c r="R3" s="151">
        <v>43.28571429</v>
      </c>
      <c r="S3" s="142"/>
      <c r="T3" s="142"/>
      <c r="U3" s="142"/>
      <c r="V3" s="142"/>
      <c r="W3" s="142"/>
      <c r="X3" s="142"/>
      <c r="Y3" s="142"/>
      <c r="Z3" s="142"/>
    </row>
    <row r="4">
      <c r="A4" s="151" t="s">
        <v>56</v>
      </c>
      <c r="B4" s="151" t="s">
        <v>59</v>
      </c>
      <c r="C4" s="152">
        <v>3.021166667</v>
      </c>
      <c r="D4" s="151">
        <v>176321.0</v>
      </c>
      <c r="E4" s="152">
        <v>535766.706</v>
      </c>
      <c r="F4" s="152">
        <v>5.155134576</v>
      </c>
      <c r="G4" s="151">
        <v>930773.8753</v>
      </c>
      <c r="H4" s="151">
        <v>1527247.125</v>
      </c>
      <c r="I4" s="152">
        <v>1.737274573</v>
      </c>
      <c r="J4" s="152">
        <v>2.850582367</v>
      </c>
      <c r="K4" s="153">
        <v>0.0256</v>
      </c>
      <c r="L4" s="152">
        <v>912389.0</v>
      </c>
      <c r="M4" s="152">
        <v>1.707673231</v>
      </c>
      <c r="N4" s="152">
        <v>4679.0</v>
      </c>
      <c r="O4" s="154">
        <v>1196263.43</v>
      </c>
      <c r="P4" s="151">
        <v>305937.298</v>
      </c>
      <c r="Q4" s="151">
        <v>25046.4</v>
      </c>
      <c r="R4" s="151">
        <v>43.66666667</v>
      </c>
      <c r="S4" s="142"/>
      <c r="T4" s="142"/>
      <c r="U4" s="142"/>
      <c r="V4" s="142"/>
      <c r="W4" s="142"/>
      <c r="X4" s="142"/>
      <c r="Y4" s="142"/>
      <c r="Z4" s="142"/>
    </row>
    <row r="5">
      <c r="A5" s="151" t="s">
        <v>56</v>
      </c>
      <c r="B5" s="151" t="s">
        <v>60</v>
      </c>
      <c r="C5" s="155" t="e">
        <v>#DIV/0!</v>
      </c>
      <c r="D5" s="151">
        <v>0.0</v>
      </c>
      <c r="E5" s="152">
        <v>0.0</v>
      </c>
      <c r="F5" s="155" t="e">
        <v>#DIV/0!</v>
      </c>
      <c r="G5" s="151">
        <v>0.0</v>
      </c>
      <c r="H5" s="151">
        <v>0.0</v>
      </c>
      <c r="I5" s="155" t="e">
        <v>#DIV/0!</v>
      </c>
      <c r="J5" s="155" t="e">
        <v>#DIV/0!</v>
      </c>
      <c r="K5" s="155" t="e">
        <v>#DIV/0!</v>
      </c>
      <c r="L5" s="152">
        <v>0.0</v>
      </c>
      <c r="M5" s="155" t="e">
        <v>#DIV/0!</v>
      </c>
      <c r="N5" s="152">
        <v>0.0</v>
      </c>
      <c r="O5" s="151">
        <v>0.0</v>
      </c>
      <c r="P5" s="151">
        <v>0.0</v>
      </c>
      <c r="Q5" s="151">
        <v>0.0</v>
      </c>
      <c r="R5" s="151" t="e">
        <v>#DIV/0!</v>
      </c>
      <c r="S5" s="142"/>
      <c r="T5" s="142"/>
      <c r="U5" s="142"/>
      <c r="V5" s="142"/>
      <c r="W5" s="142"/>
      <c r="X5" s="142"/>
      <c r="Y5" s="142"/>
      <c r="Z5" s="142"/>
    </row>
    <row r="6">
      <c r="A6" s="151" t="s">
        <v>61</v>
      </c>
      <c r="B6" s="151" t="s">
        <v>57</v>
      </c>
      <c r="C6" s="152">
        <v>2.829</v>
      </c>
      <c r="D6" s="151">
        <v>20615.0</v>
      </c>
      <c r="E6" s="152">
        <v>58319.835</v>
      </c>
      <c r="F6" s="152">
        <v>4.928886733</v>
      </c>
      <c r="G6" s="151">
        <v>97596.19654</v>
      </c>
      <c r="H6" s="151">
        <v>170021.8435</v>
      </c>
      <c r="I6" s="152">
        <v>1.673464895</v>
      </c>
      <c r="J6" s="152">
        <v>2.915334782</v>
      </c>
      <c r="K6" s="153">
        <v>0.0183</v>
      </c>
      <c r="L6" s="152">
        <v>101609.0</v>
      </c>
      <c r="M6" s="152">
        <v>1.742271733</v>
      </c>
      <c r="N6" s="152">
        <v>385.0</v>
      </c>
      <c r="O6" s="154">
        <v>133752.73</v>
      </c>
      <c r="P6" s="151">
        <v>34912.312</v>
      </c>
      <c r="Q6" s="151">
        <v>1356.8</v>
      </c>
      <c r="R6" s="151">
        <v>45.0</v>
      </c>
      <c r="S6" s="142"/>
      <c r="T6" s="142"/>
      <c r="U6" s="142"/>
      <c r="V6" s="142"/>
      <c r="W6" s="142"/>
      <c r="X6" s="142"/>
      <c r="Y6" s="142"/>
      <c r="Z6" s="142"/>
    </row>
    <row r="7">
      <c r="A7" s="151" t="s">
        <v>61</v>
      </c>
      <c r="B7" s="151" t="s">
        <v>58</v>
      </c>
      <c r="C7" s="152">
        <v>3.051</v>
      </c>
      <c r="D7" s="151">
        <v>19215.0</v>
      </c>
      <c r="E7" s="152">
        <v>58624.965</v>
      </c>
      <c r="F7" s="152">
        <v>5.43034088</v>
      </c>
      <c r="G7" s="151">
        <v>96149.51751</v>
      </c>
      <c r="H7" s="151">
        <v>172844.9225</v>
      </c>
      <c r="I7" s="152">
        <v>1.640078037</v>
      </c>
      <c r="J7" s="152">
        <v>2.948316003</v>
      </c>
      <c r="K7" s="153">
        <v>0.0393</v>
      </c>
      <c r="L7" s="152">
        <v>104344.0</v>
      </c>
      <c r="M7" s="152">
        <v>1.779856073</v>
      </c>
      <c r="N7" s="152">
        <v>785.0</v>
      </c>
      <c r="O7" s="154">
        <v>137615.46</v>
      </c>
      <c r="P7" s="151">
        <v>33533.464</v>
      </c>
      <c r="Q7" s="151">
        <v>1696.0</v>
      </c>
      <c r="R7" s="151">
        <v>45.0</v>
      </c>
      <c r="S7" s="142"/>
      <c r="T7" s="142"/>
      <c r="U7" s="142"/>
      <c r="V7" s="142"/>
      <c r="W7" s="142"/>
      <c r="X7" s="142"/>
      <c r="Y7" s="142"/>
      <c r="Z7" s="142"/>
    </row>
    <row r="8">
      <c r="A8" s="151" t="s">
        <v>61</v>
      </c>
      <c r="B8" s="151" t="s">
        <v>59</v>
      </c>
      <c r="C8" s="155" t="e">
        <v>#DIV/0!</v>
      </c>
      <c r="D8" s="151">
        <v>0.0</v>
      </c>
      <c r="E8" s="152">
        <v>0.0</v>
      </c>
      <c r="F8" s="155" t="e">
        <v>#DIV/0!</v>
      </c>
      <c r="G8" s="151">
        <v>0.0</v>
      </c>
      <c r="H8" s="151">
        <v>0.0</v>
      </c>
      <c r="I8" s="155" t="e">
        <v>#DIV/0!</v>
      </c>
      <c r="J8" s="155" t="e">
        <v>#DIV/0!</v>
      </c>
      <c r="K8" s="152" t="e">
        <v>#DIV/0!</v>
      </c>
      <c r="L8" s="152">
        <v>0.0</v>
      </c>
      <c r="M8" s="152" t="e">
        <v>#DIV/0!</v>
      </c>
      <c r="N8" s="152">
        <v>0.0</v>
      </c>
      <c r="O8" s="151">
        <v>0.0</v>
      </c>
      <c r="P8" s="151">
        <v>0.0</v>
      </c>
      <c r="Q8" s="151">
        <v>0.0</v>
      </c>
      <c r="R8" s="151" t="e">
        <v>#DIV/0!</v>
      </c>
      <c r="S8" s="142"/>
      <c r="T8" s="142"/>
      <c r="U8" s="142"/>
      <c r="V8" s="142"/>
      <c r="W8" s="142"/>
      <c r="X8" s="142"/>
      <c r="Y8" s="142"/>
      <c r="Z8" s="142"/>
    </row>
    <row r="9">
      <c r="A9" s="151" t="s">
        <v>61</v>
      </c>
      <c r="B9" s="151" t="s">
        <v>60</v>
      </c>
      <c r="C9" s="155" t="e">
        <v>#DIV/0!</v>
      </c>
      <c r="D9" s="151">
        <v>0.0</v>
      </c>
      <c r="E9" s="152">
        <v>0.0</v>
      </c>
      <c r="F9" s="155" t="e">
        <v>#DIV/0!</v>
      </c>
      <c r="G9" s="151">
        <v>0.0</v>
      </c>
      <c r="H9" s="151">
        <v>0.0</v>
      </c>
      <c r="I9" s="155" t="e">
        <v>#DIV/0!</v>
      </c>
      <c r="J9" s="155" t="e">
        <v>#DIV/0!</v>
      </c>
      <c r="K9" s="155" t="e">
        <v>#DIV/0!</v>
      </c>
      <c r="L9" s="152">
        <v>0.0</v>
      </c>
      <c r="M9" s="155" t="e">
        <v>#DIV/0!</v>
      </c>
      <c r="N9" s="152">
        <v>0.0</v>
      </c>
      <c r="O9" s="151">
        <v>0.0</v>
      </c>
      <c r="P9" s="151">
        <v>0.0</v>
      </c>
      <c r="Q9" s="151">
        <v>0.0</v>
      </c>
      <c r="R9" s="151" t="e">
        <v>#DIV/0!</v>
      </c>
      <c r="S9" s="142"/>
      <c r="T9" s="142"/>
      <c r="U9" s="142"/>
      <c r="V9" s="142"/>
      <c r="W9" s="142"/>
      <c r="X9" s="142"/>
      <c r="Y9" s="142"/>
      <c r="Z9" s="142"/>
    </row>
    <row r="10">
      <c r="A10" s="151" t="s">
        <v>62</v>
      </c>
      <c r="B10" s="151" t="s">
        <v>57</v>
      </c>
      <c r="C10" s="152">
        <v>2.619666667</v>
      </c>
      <c r="D10" s="151">
        <v>60585.0</v>
      </c>
      <c r="E10" s="152">
        <v>158762.032</v>
      </c>
      <c r="F10" s="152">
        <v>4.656181346</v>
      </c>
      <c r="G10" s="151">
        <v>239523.391</v>
      </c>
      <c r="H10" s="151">
        <v>488867.489</v>
      </c>
      <c r="I10" s="152">
        <v>1.508694415</v>
      </c>
      <c r="J10" s="152">
        <v>3.079246863</v>
      </c>
      <c r="K10" s="153">
        <v>0.0228</v>
      </c>
      <c r="L10" s="152">
        <v>282152.0</v>
      </c>
      <c r="M10" s="152">
        <v>1.778095933</v>
      </c>
      <c r="N10" s="152">
        <v>1415.0</v>
      </c>
      <c r="O10" s="154">
        <v>372524.93</v>
      </c>
      <c r="P10" s="151">
        <v>111932.956</v>
      </c>
      <c r="Q10" s="151">
        <v>4409.6</v>
      </c>
      <c r="R10" s="151">
        <v>43.33333333</v>
      </c>
      <c r="S10" s="142"/>
      <c r="T10" s="142"/>
      <c r="U10" s="142"/>
      <c r="V10" s="142"/>
      <c r="W10" s="142"/>
      <c r="X10" s="142"/>
      <c r="Y10" s="142"/>
      <c r="Z10" s="142"/>
    </row>
    <row r="11">
      <c r="A11" s="151" t="s">
        <v>62</v>
      </c>
      <c r="B11" s="151" t="s">
        <v>58</v>
      </c>
      <c r="C11" s="152">
        <v>3.101666667</v>
      </c>
      <c r="D11" s="151">
        <v>56771.0</v>
      </c>
      <c r="E11" s="152">
        <v>176225.257</v>
      </c>
      <c r="F11" s="152">
        <v>5.546162513</v>
      </c>
      <c r="G11" s="151">
        <v>279495.3124</v>
      </c>
      <c r="H11" s="151">
        <v>528956.1676</v>
      </c>
      <c r="I11" s="152">
        <v>1.58601166</v>
      </c>
      <c r="J11" s="152">
        <v>3.001591126</v>
      </c>
      <c r="K11" s="153">
        <v>0.0538</v>
      </c>
      <c r="L11" s="152">
        <v>314943.0</v>
      </c>
      <c r="M11" s="152">
        <v>1.794977089</v>
      </c>
      <c r="N11" s="152">
        <v>3229.0</v>
      </c>
      <c r="O11" s="154">
        <v>415009.85</v>
      </c>
      <c r="P11" s="151">
        <v>106762.322</v>
      </c>
      <c r="Q11" s="151">
        <v>7184.0</v>
      </c>
      <c r="R11" s="151">
        <v>44.33333333</v>
      </c>
      <c r="S11" s="142"/>
      <c r="T11" s="142"/>
      <c r="U11" s="142"/>
      <c r="V11" s="142"/>
      <c r="W11" s="142"/>
      <c r="X11" s="142"/>
      <c r="Y11" s="142"/>
      <c r="Z11" s="142"/>
    </row>
    <row r="12">
      <c r="A12" s="151" t="s">
        <v>62</v>
      </c>
      <c r="B12" s="151" t="s">
        <v>59</v>
      </c>
      <c r="C12" s="155" t="e">
        <v>#DIV/0!</v>
      </c>
      <c r="D12" s="151">
        <v>0.0</v>
      </c>
      <c r="E12" s="152">
        <v>0.0</v>
      </c>
      <c r="F12" s="155" t="e">
        <v>#DIV/0!</v>
      </c>
      <c r="G12" s="151">
        <v>0.0</v>
      </c>
      <c r="H12" s="151">
        <v>0.0</v>
      </c>
      <c r="I12" s="155" t="e">
        <v>#DIV/0!</v>
      </c>
      <c r="J12" s="155" t="e">
        <v>#DIV/0!</v>
      </c>
      <c r="K12" s="152" t="e">
        <v>#DIV/0!</v>
      </c>
      <c r="L12" s="152">
        <v>0.0</v>
      </c>
      <c r="M12" s="152" t="e">
        <v>#DIV/0!</v>
      </c>
      <c r="N12" s="152">
        <v>0.0</v>
      </c>
      <c r="O12" s="151">
        <v>0.0</v>
      </c>
      <c r="P12" s="151">
        <v>0.0</v>
      </c>
      <c r="Q12" s="151">
        <v>0.0</v>
      </c>
      <c r="R12" s="151" t="e">
        <v>#DIV/0!</v>
      </c>
      <c r="S12" s="142"/>
      <c r="T12" s="142"/>
      <c r="U12" s="142"/>
      <c r="V12" s="142"/>
      <c r="W12" s="142"/>
      <c r="X12" s="142"/>
      <c r="Y12" s="142"/>
      <c r="Z12" s="142"/>
    </row>
    <row r="13">
      <c r="A13" s="151" t="s">
        <v>62</v>
      </c>
      <c r="B13" s="151" t="s">
        <v>60</v>
      </c>
      <c r="C13" s="155" t="e">
        <v>#DIV/0!</v>
      </c>
      <c r="D13" s="151">
        <v>0.0</v>
      </c>
      <c r="E13" s="152">
        <v>0.0</v>
      </c>
      <c r="F13" s="155" t="e">
        <v>#DIV/0!</v>
      </c>
      <c r="G13" s="151">
        <v>0.0</v>
      </c>
      <c r="H13" s="151">
        <v>0.0</v>
      </c>
      <c r="I13" s="155" t="e">
        <v>#DIV/0!</v>
      </c>
      <c r="J13" s="155" t="e">
        <v>#DIV/0!</v>
      </c>
      <c r="K13" s="155" t="e">
        <v>#DIV/0!</v>
      </c>
      <c r="L13" s="152">
        <v>0.0</v>
      </c>
      <c r="M13" s="155" t="e">
        <v>#DIV/0!</v>
      </c>
      <c r="N13" s="152">
        <v>0.0</v>
      </c>
      <c r="O13" s="151">
        <v>0.0</v>
      </c>
      <c r="P13" s="151">
        <v>0.0</v>
      </c>
      <c r="Q13" s="151">
        <v>0.0</v>
      </c>
      <c r="R13" s="151" t="e">
        <v>#DIV/0!</v>
      </c>
      <c r="S13" s="142"/>
      <c r="T13" s="142"/>
      <c r="U13" s="142"/>
      <c r="V13" s="142"/>
      <c r="W13" s="142"/>
      <c r="X13" s="142"/>
      <c r="Y13" s="142"/>
      <c r="Z13" s="142"/>
    </row>
    <row r="14">
      <c r="A14" s="151" t="s">
        <v>63</v>
      </c>
      <c r="B14" s="151" t="s">
        <v>57</v>
      </c>
      <c r="C14" s="155" t="e">
        <v>#DIV/0!</v>
      </c>
      <c r="D14" s="151">
        <v>0.0</v>
      </c>
      <c r="E14" s="152">
        <v>0.0</v>
      </c>
      <c r="F14" s="155" t="e">
        <v>#DIV/0!</v>
      </c>
      <c r="G14" s="151">
        <v>0.0</v>
      </c>
      <c r="H14" s="151">
        <v>0.0</v>
      </c>
      <c r="I14" s="155" t="e">
        <v>#DIV/0!</v>
      </c>
      <c r="J14" s="155" t="e">
        <v>#DIV/0!</v>
      </c>
      <c r="K14" s="155" t="e">
        <v>#DIV/0!</v>
      </c>
      <c r="L14" s="152">
        <v>0.0</v>
      </c>
      <c r="M14" s="155" t="e">
        <v>#DIV/0!</v>
      </c>
      <c r="N14" s="152">
        <v>0.0</v>
      </c>
      <c r="O14" s="151">
        <v>0.0</v>
      </c>
      <c r="P14" s="151">
        <v>0.0</v>
      </c>
      <c r="Q14" s="151">
        <v>0.0</v>
      </c>
      <c r="R14" s="151" t="e">
        <v>#DIV/0!</v>
      </c>
      <c r="S14" s="142"/>
      <c r="T14" s="142"/>
      <c r="U14" s="142"/>
      <c r="V14" s="142"/>
      <c r="W14" s="142"/>
      <c r="X14" s="142"/>
      <c r="Y14" s="142"/>
      <c r="Z14" s="142"/>
    </row>
    <row r="15">
      <c r="A15" s="151" t="s">
        <v>63</v>
      </c>
      <c r="B15" s="151" t="s">
        <v>58</v>
      </c>
      <c r="C15" s="155" t="e">
        <v>#DIV/0!</v>
      </c>
      <c r="D15" s="151">
        <v>0.0</v>
      </c>
      <c r="E15" s="152">
        <v>0.0</v>
      </c>
      <c r="F15" s="155" t="e">
        <v>#DIV/0!</v>
      </c>
      <c r="G15" s="151">
        <v>0.0</v>
      </c>
      <c r="H15" s="151">
        <v>0.0</v>
      </c>
      <c r="I15" s="155" t="e">
        <v>#DIV/0!</v>
      </c>
      <c r="J15" s="155" t="e">
        <v>#DIV/0!</v>
      </c>
      <c r="K15" s="155" t="e">
        <v>#DIV/0!</v>
      </c>
      <c r="L15" s="152">
        <v>0.0</v>
      </c>
      <c r="M15" s="155" t="e">
        <v>#DIV/0!</v>
      </c>
      <c r="N15" s="152">
        <v>0.0</v>
      </c>
      <c r="O15" s="151">
        <v>0.0</v>
      </c>
      <c r="P15" s="151">
        <v>0.0</v>
      </c>
      <c r="Q15" s="151">
        <v>0.0</v>
      </c>
      <c r="R15" s="151" t="e">
        <v>#DIV/0!</v>
      </c>
      <c r="S15" s="142"/>
      <c r="T15" s="142"/>
      <c r="U15" s="142"/>
      <c r="V15" s="142"/>
      <c r="W15" s="142"/>
      <c r="X15" s="142"/>
      <c r="Y15" s="142"/>
      <c r="Z15" s="142"/>
    </row>
    <row r="16">
      <c r="A16" s="151" t="s">
        <v>63</v>
      </c>
      <c r="B16" s="151" t="s">
        <v>59</v>
      </c>
      <c r="C16" s="155" t="e">
        <v>#DIV/0!</v>
      </c>
      <c r="D16" s="151">
        <v>0.0</v>
      </c>
      <c r="E16" s="152">
        <v>0.0</v>
      </c>
      <c r="F16" s="155" t="e">
        <v>#DIV/0!</v>
      </c>
      <c r="G16" s="151">
        <v>0.0</v>
      </c>
      <c r="H16" s="151">
        <v>0.0</v>
      </c>
      <c r="I16" s="155" t="e">
        <v>#DIV/0!</v>
      </c>
      <c r="J16" s="155" t="e">
        <v>#DIV/0!</v>
      </c>
      <c r="K16" s="155" t="e">
        <v>#DIV/0!</v>
      </c>
      <c r="L16" s="152">
        <v>0.0</v>
      </c>
      <c r="M16" s="155" t="e">
        <v>#DIV/0!</v>
      </c>
      <c r="N16" s="152">
        <v>0.0</v>
      </c>
      <c r="O16" s="151">
        <v>0.0</v>
      </c>
      <c r="P16" s="151">
        <v>0.0</v>
      </c>
      <c r="Q16" s="151">
        <v>0.0</v>
      </c>
      <c r="R16" s="151" t="e">
        <v>#DIV/0!</v>
      </c>
      <c r="S16" s="142"/>
      <c r="T16" s="142"/>
      <c r="U16" s="142"/>
      <c r="V16" s="142"/>
      <c r="W16" s="142"/>
      <c r="X16" s="142"/>
      <c r="Y16" s="142"/>
      <c r="Z16" s="142"/>
    </row>
    <row r="17">
      <c r="A17" s="151" t="s">
        <v>63</v>
      </c>
      <c r="B17" s="151" t="s">
        <v>60</v>
      </c>
      <c r="C17" s="155" t="e">
        <v>#DIV/0!</v>
      </c>
      <c r="D17" s="151">
        <v>0.0</v>
      </c>
      <c r="E17" s="152">
        <v>0.0</v>
      </c>
      <c r="F17" s="155" t="e">
        <v>#DIV/0!</v>
      </c>
      <c r="G17" s="151">
        <v>0.0</v>
      </c>
      <c r="H17" s="151">
        <v>0.0</v>
      </c>
      <c r="I17" s="155" t="e">
        <v>#DIV/0!</v>
      </c>
      <c r="J17" s="155" t="e">
        <v>#DIV/0!</v>
      </c>
      <c r="K17" s="155" t="e">
        <v>#DIV/0!</v>
      </c>
      <c r="L17" s="152">
        <v>0.0</v>
      </c>
      <c r="M17" s="155" t="e">
        <v>#DIV/0!</v>
      </c>
      <c r="N17" s="152">
        <v>0.0</v>
      </c>
      <c r="O17" s="151">
        <v>0.0</v>
      </c>
      <c r="P17" s="151">
        <v>0.0</v>
      </c>
      <c r="Q17" s="151">
        <v>0.0</v>
      </c>
      <c r="R17" s="151" t="e">
        <v>#DIV/0!</v>
      </c>
      <c r="S17" s="142"/>
      <c r="T17" s="142"/>
      <c r="U17" s="142"/>
      <c r="V17" s="142"/>
      <c r="W17" s="142"/>
      <c r="X17" s="142"/>
      <c r="Y17" s="142"/>
      <c r="Z17" s="142"/>
    </row>
    <row r="18">
      <c r="A18" s="151" t="s">
        <v>64</v>
      </c>
      <c r="B18" s="151" t="s">
        <v>57</v>
      </c>
      <c r="C18" s="155" t="e">
        <v>#DIV/0!</v>
      </c>
      <c r="D18" s="151">
        <v>0.0</v>
      </c>
      <c r="E18" s="152">
        <v>0.0</v>
      </c>
      <c r="F18" s="155" t="e">
        <v>#DIV/0!</v>
      </c>
      <c r="G18" s="151">
        <v>0.0</v>
      </c>
      <c r="H18" s="151">
        <v>0.0</v>
      </c>
      <c r="I18" s="155" t="e">
        <v>#DIV/0!</v>
      </c>
      <c r="J18" s="155" t="e">
        <v>#DIV/0!</v>
      </c>
      <c r="K18" s="155" t="e">
        <v>#DIV/0!</v>
      </c>
      <c r="L18" s="152">
        <v>0.0</v>
      </c>
      <c r="M18" s="155" t="e">
        <v>#DIV/0!</v>
      </c>
      <c r="N18" s="152">
        <v>0.0</v>
      </c>
      <c r="O18" s="151">
        <v>0.0</v>
      </c>
      <c r="P18" s="151">
        <v>0.0</v>
      </c>
      <c r="Q18" s="151">
        <v>0.0</v>
      </c>
      <c r="R18" s="151" t="e">
        <v>#DIV/0!</v>
      </c>
      <c r="S18" s="142"/>
      <c r="T18" s="142"/>
      <c r="U18" s="142"/>
      <c r="V18" s="142"/>
      <c r="W18" s="142"/>
      <c r="X18" s="142"/>
      <c r="Y18" s="142"/>
      <c r="Z18" s="142"/>
    </row>
    <row r="19">
      <c r="A19" s="151" t="s">
        <v>64</v>
      </c>
      <c r="B19" s="151" t="s">
        <v>58</v>
      </c>
      <c r="C19" s="155" t="e">
        <v>#DIV/0!</v>
      </c>
      <c r="D19" s="151">
        <v>0.0</v>
      </c>
      <c r="E19" s="152">
        <v>0.0</v>
      </c>
      <c r="F19" s="155" t="e">
        <v>#DIV/0!</v>
      </c>
      <c r="G19" s="151">
        <v>0.0</v>
      </c>
      <c r="H19" s="151">
        <v>0.0</v>
      </c>
      <c r="I19" s="155" t="e">
        <v>#DIV/0!</v>
      </c>
      <c r="J19" s="155" t="e">
        <v>#DIV/0!</v>
      </c>
      <c r="K19" s="155" t="e">
        <v>#DIV/0!</v>
      </c>
      <c r="L19" s="152">
        <v>0.0</v>
      </c>
      <c r="M19" s="155" t="e">
        <v>#DIV/0!</v>
      </c>
      <c r="N19" s="152">
        <v>0.0</v>
      </c>
      <c r="O19" s="151">
        <v>0.0</v>
      </c>
      <c r="P19" s="151">
        <v>0.0</v>
      </c>
      <c r="Q19" s="151">
        <v>0.0</v>
      </c>
      <c r="R19" s="151" t="e">
        <v>#DIV/0!</v>
      </c>
      <c r="S19" s="142"/>
      <c r="T19" s="142"/>
      <c r="U19" s="142"/>
      <c r="V19" s="142"/>
      <c r="W19" s="142"/>
      <c r="X19" s="142"/>
      <c r="Y19" s="142"/>
      <c r="Z19" s="142"/>
    </row>
    <row r="20">
      <c r="A20" s="151" t="s">
        <v>64</v>
      </c>
      <c r="B20" s="151" t="s">
        <v>59</v>
      </c>
      <c r="C20" s="155" t="e">
        <v>#DIV/0!</v>
      </c>
      <c r="D20" s="151">
        <v>0.0</v>
      </c>
      <c r="E20" s="152">
        <v>0.0</v>
      </c>
      <c r="F20" s="155" t="e">
        <v>#DIV/0!</v>
      </c>
      <c r="G20" s="151">
        <v>0.0</v>
      </c>
      <c r="H20" s="151">
        <v>0.0</v>
      </c>
      <c r="I20" s="155" t="e">
        <v>#DIV/0!</v>
      </c>
      <c r="J20" s="155" t="e">
        <v>#DIV/0!</v>
      </c>
      <c r="K20" s="155" t="e">
        <v>#DIV/0!</v>
      </c>
      <c r="L20" s="152">
        <v>0.0</v>
      </c>
      <c r="M20" s="155" t="e">
        <v>#DIV/0!</v>
      </c>
      <c r="N20" s="152">
        <v>0.0</v>
      </c>
      <c r="O20" s="151">
        <v>0.0</v>
      </c>
      <c r="P20" s="151">
        <v>0.0</v>
      </c>
      <c r="Q20" s="151">
        <v>0.0</v>
      </c>
      <c r="R20" s="151" t="e">
        <v>#DIV/0!</v>
      </c>
      <c r="S20" s="142"/>
      <c r="T20" s="142"/>
      <c r="U20" s="142"/>
      <c r="V20" s="142"/>
      <c r="W20" s="142"/>
      <c r="X20" s="142"/>
      <c r="Y20" s="142"/>
      <c r="Z20" s="142"/>
    </row>
    <row r="21">
      <c r="A21" s="151" t="s">
        <v>64</v>
      </c>
      <c r="B21" s="151" t="s">
        <v>60</v>
      </c>
      <c r="C21" s="155" t="e">
        <v>#DIV/0!</v>
      </c>
      <c r="D21" s="151">
        <v>0.0</v>
      </c>
      <c r="E21" s="152">
        <v>0.0</v>
      </c>
      <c r="F21" s="155" t="e">
        <v>#DIV/0!</v>
      </c>
      <c r="G21" s="151">
        <v>0.0</v>
      </c>
      <c r="H21" s="151">
        <v>0.0</v>
      </c>
      <c r="I21" s="155" t="e">
        <v>#DIV/0!</v>
      </c>
      <c r="J21" s="155" t="e">
        <v>#DIV/0!</v>
      </c>
      <c r="K21" s="155" t="e">
        <v>#DIV/0!</v>
      </c>
      <c r="L21" s="152">
        <v>0.0</v>
      </c>
      <c r="M21" s="155" t="e">
        <v>#DIV/0!</v>
      </c>
      <c r="N21" s="152">
        <v>0.0</v>
      </c>
      <c r="O21" s="151">
        <v>0.0</v>
      </c>
      <c r="P21" s="151">
        <v>0.0</v>
      </c>
      <c r="Q21" s="151">
        <v>0.0</v>
      </c>
      <c r="R21" s="151" t="e">
        <v>#DIV/0!</v>
      </c>
      <c r="S21" s="142"/>
      <c r="T21" s="142"/>
      <c r="U21" s="142"/>
      <c r="V21" s="142"/>
      <c r="W21" s="142"/>
      <c r="X21" s="142"/>
      <c r="Y21" s="142"/>
      <c r="Z21" s="142"/>
    </row>
    <row r="22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68</v>
      </c>
      <c r="J1" s="123" t="s">
        <v>48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2.898037037</v>
      </c>
      <c r="D2" s="123">
        <v>701930.0</v>
      </c>
      <c r="E2" s="123">
        <v>2041661.766</v>
      </c>
      <c r="F2" s="123">
        <v>5.009595341</v>
      </c>
      <c r="G2" s="123">
        <v>3349714.505</v>
      </c>
      <c r="H2" s="123">
        <v>6017467.455</v>
      </c>
      <c r="I2" s="123">
        <v>1.640680431</v>
      </c>
      <c r="J2" s="123">
        <v>2.947338073</v>
      </c>
      <c r="K2" s="156">
        <v>0.0271</v>
      </c>
      <c r="L2" s="123">
        <v>3529760.0</v>
      </c>
      <c r="M2" s="123">
        <v>1.728810052</v>
      </c>
      <c r="N2" s="123">
        <v>19270.0</v>
      </c>
      <c r="O2" s="123">
        <v>4643633.489</v>
      </c>
      <c r="P2" s="123">
        <v>1283758.766</v>
      </c>
      <c r="Q2" s="123">
        <v>90075.2</v>
      </c>
      <c r="R2" s="123">
        <v>44.22222222</v>
      </c>
    </row>
    <row r="3">
      <c r="A3" s="123" t="s">
        <v>56</v>
      </c>
      <c r="B3" s="123" t="s">
        <v>58</v>
      </c>
      <c r="C3" s="123">
        <v>3.256192308</v>
      </c>
      <c r="D3" s="123">
        <v>635347.0</v>
      </c>
      <c r="E3" s="123">
        <v>2075568.534</v>
      </c>
      <c r="F3" s="123">
        <v>5.51778793</v>
      </c>
      <c r="G3" s="123">
        <v>3601958.51</v>
      </c>
      <c r="H3" s="123">
        <v>5921123.69</v>
      </c>
      <c r="I3" s="123">
        <v>1.735408131</v>
      </c>
      <c r="J3" s="123">
        <v>2.852771948</v>
      </c>
      <c r="K3" s="156">
        <v>0.0425</v>
      </c>
      <c r="L3" s="123">
        <v>3512775.0</v>
      </c>
      <c r="M3" s="123">
        <v>1.694995834</v>
      </c>
      <c r="N3" s="123">
        <v>27653.0</v>
      </c>
      <c r="O3" s="123">
        <v>4639364.928</v>
      </c>
      <c r="P3" s="123">
        <v>1184339.563</v>
      </c>
      <c r="Q3" s="123">
        <v>97419.2</v>
      </c>
      <c r="R3" s="123">
        <v>44.03846154</v>
      </c>
    </row>
    <row r="4">
      <c r="A4" s="123" t="s">
        <v>56</v>
      </c>
      <c r="B4" s="123" t="s">
        <v>59</v>
      </c>
      <c r="C4" s="123">
        <v>3.123272727</v>
      </c>
      <c r="D4" s="123">
        <v>300855.0</v>
      </c>
      <c r="E4" s="123">
        <v>941871.006</v>
      </c>
      <c r="F4" s="123">
        <v>5.294203658</v>
      </c>
      <c r="G4" s="123">
        <v>1559383.51</v>
      </c>
      <c r="H4" s="123">
        <v>2761870.17</v>
      </c>
      <c r="I4" s="123">
        <v>1.655623223</v>
      </c>
      <c r="J4" s="123">
        <v>2.932323165</v>
      </c>
      <c r="K4" s="156">
        <v>0.0338</v>
      </c>
      <c r="L4" s="123">
        <v>1597377.0</v>
      </c>
      <c r="M4" s="123">
        <v>1.695216631</v>
      </c>
      <c r="N4" s="123">
        <v>10145.0</v>
      </c>
      <c r="O4" s="123">
        <v>2097859.274</v>
      </c>
      <c r="P4" s="123">
        <v>608172.4958</v>
      </c>
      <c r="Q4" s="123">
        <v>55838.4</v>
      </c>
      <c r="R4" s="123">
        <v>45.0</v>
      </c>
    </row>
    <row r="5">
      <c r="A5" s="123" t="s">
        <v>56</v>
      </c>
      <c r="B5" s="123" t="s">
        <v>60</v>
      </c>
      <c r="C5" s="123" t="e">
        <v>#DIV/0!</v>
      </c>
      <c r="D5" s="123">
        <v>0.0</v>
      </c>
      <c r="E5" s="123">
        <v>0.0</v>
      </c>
      <c r="F5" s="123" t="e">
        <v>#DIV/0!</v>
      </c>
      <c r="G5" s="123">
        <v>0.0</v>
      </c>
      <c r="H5" s="123">
        <v>0.0</v>
      </c>
      <c r="I5" s="123" t="e">
        <v>#DIV/0!</v>
      </c>
      <c r="J5" s="123" t="e">
        <v>#DIV/0!</v>
      </c>
      <c r="K5" s="123" t="e">
        <v>#DIV/0!</v>
      </c>
      <c r="L5" s="123">
        <v>0.0</v>
      </c>
      <c r="M5" s="123" t="e">
        <v>#DIV/0!</v>
      </c>
      <c r="N5" s="123">
        <v>0.0</v>
      </c>
      <c r="O5" s="123">
        <v>0.0</v>
      </c>
      <c r="P5" s="123">
        <v>0.0</v>
      </c>
      <c r="Q5" s="123">
        <v>0.0</v>
      </c>
      <c r="R5" s="123" t="e">
        <v>#DIV/0!</v>
      </c>
    </row>
    <row r="6">
      <c r="A6" s="123" t="s">
        <v>61</v>
      </c>
      <c r="B6" s="123" t="s">
        <v>57</v>
      </c>
      <c r="C6" s="123">
        <v>2.7405</v>
      </c>
      <c r="D6" s="123">
        <v>78709.0</v>
      </c>
      <c r="E6" s="123">
        <v>215376.103</v>
      </c>
      <c r="F6" s="123">
        <v>5.419476296</v>
      </c>
      <c r="G6" s="123">
        <v>242972.9475</v>
      </c>
      <c r="H6" s="123">
        <v>745098.7325</v>
      </c>
      <c r="I6" s="123">
        <v>1.128133271</v>
      </c>
      <c r="J6" s="123">
        <v>3.459523699</v>
      </c>
      <c r="K6" s="156">
        <v>0.1344</v>
      </c>
      <c r="L6" s="123">
        <v>419567.0</v>
      </c>
      <c r="M6" s="123">
        <v>1.969916133</v>
      </c>
      <c r="N6" s="123">
        <v>15791.0</v>
      </c>
      <c r="O6" s="123">
        <v>551742.7285</v>
      </c>
      <c r="P6" s="123">
        <v>185298.404</v>
      </c>
      <c r="Q6" s="123">
        <v>8057.6</v>
      </c>
      <c r="R6" s="123">
        <v>44.0</v>
      </c>
    </row>
    <row r="7">
      <c r="A7" s="123" t="s">
        <v>61</v>
      </c>
      <c r="B7" s="123" t="s">
        <v>58</v>
      </c>
      <c r="C7" s="123">
        <v>3.077333333</v>
      </c>
      <c r="D7" s="123">
        <v>67206.0</v>
      </c>
      <c r="E7" s="123">
        <v>205688.8</v>
      </c>
      <c r="F7" s="123">
        <v>5.3618659</v>
      </c>
      <c r="G7" s="123">
        <v>323895.4137</v>
      </c>
      <c r="H7" s="123">
        <v>619718.5463</v>
      </c>
      <c r="I7" s="123">
        <v>1.57468668</v>
      </c>
      <c r="J7" s="123">
        <v>3.012893975</v>
      </c>
      <c r="K7" s="156">
        <v>0.0503</v>
      </c>
      <c r="L7" s="123">
        <v>356216.0</v>
      </c>
      <c r="M7" s="123">
        <v>1.741404189</v>
      </c>
      <c r="N7" s="123">
        <v>3294.0</v>
      </c>
      <c r="O7" s="123">
        <v>465626.0983</v>
      </c>
      <c r="P7" s="123">
        <v>146735.648</v>
      </c>
      <c r="Q7" s="123">
        <v>7356.8</v>
      </c>
      <c r="R7" s="123">
        <v>44.33333333</v>
      </c>
    </row>
    <row r="8">
      <c r="A8" s="123" t="s">
        <v>61</v>
      </c>
      <c r="B8" s="123" t="s">
        <v>59</v>
      </c>
      <c r="C8" s="123">
        <v>2.869</v>
      </c>
      <c r="D8" s="123">
        <v>59283.0</v>
      </c>
      <c r="E8" s="123">
        <v>170073.68</v>
      </c>
      <c r="F8" s="123">
        <v>4.859382074</v>
      </c>
      <c r="G8" s="123">
        <v>286975.6801</v>
      </c>
      <c r="H8" s="123">
        <v>493305.4799</v>
      </c>
      <c r="I8" s="123">
        <v>1.687360914</v>
      </c>
      <c r="J8" s="123">
        <v>2.900539812</v>
      </c>
      <c r="K8" s="156">
        <v>0.036</v>
      </c>
      <c r="L8" s="123">
        <v>288059.0</v>
      </c>
      <c r="M8" s="123">
        <v>1.693734886</v>
      </c>
      <c r="N8" s="123">
        <v>2217.0</v>
      </c>
      <c r="O8" s="123">
        <v>379338.7499</v>
      </c>
      <c r="P8" s="123">
        <v>107264.33</v>
      </c>
      <c r="Q8" s="123">
        <v>6702.4</v>
      </c>
      <c r="R8" s="123">
        <v>43.0</v>
      </c>
    </row>
    <row r="9">
      <c r="A9" s="123" t="s">
        <v>61</v>
      </c>
      <c r="B9" s="123" t="s">
        <v>60</v>
      </c>
      <c r="C9" s="123" t="e">
        <v>#DIV/0!</v>
      </c>
      <c r="D9" s="123">
        <v>0.0</v>
      </c>
      <c r="E9" s="123">
        <v>0.0</v>
      </c>
      <c r="F9" s="123" t="e">
        <v>#DIV/0!</v>
      </c>
      <c r="G9" s="123">
        <v>0.0</v>
      </c>
      <c r="H9" s="123">
        <v>0.0</v>
      </c>
      <c r="I9" s="123" t="e">
        <v>#DIV/0!</v>
      </c>
      <c r="J9" s="123" t="e">
        <v>#DIV/0!</v>
      </c>
      <c r="K9" s="123" t="e">
        <v>#DIV/0!</v>
      </c>
      <c r="L9" s="123">
        <v>0.0</v>
      </c>
      <c r="M9" s="123" t="e">
        <v>#DIV/0!</v>
      </c>
      <c r="N9" s="123">
        <v>0.0</v>
      </c>
      <c r="O9" s="123">
        <v>0.0</v>
      </c>
      <c r="P9" s="123">
        <v>0.0</v>
      </c>
      <c r="Q9" s="123">
        <v>0.0</v>
      </c>
      <c r="R9" s="123" t="e">
        <v>#DIV/0!</v>
      </c>
    </row>
    <row r="10">
      <c r="A10" s="123" t="s">
        <v>62</v>
      </c>
      <c r="B10" s="123" t="s">
        <v>57</v>
      </c>
      <c r="C10" s="123">
        <v>2.7622</v>
      </c>
      <c r="D10" s="123">
        <v>101758.0</v>
      </c>
      <c r="E10" s="123">
        <v>280949.295</v>
      </c>
      <c r="F10" s="123">
        <v>4.888243308</v>
      </c>
      <c r="G10" s="123">
        <v>426880.8429</v>
      </c>
      <c r="H10" s="123">
        <v>862163.6371</v>
      </c>
      <c r="I10" s="123">
        <v>1.519423079</v>
      </c>
      <c r="J10" s="123">
        <v>3.068751737</v>
      </c>
      <c r="K10" s="156">
        <v>0.0262</v>
      </c>
      <c r="L10" s="123">
        <v>497176.0</v>
      </c>
      <c r="M10" s="123">
        <v>1.769552736</v>
      </c>
      <c r="N10" s="123">
        <v>2742.0</v>
      </c>
      <c r="O10" s="123">
        <v>658673.3699</v>
      </c>
      <c r="P10" s="123">
        <v>192559.0672</v>
      </c>
      <c r="Q10" s="123">
        <v>10931.2</v>
      </c>
      <c r="R10" s="123">
        <v>44.2</v>
      </c>
    </row>
    <row r="11">
      <c r="A11" s="123" t="s">
        <v>62</v>
      </c>
      <c r="B11" s="123" t="s">
        <v>58</v>
      </c>
      <c r="C11" s="123">
        <v>3.0668</v>
      </c>
      <c r="D11" s="123">
        <v>95312.0</v>
      </c>
      <c r="E11" s="123">
        <v>292048.603</v>
      </c>
      <c r="F11" s="123">
        <v>5.295241186</v>
      </c>
      <c r="G11" s="123">
        <v>470180.7547</v>
      </c>
      <c r="H11" s="123">
        <v>869698.7653</v>
      </c>
      <c r="I11" s="123">
        <v>1.609940092</v>
      </c>
      <c r="J11" s="123">
        <v>2.977924758</v>
      </c>
      <c r="K11" s="156">
        <v>0.0469</v>
      </c>
      <c r="L11" s="123">
        <v>504174.0</v>
      </c>
      <c r="M11" s="123">
        <v>1.727464939</v>
      </c>
      <c r="N11" s="123">
        <v>4688.0</v>
      </c>
      <c r="O11" s="123">
        <v>671860.9741</v>
      </c>
      <c r="P11" s="123">
        <v>184437.7912</v>
      </c>
      <c r="Q11" s="123">
        <v>13400.0</v>
      </c>
      <c r="R11" s="123">
        <v>43.6</v>
      </c>
    </row>
    <row r="12">
      <c r="A12" s="123" t="s">
        <v>62</v>
      </c>
      <c r="B12" s="123" t="s">
        <v>59</v>
      </c>
      <c r="C12" s="123">
        <v>2.917</v>
      </c>
      <c r="D12" s="123">
        <v>39806.0</v>
      </c>
      <c r="E12" s="123">
        <v>116086.422</v>
      </c>
      <c r="F12" s="123">
        <v>5.143878432</v>
      </c>
      <c r="G12" s="123">
        <v>176221.1073</v>
      </c>
      <c r="H12" s="123">
        <v>356445.6927</v>
      </c>
      <c r="I12" s="123">
        <v>1.518016528</v>
      </c>
      <c r="J12" s="123">
        <v>3.070520106</v>
      </c>
      <c r="K12" s="156">
        <v>0.0291</v>
      </c>
      <c r="L12" s="123">
        <v>204694.0</v>
      </c>
      <c r="M12" s="123">
        <v>1.763021972</v>
      </c>
      <c r="N12" s="123">
        <v>1194.0</v>
      </c>
      <c r="O12" s="123">
        <v>274511.2927</v>
      </c>
      <c r="P12" s="123">
        <v>75913.6</v>
      </c>
      <c r="Q12" s="123">
        <v>6020.8</v>
      </c>
      <c r="R12" s="123">
        <v>43.5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4</v>
      </c>
      <c r="J1" s="123" t="s">
        <v>5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2.872411765</v>
      </c>
      <c r="D2" s="123">
        <v>643701.0</v>
      </c>
      <c r="E2" s="123">
        <v>1855417.748</v>
      </c>
      <c r="F2" s="123">
        <v>4.945236465</v>
      </c>
      <c r="G2" s="123">
        <v>3068598.782</v>
      </c>
      <c r="H2" s="123">
        <v>5444114.058</v>
      </c>
      <c r="I2" s="123">
        <v>1.653858699</v>
      </c>
      <c r="J2" s="123">
        <v>2.934171598</v>
      </c>
      <c r="K2" s="156">
        <v>0.0341</v>
      </c>
      <c r="L2" s="123">
        <v>3197483.0</v>
      </c>
      <c r="M2" s="123">
        <v>1.721652809</v>
      </c>
      <c r="N2" s="123">
        <v>23199.0</v>
      </c>
      <c r="O2" s="123">
        <v>4157714.008</v>
      </c>
      <c r="P2" s="123">
        <v>1236192.05</v>
      </c>
      <c r="Q2" s="123">
        <v>50208.0</v>
      </c>
      <c r="R2" s="123">
        <v>44.17647059</v>
      </c>
    </row>
    <row r="3">
      <c r="A3" s="123" t="s">
        <v>56</v>
      </c>
      <c r="B3" s="123" t="s">
        <v>58</v>
      </c>
      <c r="C3" s="123">
        <v>3.170235294</v>
      </c>
      <c r="D3" s="123">
        <v>576587.0</v>
      </c>
      <c r="E3" s="123">
        <v>1833095.21</v>
      </c>
      <c r="F3" s="123">
        <v>5.409800005</v>
      </c>
      <c r="G3" s="123">
        <v>3154197.934</v>
      </c>
      <c r="H3" s="123">
        <v>5255881.346</v>
      </c>
      <c r="I3" s="123">
        <v>1.720695094</v>
      </c>
      <c r="J3" s="123">
        <v>2.86721678</v>
      </c>
      <c r="K3" s="156">
        <v>0.0603</v>
      </c>
      <c r="L3" s="123">
        <v>3131973.0</v>
      </c>
      <c r="M3" s="123">
        <v>1.706625688</v>
      </c>
      <c r="N3" s="123">
        <v>38613.0</v>
      </c>
      <c r="O3" s="123">
        <v>4107393.636</v>
      </c>
      <c r="P3" s="123">
        <v>1097079.711</v>
      </c>
      <c r="Q3" s="123">
        <v>51408.0</v>
      </c>
      <c r="R3" s="123">
        <v>44.0</v>
      </c>
    </row>
    <row r="4">
      <c r="A4" s="123" t="s">
        <v>56</v>
      </c>
      <c r="B4" s="123" t="s">
        <v>59</v>
      </c>
      <c r="C4" s="123">
        <v>2.898</v>
      </c>
      <c r="D4" s="123">
        <v>19712.0</v>
      </c>
      <c r="E4" s="123">
        <v>57125.376</v>
      </c>
      <c r="F4" s="123">
        <v>4.888392857</v>
      </c>
      <c r="G4" s="123">
        <v>100926.346</v>
      </c>
      <c r="H4" s="123">
        <v>161140.214</v>
      </c>
      <c r="I4" s="123">
        <v>1.76675154</v>
      </c>
      <c r="J4" s="123">
        <v>2.820816689</v>
      </c>
      <c r="K4" s="156">
        <v>0.0384</v>
      </c>
      <c r="L4" s="123">
        <v>96360.0</v>
      </c>
      <c r="M4" s="123">
        <v>1.686816031</v>
      </c>
      <c r="N4" s="123">
        <v>788.0</v>
      </c>
      <c r="O4" s="123">
        <v>126109.49</v>
      </c>
      <c r="P4" s="123">
        <v>32918.724</v>
      </c>
      <c r="Q4" s="123">
        <v>2112.0</v>
      </c>
      <c r="R4" s="123">
        <v>43.0</v>
      </c>
    </row>
    <row r="5">
      <c r="A5" s="123" t="s">
        <v>56</v>
      </c>
      <c r="B5" s="123" t="s">
        <v>60</v>
      </c>
      <c r="C5" s="123" t="e">
        <v>#DIV/0!</v>
      </c>
      <c r="D5" s="123">
        <v>0.0</v>
      </c>
      <c r="E5" s="123">
        <v>0.0</v>
      </c>
      <c r="F5" s="123" t="e">
        <v>#DIV/0!</v>
      </c>
      <c r="G5" s="123">
        <v>0.0</v>
      </c>
      <c r="H5" s="123">
        <v>0.0</v>
      </c>
      <c r="I5" s="123" t="e">
        <v>#DIV/0!</v>
      </c>
      <c r="J5" s="123" t="e">
        <v>#DIV/0!</v>
      </c>
      <c r="K5" s="123" t="e">
        <v>#DIV/0!</v>
      </c>
      <c r="L5" s="123">
        <v>0.0</v>
      </c>
      <c r="M5" s="123" t="e">
        <v>#DIV/0!</v>
      </c>
      <c r="N5" s="123">
        <v>0.0</v>
      </c>
      <c r="O5" s="123">
        <v>0.0</v>
      </c>
      <c r="P5" s="123">
        <v>0.0</v>
      </c>
      <c r="Q5" s="123">
        <v>0.0</v>
      </c>
      <c r="R5" s="123" t="e">
        <v>#DIV/0!</v>
      </c>
    </row>
    <row r="6">
      <c r="A6" s="123" t="s">
        <v>61</v>
      </c>
      <c r="B6" s="123" t="s">
        <v>57</v>
      </c>
      <c r="C6" s="123">
        <v>2.7776</v>
      </c>
      <c r="D6" s="123">
        <v>100820.0</v>
      </c>
      <c r="E6" s="123">
        <v>279664.18</v>
      </c>
      <c r="F6" s="123">
        <v>4.854991283</v>
      </c>
      <c r="G6" s="123">
        <v>423796.3623</v>
      </c>
      <c r="H6" s="123">
        <v>859283.7177</v>
      </c>
      <c r="I6" s="123">
        <v>1.515375914</v>
      </c>
      <c r="J6" s="123">
        <v>3.072555512</v>
      </c>
      <c r="K6" s="156">
        <v>0.0622</v>
      </c>
      <c r="L6" s="123">
        <v>488924.0</v>
      </c>
      <c r="M6" s="123">
        <v>1.747775123</v>
      </c>
      <c r="N6" s="123">
        <v>6680.0</v>
      </c>
      <c r="O6" s="123">
        <v>644288.7687</v>
      </c>
      <c r="P6" s="123">
        <v>204898.949</v>
      </c>
      <c r="Q6" s="123">
        <v>10096.0</v>
      </c>
      <c r="R6" s="123">
        <v>44.0</v>
      </c>
    </row>
    <row r="7">
      <c r="A7" s="123" t="s">
        <v>61</v>
      </c>
      <c r="B7" s="123" t="s">
        <v>58</v>
      </c>
      <c r="C7" s="123">
        <v>2.982</v>
      </c>
      <c r="D7" s="123">
        <v>67308.0</v>
      </c>
      <c r="E7" s="123">
        <v>200730.77</v>
      </c>
      <c r="F7" s="123">
        <v>5.052647479</v>
      </c>
      <c r="G7" s="123">
        <v>333871.133</v>
      </c>
      <c r="H7" s="123">
        <v>587078.107</v>
      </c>
      <c r="I7" s="123">
        <v>1.663278296</v>
      </c>
      <c r="J7" s="123">
        <v>2.924704105</v>
      </c>
      <c r="K7" s="156">
        <v>0.0763</v>
      </c>
      <c r="L7" s="123">
        <v>339755.0</v>
      </c>
      <c r="M7" s="123">
        <v>1.69514151</v>
      </c>
      <c r="N7" s="123">
        <v>5192.0</v>
      </c>
      <c r="O7" s="123">
        <v>449083.5905</v>
      </c>
      <c r="P7" s="123">
        <v>130346.5165</v>
      </c>
      <c r="Q7" s="123">
        <v>7648.0</v>
      </c>
      <c r="R7" s="123">
        <v>43.0</v>
      </c>
    </row>
    <row r="8">
      <c r="A8" s="123" t="s">
        <v>61</v>
      </c>
      <c r="B8" s="123" t="s">
        <v>59</v>
      </c>
      <c r="C8" s="123">
        <v>2.9</v>
      </c>
      <c r="D8" s="123">
        <v>40650.0</v>
      </c>
      <c r="E8" s="123">
        <v>117884.23</v>
      </c>
      <c r="F8" s="123">
        <v>4.890946688</v>
      </c>
      <c r="G8" s="123">
        <v>198104.6622</v>
      </c>
      <c r="H8" s="123">
        <v>342774.6578</v>
      </c>
      <c r="I8" s="123">
        <v>1.680501813</v>
      </c>
      <c r="J8" s="123">
        <v>2.907722753</v>
      </c>
      <c r="K8" s="156">
        <v>0.0321</v>
      </c>
      <c r="L8" s="123">
        <v>198810.0</v>
      </c>
      <c r="M8" s="123">
        <v>1.686511396</v>
      </c>
      <c r="N8" s="123">
        <v>1350.0</v>
      </c>
      <c r="O8" s="123">
        <v>264266.7193</v>
      </c>
      <c r="P8" s="123">
        <v>68635.9385</v>
      </c>
      <c r="Q8" s="123">
        <v>9872.0</v>
      </c>
      <c r="R8" s="123">
        <v>43.0</v>
      </c>
    </row>
    <row r="9">
      <c r="A9" s="123" t="s">
        <v>61</v>
      </c>
      <c r="B9" s="123" t="s">
        <v>60</v>
      </c>
      <c r="C9" s="123">
        <v>2.855</v>
      </c>
      <c r="D9" s="123">
        <v>19305.0</v>
      </c>
      <c r="E9" s="123">
        <v>55115.775</v>
      </c>
      <c r="F9" s="123">
        <v>5.044651645</v>
      </c>
      <c r="G9" s="123">
        <v>87245.15986</v>
      </c>
      <c r="H9" s="123">
        <v>165645.4001</v>
      </c>
      <c r="I9" s="123">
        <v>1.582943538</v>
      </c>
      <c r="J9" s="123">
        <v>3.005408164</v>
      </c>
      <c r="K9" s="156">
        <v>0.0537</v>
      </c>
      <c r="L9" s="123">
        <v>97387.0</v>
      </c>
      <c r="M9" s="123">
        <v>1.766953291</v>
      </c>
      <c r="N9" s="123">
        <v>1095.0</v>
      </c>
      <c r="O9" s="123">
        <v>129108.7481</v>
      </c>
      <c r="P9" s="123">
        <v>34091.852</v>
      </c>
      <c r="Q9" s="123">
        <v>2444.8</v>
      </c>
      <c r="R9" s="123">
        <v>44.0</v>
      </c>
    </row>
    <row r="10">
      <c r="A10" s="123" t="s">
        <v>62</v>
      </c>
      <c r="B10" s="123" t="s">
        <v>57</v>
      </c>
      <c r="C10" s="123" t="e">
        <v>#DIV/0!</v>
      </c>
      <c r="D10" s="123">
        <v>0.0</v>
      </c>
      <c r="E10" s="123">
        <v>0.0</v>
      </c>
      <c r="F10" s="123" t="e">
        <v>#DIV/0!</v>
      </c>
      <c r="G10" s="123">
        <v>0.0</v>
      </c>
      <c r="H10" s="123">
        <v>0.0</v>
      </c>
      <c r="I10" s="123" t="e">
        <v>#DIV/0!</v>
      </c>
      <c r="J10" s="123" t="e">
        <v>#DIV/0!</v>
      </c>
      <c r="K10" s="123" t="e">
        <v>#DIV/0!</v>
      </c>
      <c r="L10" s="123">
        <v>0.0</v>
      </c>
      <c r="M10" s="123" t="e">
        <v>#DIV/0!</v>
      </c>
      <c r="N10" s="123">
        <v>0.0</v>
      </c>
      <c r="O10" s="123">
        <v>0.0</v>
      </c>
      <c r="P10" s="123">
        <v>0.0</v>
      </c>
      <c r="Q10" s="123">
        <v>0.0</v>
      </c>
      <c r="R10" s="123" t="e">
        <v>#DIV/0!</v>
      </c>
    </row>
    <row r="11">
      <c r="A11" s="123" t="s">
        <v>62</v>
      </c>
      <c r="B11" s="123" t="s">
        <v>58</v>
      </c>
      <c r="C11" s="123" t="e">
        <v>#DIV/0!</v>
      </c>
      <c r="D11" s="123">
        <v>0.0</v>
      </c>
      <c r="E11" s="123">
        <v>0.0</v>
      </c>
      <c r="F11" s="123" t="e">
        <v>#DIV/0!</v>
      </c>
      <c r="G11" s="123">
        <v>0.0</v>
      </c>
      <c r="H11" s="123">
        <v>0.0</v>
      </c>
      <c r="I11" s="123" t="e">
        <v>#DIV/0!</v>
      </c>
      <c r="J11" s="123" t="e">
        <v>#DIV/0!</v>
      </c>
      <c r="K11" s="123" t="e">
        <v>#DIV/0!</v>
      </c>
      <c r="L11" s="123">
        <v>0.0</v>
      </c>
      <c r="M11" s="123" t="e">
        <v>#DIV/0!</v>
      </c>
      <c r="N11" s="123">
        <v>0.0</v>
      </c>
      <c r="O11" s="123">
        <v>0.0</v>
      </c>
      <c r="P11" s="123">
        <v>0.0</v>
      </c>
      <c r="Q11" s="123">
        <v>0.0</v>
      </c>
      <c r="R11" s="123" t="e">
        <v>#DIV/0!</v>
      </c>
    </row>
    <row r="12">
      <c r="A12" s="123" t="s">
        <v>62</v>
      </c>
      <c r="B12" s="123" t="s">
        <v>59</v>
      </c>
      <c r="C12" s="123">
        <v>2.8475</v>
      </c>
      <c r="D12" s="123">
        <v>40081.0</v>
      </c>
      <c r="E12" s="123">
        <v>114130.314</v>
      </c>
      <c r="F12" s="123">
        <v>4.962729821</v>
      </c>
      <c r="G12" s="123">
        <v>178017.9458</v>
      </c>
      <c r="H12" s="123">
        <v>345610.4942</v>
      </c>
      <c r="I12" s="123">
        <v>1.559777938</v>
      </c>
      <c r="J12" s="123">
        <v>3.028209439</v>
      </c>
      <c r="K12" s="156">
        <v>0.0224</v>
      </c>
      <c r="L12" s="123">
        <v>198911.0</v>
      </c>
      <c r="M12" s="123">
        <v>1.742869182</v>
      </c>
      <c r="N12" s="123">
        <v>919.0</v>
      </c>
      <c r="O12" s="123">
        <v>269446.3502</v>
      </c>
      <c r="P12" s="123">
        <v>70980.144</v>
      </c>
      <c r="Q12" s="123">
        <v>5184.0</v>
      </c>
      <c r="R12" s="123">
        <v>44.0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>
        <v>3.319</v>
      </c>
      <c r="D15" s="123">
        <v>18952.0</v>
      </c>
      <c r="E15" s="123">
        <v>62901.688</v>
      </c>
      <c r="F15" s="123">
        <v>5.642043056</v>
      </c>
      <c r="G15" s="123">
        <v>110818.988</v>
      </c>
      <c r="H15" s="123">
        <v>177766.212</v>
      </c>
      <c r="I15" s="123">
        <v>1.761780829</v>
      </c>
      <c r="J15" s="123">
        <v>2.82609605</v>
      </c>
      <c r="K15" s="156">
        <v>0.0524</v>
      </c>
      <c r="L15" s="123">
        <v>106928.0</v>
      </c>
      <c r="M15" s="123">
        <v>1.699922584</v>
      </c>
      <c r="N15" s="123">
        <v>1048.0</v>
      </c>
      <c r="O15" s="123">
        <v>141288.38</v>
      </c>
      <c r="P15" s="123">
        <v>33421.832</v>
      </c>
      <c r="Q15" s="123">
        <v>3056.0</v>
      </c>
      <c r="R15" s="123">
        <v>45.0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68</v>
      </c>
      <c r="J1" s="123" t="s">
        <v>48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2.886217391</v>
      </c>
      <c r="D2" s="123">
        <v>681083.0</v>
      </c>
      <c r="E2" s="123">
        <v>1963642.998</v>
      </c>
      <c r="F2" s="123">
        <v>5.049282661</v>
      </c>
      <c r="G2" s="123">
        <v>3085391.778</v>
      </c>
      <c r="H2" s="123">
        <v>5923742.662</v>
      </c>
      <c r="I2" s="123">
        <v>1.571259023</v>
      </c>
      <c r="J2" s="123">
        <v>3.016710608</v>
      </c>
      <c r="K2" s="156">
        <v>0.0349</v>
      </c>
      <c r="L2" s="123">
        <v>3430905.0</v>
      </c>
      <c r="M2" s="123">
        <v>1.749115969</v>
      </c>
      <c r="N2" s="123">
        <v>23817.0</v>
      </c>
      <c r="O2" s="123">
        <v>4509384.199</v>
      </c>
      <c r="P2" s="123">
        <v>1327632.063</v>
      </c>
      <c r="Q2" s="123">
        <v>86726.4</v>
      </c>
      <c r="R2" s="123">
        <v>45.17391304</v>
      </c>
    </row>
    <row r="3">
      <c r="A3" s="123" t="s">
        <v>56</v>
      </c>
      <c r="B3" s="123" t="s">
        <v>58</v>
      </c>
      <c r="C3" s="123">
        <v>3.235541667</v>
      </c>
      <c r="D3" s="123">
        <v>671815.0</v>
      </c>
      <c r="E3" s="123">
        <v>2169307.002</v>
      </c>
      <c r="F3" s="123">
        <v>5.536790444</v>
      </c>
      <c r="G3" s="123">
        <v>3694713.681</v>
      </c>
      <c r="H3" s="123">
        <v>6257988.839</v>
      </c>
      <c r="I3" s="123">
        <v>1.703176949</v>
      </c>
      <c r="J3" s="123">
        <v>2.884787092</v>
      </c>
      <c r="K3" s="156">
        <v>0.0467</v>
      </c>
      <c r="L3" s="123">
        <v>3712257.0</v>
      </c>
      <c r="M3" s="123">
        <v>1.711254171</v>
      </c>
      <c r="N3" s="123">
        <v>32685.0</v>
      </c>
      <c r="O3" s="123">
        <v>4882184.524</v>
      </c>
      <c r="P3" s="123">
        <v>1282314.715</v>
      </c>
      <c r="Q3" s="123">
        <v>93489.6</v>
      </c>
      <c r="R3" s="123">
        <v>45.0</v>
      </c>
    </row>
    <row r="4">
      <c r="A4" s="123" t="s">
        <v>56</v>
      </c>
      <c r="B4" s="123" t="s">
        <v>59</v>
      </c>
      <c r="C4" s="123">
        <v>3.011</v>
      </c>
      <c r="D4" s="123">
        <v>140169.0</v>
      </c>
      <c r="E4" s="123">
        <v>414510.261</v>
      </c>
      <c r="F4" s="123">
        <v>5.128156406</v>
      </c>
      <c r="G4" s="123">
        <v>670763.7756</v>
      </c>
      <c r="H4" s="123">
        <v>1230962.224</v>
      </c>
      <c r="I4" s="123">
        <v>1.618207892</v>
      </c>
      <c r="J4" s="123">
        <v>2.969678534</v>
      </c>
      <c r="K4" s="156">
        <v>0.04</v>
      </c>
      <c r="L4" s="123">
        <v>704941.0</v>
      </c>
      <c r="M4" s="123">
        <v>1.703058757</v>
      </c>
      <c r="N4" s="123">
        <v>5831.0</v>
      </c>
      <c r="O4" s="123">
        <v>931634.0796</v>
      </c>
      <c r="P4" s="123">
        <v>273993.7448</v>
      </c>
      <c r="Q4" s="123">
        <v>25334.4</v>
      </c>
      <c r="R4" s="123">
        <v>43.8</v>
      </c>
    </row>
    <row r="5">
      <c r="A5" s="123" t="s">
        <v>56</v>
      </c>
      <c r="B5" s="123" t="s">
        <v>60</v>
      </c>
      <c r="C5" s="123">
        <v>3.10625</v>
      </c>
      <c r="D5" s="123">
        <v>83026.0</v>
      </c>
      <c r="E5" s="123">
        <v>257750.44</v>
      </c>
      <c r="F5" s="123">
        <v>5.466730743</v>
      </c>
      <c r="G5" s="123">
        <v>384073.4438</v>
      </c>
      <c r="H5" s="123">
        <v>798529.4362</v>
      </c>
      <c r="I5" s="123">
        <v>1.490098111</v>
      </c>
      <c r="J5" s="123">
        <v>3.098072058</v>
      </c>
      <c r="K5" s="156">
        <v>0.0348</v>
      </c>
      <c r="L5" s="123">
        <v>453618.0</v>
      </c>
      <c r="M5" s="123">
        <v>1.759797408</v>
      </c>
      <c r="N5" s="123">
        <v>2974.0</v>
      </c>
      <c r="O5" s="123">
        <v>598840.4028</v>
      </c>
      <c r="P5" s="123">
        <v>187489.0334</v>
      </c>
      <c r="Q5" s="123">
        <v>12200.0</v>
      </c>
      <c r="R5" s="123">
        <v>46.25</v>
      </c>
    </row>
    <row r="6">
      <c r="A6" s="123" t="s">
        <v>61</v>
      </c>
      <c r="B6" s="123" t="s">
        <v>57</v>
      </c>
      <c r="C6" s="123">
        <v>2.802333333</v>
      </c>
      <c r="D6" s="123">
        <v>73649.0</v>
      </c>
      <c r="E6" s="123">
        <v>207577.112</v>
      </c>
      <c r="F6" s="123">
        <v>4.830509355</v>
      </c>
      <c r="G6" s="123">
        <v>340263.6734</v>
      </c>
      <c r="H6" s="123">
        <v>612067.4866</v>
      </c>
      <c r="I6" s="123">
        <v>1.63921576</v>
      </c>
      <c r="J6" s="123">
        <v>2.948627046</v>
      </c>
      <c r="K6" s="156">
        <v>0.0284</v>
      </c>
      <c r="L6" s="123">
        <v>358468.0</v>
      </c>
      <c r="M6" s="123">
        <v>1.723025664</v>
      </c>
      <c r="N6" s="123">
        <v>2351.0</v>
      </c>
      <c r="O6" s="123">
        <v>469065.5346</v>
      </c>
      <c r="P6" s="123">
        <v>134221.152</v>
      </c>
      <c r="Q6" s="123">
        <v>8780.8</v>
      </c>
      <c r="R6" s="123">
        <v>44.66666667</v>
      </c>
    </row>
    <row r="7">
      <c r="A7" s="123" t="s">
        <v>61</v>
      </c>
      <c r="B7" s="123" t="s">
        <v>58</v>
      </c>
      <c r="C7" s="123">
        <v>3.04</v>
      </c>
      <c r="D7" s="123">
        <v>19866.0</v>
      </c>
      <c r="E7" s="123">
        <v>60392.64</v>
      </c>
      <c r="F7" s="123">
        <v>5.238950972</v>
      </c>
      <c r="G7" s="123">
        <v>97075.10384</v>
      </c>
      <c r="H7" s="123">
        <v>179994.2162</v>
      </c>
      <c r="I7" s="123">
        <v>1.607399575</v>
      </c>
      <c r="J7" s="123">
        <v>2.980399866</v>
      </c>
      <c r="K7" s="156">
        <v>0.0309</v>
      </c>
      <c r="L7" s="123">
        <v>104077.0</v>
      </c>
      <c r="M7" s="123">
        <v>1.723339135</v>
      </c>
      <c r="N7" s="123">
        <v>634.0</v>
      </c>
      <c r="O7" s="123">
        <v>138988.6797</v>
      </c>
      <c r="P7" s="123">
        <v>37245.5365</v>
      </c>
      <c r="Q7" s="123">
        <v>3760.0</v>
      </c>
      <c r="R7" s="123">
        <v>45.0</v>
      </c>
    </row>
    <row r="8">
      <c r="A8" s="123" t="s">
        <v>61</v>
      </c>
      <c r="B8" s="123" t="s">
        <v>59</v>
      </c>
      <c r="C8" s="123">
        <v>3.067</v>
      </c>
      <c r="D8" s="123">
        <v>20588.0</v>
      </c>
      <c r="E8" s="123">
        <v>63143.396</v>
      </c>
      <c r="F8" s="123">
        <v>5.286088984</v>
      </c>
      <c r="G8" s="123">
        <v>106101.348</v>
      </c>
      <c r="H8" s="123">
        <v>183630.852</v>
      </c>
      <c r="I8" s="123">
        <v>1.680323751</v>
      </c>
      <c r="J8" s="123">
        <v>2.908156096</v>
      </c>
      <c r="K8" s="156">
        <v>0.0424</v>
      </c>
      <c r="L8" s="123">
        <v>108830.0</v>
      </c>
      <c r="M8" s="123">
        <v>1.723537328</v>
      </c>
      <c r="N8" s="123">
        <v>912.0</v>
      </c>
      <c r="O8" s="123">
        <v>142835.23</v>
      </c>
      <c r="P8" s="123">
        <v>37883.622</v>
      </c>
      <c r="Q8" s="123">
        <v>2912.0</v>
      </c>
      <c r="R8" s="123">
        <v>46.0</v>
      </c>
    </row>
    <row r="9">
      <c r="A9" s="123" t="s">
        <v>61</v>
      </c>
      <c r="B9" s="123" t="s">
        <v>60</v>
      </c>
      <c r="C9" s="123" t="e">
        <v>#DIV/0!</v>
      </c>
      <c r="D9" s="123">
        <v>0.0</v>
      </c>
      <c r="E9" s="123">
        <v>0.0</v>
      </c>
      <c r="F9" s="123" t="e">
        <v>#DIV/0!</v>
      </c>
      <c r="G9" s="123">
        <v>0.0</v>
      </c>
      <c r="H9" s="123">
        <v>0.0</v>
      </c>
      <c r="I9" s="123" t="e">
        <v>#DIV/0!</v>
      </c>
      <c r="J9" s="123" t="e">
        <v>#DIV/0!</v>
      </c>
      <c r="K9" s="123" t="e">
        <v>#DIV/0!</v>
      </c>
      <c r="L9" s="123">
        <v>0.0</v>
      </c>
      <c r="M9" s="123" t="e">
        <v>#DIV/0!</v>
      </c>
      <c r="N9" s="123">
        <v>0.0</v>
      </c>
      <c r="O9" s="123">
        <v>0.0</v>
      </c>
      <c r="P9" s="123">
        <v>0.0</v>
      </c>
      <c r="Q9" s="123">
        <v>0.0</v>
      </c>
      <c r="R9" s="123" t="e">
        <v>#DIV/0!</v>
      </c>
    </row>
    <row r="10">
      <c r="A10" s="123" t="s">
        <v>62</v>
      </c>
      <c r="B10" s="123" t="s">
        <v>57</v>
      </c>
      <c r="C10" s="123">
        <v>2.833</v>
      </c>
      <c r="D10" s="123">
        <v>40312.0</v>
      </c>
      <c r="E10" s="123">
        <v>114115.696</v>
      </c>
      <c r="F10" s="123">
        <v>5.131333798</v>
      </c>
      <c r="G10" s="123">
        <v>163464.5602</v>
      </c>
      <c r="H10" s="123">
        <v>360072.1198</v>
      </c>
      <c r="I10" s="123">
        <v>1.432445894</v>
      </c>
      <c r="J10" s="123">
        <v>3.155325099</v>
      </c>
      <c r="K10" s="156">
        <v>0.024</v>
      </c>
      <c r="L10" s="123">
        <v>206641.0</v>
      </c>
      <c r="M10" s="123">
        <v>1.81054436</v>
      </c>
      <c r="N10" s="123">
        <v>988.0</v>
      </c>
      <c r="O10" s="123">
        <v>279647.5968</v>
      </c>
      <c r="P10" s="123">
        <v>73322.123</v>
      </c>
      <c r="Q10" s="123">
        <v>7102.4</v>
      </c>
      <c r="R10" s="123">
        <v>45.0</v>
      </c>
    </row>
    <row r="11">
      <c r="A11" s="123" t="s">
        <v>62</v>
      </c>
      <c r="B11" s="123" t="s">
        <v>58</v>
      </c>
      <c r="C11" s="123">
        <v>3.1715</v>
      </c>
      <c r="D11" s="123">
        <v>37746.0</v>
      </c>
      <c r="E11" s="123">
        <v>119633.567</v>
      </c>
      <c r="F11" s="123">
        <v>5.625494072</v>
      </c>
      <c r="G11" s="123">
        <v>181949.9469</v>
      </c>
      <c r="H11" s="123">
        <v>366912.4931</v>
      </c>
      <c r="I11" s="123">
        <v>1.520893771</v>
      </c>
      <c r="J11" s="123">
        <v>3.066969433</v>
      </c>
      <c r="K11" s="156">
        <v>0.0446</v>
      </c>
      <c r="L11" s="123">
        <v>212155.0</v>
      </c>
      <c r="M11" s="123">
        <v>1.773396285</v>
      </c>
      <c r="N11" s="123">
        <v>1754.0</v>
      </c>
      <c r="O11" s="123">
        <v>287941.6391</v>
      </c>
      <c r="P11" s="123">
        <v>71615.654</v>
      </c>
      <c r="Q11" s="123">
        <v>7355.2</v>
      </c>
      <c r="R11" s="123">
        <v>44.5</v>
      </c>
    </row>
    <row r="12">
      <c r="A12" s="123" t="s">
        <v>62</v>
      </c>
      <c r="B12" s="123" t="s">
        <v>59</v>
      </c>
      <c r="C12" s="123">
        <v>2.963</v>
      </c>
      <c r="D12" s="123">
        <v>18564.0</v>
      </c>
      <c r="E12" s="123">
        <v>55005.132</v>
      </c>
      <c r="F12" s="123">
        <v>5.163273002</v>
      </c>
      <c r="G12" s="123">
        <v>80051.09248</v>
      </c>
      <c r="H12" s="123">
        <v>172334.7875</v>
      </c>
      <c r="I12" s="123">
        <v>1.455338612</v>
      </c>
      <c r="J12" s="123">
        <v>3.133067429</v>
      </c>
      <c r="K12" s="156">
        <v>0.0229</v>
      </c>
      <c r="L12" s="123">
        <v>95851.0</v>
      </c>
      <c r="M12" s="123">
        <v>1.742582856</v>
      </c>
      <c r="N12" s="123">
        <v>436.0</v>
      </c>
      <c r="O12" s="123">
        <v>128636.431</v>
      </c>
      <c r="P12" s="123">
        <v>39141.5565</v>
      </c>
      <c r="Q12" s="123">
        <v>4556.8</v>
      </c>
      <c r="R12" s="123">
        <v>46.0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11</v>
      </c>
      <c r="B1" s="123" t="s">
        <v>55</v>
      </c>
      <c r="C1" s="123" t="s">
        <v>0</v>
      </c>
      <c r="D1" s="123" t="s">
        <v>35</v>
      </c>
      <c r="E1" s="123" t="s">
        <v>28</v>
      </c>
      <c r="F1" s="123" t="s">
        <v>3</v>
      </c>
      <c r="G1" s="123" t="s">
        <v>68</v>
      </c>
      <c r="H1" s="123" t="s">
        <v>48</v>
      </c>
      <c r="I1" s="123" t="s">
        <v>68</v>
      </c>
      <c r="J1" s="123" t="s">
        <v>48</v>
      </c>
      <c r="K1" s="123" t="s">
        <v>1</v>
      </c>
      <c r="L1" s="123" t="s">
        <v>51</v>
      </c>
      <c r="M1" s="123" t="s">
        <v>2</v>
      </c>
      <c r="N1" s="123" t="s">
        <v>53</v>
      </c>
      <c r="O1" s="123" t="s">
        <v>32</v>
      </c>
      <c r="P1" s="123" t="s">
        <v>33</v>
      </c>
      <c r="Q1" s="123" t="s">
        <v>54</v>
      </c>
      <c r="R1" s="123" t="s">
        <v>6</v>
      </c>
    </row>
    <row r="2">
      <c r="A2" s="123" t="s">
        <v>56</v>
      </c>
      <c r="B2" s="123" t="s">
        <v>57</v>
      </c>
      <c r="C2" s="123">
        <v>2.880222222</v>
      </c>
      <c r="D2" s="123">
        <v>712966.0</v>
      </c>
      <c r="E2" s="123">
        <v>2054821.85</v>
      </c>
      <c r="F2" s="123">
        <v>5.006514911</v>
      </c>
      <c r="G2" s="123">
        <v>3058022.944</v>
      </c>
      <c r="H2" s="123">
        <v>6190631.856</v>
      </c>
      <c r="I2" s="123">
        <v>1.488218039</v>
      </c>
      <c r="J2" s="123">
        <v>3.012734099</v>
      </c>
      <c r="K2" s="156">
        <v>0.0441</v>
      </c>
      <c r="L2" s="123">
        <v>3565296.0</v>
      </c>
      <c r="M2" s="123">
        <v>1.738609694</v>
      </c>
      <c r="N2" s="123">
        <v>37034.0</v>
      </c>
      <c r="O2" s="123">
        <v>4687313.121</v>
      </c>
      <c r="P2" s="123">
        <v>1422099.535</v>
      </c>
      <c r="Q2" s="123">
        <v>81219.2</v>
      </c>
      <c r="R2" s="123">
        <v>44.66666667</v>
      </c>
    </row>
    <row r="3">
      <c r="A3" s="123" t="s">
        <v>56</v>
      </c>
      <c r="B3" s="123" t="s">
        <v>58</v>
      </c>
      <c r="C3" s="123">
        <v>3.222241379</v>
      </c>
      <c r="D3" s="123">
        <v>750818.0</v>
      </c>
      <c r="E3" s="123">
        <v>2412256.86</v>
      </c>
      <c r="F3" s="123">
        <v>5.502088129</v>
      </c>
      <c r="G3" s="123">
        <v>3805381.21</v>
      </c>
      <c r="H3" s="123">
        <v>7052066.02</v>
      </c>
      <c r="I3" s="123">
        <v>1.577519075</v>
      </c>
      <c r="J3" s="123">
        <v>2.923430808</v>
      </c>
      <c r="K3" s="156">
        <v>0.0513</v>
      </c>
      <c r="L3" s="123">
        <v>4111097.0</v>
      </c>
      <c r="M3" s="123">
        <v>1.708329819</v>
      </c>
      <c r="N3" s="123">
        <v>41182.0</v>
      </c>
      <c r="O3" s="123">
        <v>5428127.2</v>
      </c>
      <c r="P3" s="123">
        <v>1522116.42</v>
      </c>
      <c r="Q3" s="123">
        <v>101822.4</v>
      </c>
      <c r="R3" s="123">
        <v>44.62068966</v>
      </c>
    </row>
    <row r="4">
      <c r="A4" s="123" t="s">
        <v>56</v>
      </c>
      <c r="B4" s="123" t="s">
        <v>59</v>
      </c>
      <c r="C4" s="123">
        <v>2.906857143</v>
      </c>
      <c r="D4" s="123">
        <v>149665.0</v>
      </c>
      <c r="E4" s="123">
        <v>431842.976</v>
      </c>
      <c r="F4" s="123">
        <v>5.090330844</v>
      </c>
      <c r="G4" s="123">
        <v>587350.6576</v>
      </c>
      <c r="H4" s="123">
        <v>1356361.182</v>
      </c>
      <c r="I4" s="123">
        <v>1.360102376</v>
      </c>
      <c r="J4" s="123">
        <v>3.140866606</v>
      </c>
      <c r="K4" s="156">
        <v>0.0502</v>
      </c>
      <c r="L4" s="123">
        <v>756615.0</v>
      </c>
      <c r="M4" s="123">
        <v>1.751435004</v>
      </c>
      <c r="N4" s="123">
        <v>7835.0</v>
      </c>
      <c r="O4" s="123">
        <v>1010840.357</v>
      </c>
      <c r="P4" s="123">
        <v>318031.2255</v>
      </c>
      <c r="Q4" s="123">
        <v>27489.6</v>
      </c>
      <c r="R4" s="123">
        <v>44.71428571</v>
      </c>
    </row>
    <row r="5">
      <c r="A5" s="123" t="s">
        <v>56</v>
      </c>
      <c r="B5" s="123" t="s">
        <v>60</v>
      </c>
      <c r="C5" s="123">
        <v>3.158333333</v>
      </c>
      <c r="D5" s="123">
        <v>88258.0</v>
      </c>
      <c r="E5" s="123">
        <v>277673.594</v>
      </c>
      <c r="F5" s="123">
        <v>5.427735389</v>
      </c>
      <c r="G5" s="123">
        <v>438700.1129</v>
      </c>
      <c r="H5" s="123">
        <v>811047.5471</v>
      </c>
      <c r="I5" s="123">
        <v>1.579912971</v>
      </c>
      <c r="J5" s="123">
        <v>2.920866674</v>
      </c>
      <c r="K5" s="156">
        <v>0.0622</v>
      </c>
      <c r="L5" s="123">
        <v>477780.0</v>
      </c>
      <c r="M5" s="123">
        <v>1.716242233</v>
      </c>
      <c r="N5" s="123">
        <v>6142.0</v>
      </c>
      <c r="O5" s="123">
        <v>623200.5861</v>
      </c>
      <c r="P5" s="123">
        <v>179547.761</v>
      </c>
      <c r="Q5" s="123">
        <v>8299.2</v>
      </c>
      <c r="R5" s="123">
        <v>45.33333333</v>
      </c>
    </row>
    <row r="6">
      <c r="A6" s="123" t="s">
        <v>61</v>
      </c>
      <c r="B6" s="123" t="s">
        <v>57</v>
      </c>
      <c r="C6" s="123">
        <v>2.727333333</v>
      </c>
      <c r="D6" s="123">
        <v>124112.0</v>
      </c>
      <c r="E6" s="123">
        <v>338524.855</v>
      </c>
      <c r="F6" s="123">
        <v>4.849185844</v>
      </c>
      <c r="G6" s="123">
        <v>471488.6314</v>
      </c>
      <c r="H6" s="123">
        <v>1052099.869</v>
      </c>
      <c r="I6" s="123">
        <v>1.392774044</v>
      </c>
      <c r="J6" s="123">
        <v>3.107895486</v>
      </c>
      <c r="K6" s="156">
        <v>0.0304</v>
      </c>
      <c r="L6" s="123">
        <v>601743.0</v>
      </c>
      <c r="M6" s="123">
        <v>1.779691618</v>
      </c>
      <c r="N6" s="123">
        <v>3888.0</v>
      </c>
      <c r="O6" s="123">
        <v>803687.1299</v>
      </c>
      <c r="P6" s="123">
        <v>232502.3387</v>
      </c>
      <c r="Q6" s="123">
        <v>15910.4</v>
      </c>
      <c r="R6" s="123">
        <v>45.33333333</v>
      </c>
    </row>
    <row r="7">
      <c r="A7" s="123" t="s">
        <v>61</v>
      </c>
      <c r="B7" s="123" t="s">
        <v>58</v>
      </c>
      <c r="C7" s="123">
        <v>3.181125</v>
      </c>
      <c r="D7" s="123">
        <v>155172.0</v>
      </c>
      <c r="E7" s="123">
        <v>493602.985</v>
      </c>
      <c r="F7" s="123">
        <v>5.409332258</v>
      </c>
      <c r="G7" s="123">
        <v>792497.6606</v>
      </c>
      <c r="H7" s="123">
        <v>1429330.969</v>
      </c>
      <c r="I7" s="123">
        <v>1.605536605</v>
      </c>
      <c r="J7" s="123">
        <v>2.895709736</v>
      </c>
      <c r="K7" s="156">
        <v>0.0332</v>
      </c>
      <c r="L7" s="123">
        <v>839266.0</v>
      </c>
      <c r="M7" s="123">
        <v>1.699794846</v>
      </c>
      <c r="N7" s="123">
        <v>5328.0</v>
      </c>
      <c r="O7" s="123">
        <v>1118803.768</v>
      </c>
      <c r="P7" s="123">
        <v>288176.8012</v>
      </c>
      <c r="Q7" s="123">
        <v>22350.4</v>
      </c>
      <c r="R7" s="123">
        <v>45.125</v>
      </c>
    </row>
    <row r="8">
      <c r="A8" s="123" t="s">
        <v>61</v>
      </c>
      <c r="B8" s="123" t="s">
        <v>59</v>
      </c>
      <c r="C8" s="123">
        <v>3.065666667</v>
      </c>
      <c r="D8" s="123">
        <v>58979.0</v>
      </c>
      <c r="E8" s="123">
        <v>180796.739</v>
      </c>
      <c r="F8" s="123">
        <v>5.282851405</v>
      </c>
      <c r="G8" s="123">
        <v>274881.272</v>
      </c>
      <c r="H8" s="123">
        <v>538989.548</v>
      </c>
      <c r="I8" s="123">
        <v>1.52038844</v>
      </c>
      <c r="J8" s="123">
        <v>2.981190651</v>
      </c>
      <c r="K8" s="156">
        <v>0.0488</v>
      </c>
      <c r="L8" s="123">
        <v>311609.0</v>
      </c>
      <c r="M8" s="123">
        <v>1.723465814</v>
      </c>
      <c r="N8" s="123">
        <v>3021.0</v>
      </c>
      <c r="O8" s="123">
        <v>411045.4655</v>
      </c>
      <c r="P8" s="123">
        <v>120126.4825</v>
      </c>
      <c r="Q8" s="123">
        <v>7817.6</v>
      </c>
      <c r="R8" s="123">
        <v>45.0</v>
      </c>
    </row>
    <row r="9">
      <c r="A9" s="123" t="s">
        <v>61</v>
      </c>
      <c r="B9" s="123" t="s">
        <v>60</v>
      </c>
      <c r="C9" s="123" t="e">
        <v>#DIV/0!</v>
      </c>
      <c r="D9" s="123">
        <v>0.0</v>
      </c>
      <c r="E9" s="123">
        <v>0.0</v>
      </c>
      <c r="F9" s="123" t="e">
        <v>#DIV/0!</v>
      </c>
      <c r="G9" s="123">
        <v>0.0</v>
      </c>
      <c r="H9" s="123">
        <v>0.0</v>
      </c>
      <c r="I9" s="123" t="e">
        <v>#DIV/0!</v>
      </c>
      <c r="J9" s="123" t="e">
        <v>#DIV/0!</v>
      </c>
      <c r="K9" s="123" t="e">
        <v>#DIV/0!</v>
      </c>
      <c r="L9" s="123">
        <v>0.0</v>
      </c>
      <c r="M9" s="123" t="e">
        <v>#DIV/0!</v>
      </c>
      <c r="N9" s="123">
        <v>0.0</v>
      </c>
      <c r="O9" s="123">
        <v>0.0</v>
      </c>
      <c r="P9" s="123">
        <v>0.0</v>
      </c>
      <c r="Q9" s="123">
        <v>0.0</v>
      </c>
      <c r="R9" s="123" t="e">
        <v>#DIV/0!</v>
      </c>
    </row>
    <row r="10">
      <c r="A10" s="123" t="s">
        <v>62</v>
      </c>
      <c r="B10" s="123" t="s">
        <v>57</v>
      </c>
      <c r="C10" s="123">
        <v>2.787</v>
      </c>
      <c r="D10" s="123">
        <v>40475.0</v>
      </c>
      <c r="E10" s="123">
        <v>112709.47</v>
      </c>
      <c r="F10" s="123">
        <v>4.863532284</v>
      </c>
      <c r="G10" s="123">
        <v>164084.6007</v>
      </c>
      <c r="H10" s="123">
        <v>343178.0993</v>
      </c>
      <c r="I10" s="123">
        <v>1.455819113</v>
      </c>
      <c r="J10" s="123">
        <v>3.044802707</v>
      </c>
      <c r="K10" s="156">
        <v>0.0248</v>
      </c>
      <c r="L10" s="123">
        <v>196584.0</v>
      </c>
      <c r="M10" s="123">
        <v>1.743283734</v>
      </c>
      <c r="N10" s="123">
        <v>1025.0</v>
      </c>
      <c r="O10" s="123">
        <v>261316.5403</v>
      </c>
      <c r="P10" s="123">
        <v>76519.159</v>
      </c>
      <c r="Q10" s="123">
        <v>5342.4</v>
      </c>
      <c r="R10" s="123">
        <v>44.5</v>
      </c>
    </row>
    <row r="11">
      <c r="A11" s="123" t="s">
        <v>62</v>
      </c>
      <c r="B11" s="123" t="s">
        <v>58</v>
      </c>
      <c r="C11" s="123">
        <v>2.968</v>
      </c>
      <c r="D11" s="123">
        <v>38957.0</v>
      </c>
      <c r="E11" s="123">
        <v>115622.605</v>
      </c>
      <c r="F11" s="123">
        <v>4.925642548</v>
      </c>
      <c r="G11" s="123">
        <v>181184.6839</v>
      </c>
      <c r="H11" s="123">
        <v>339220.9361</v>
      </c>
      <c r="I11" s="123">
        <v>1.567035131</v>
      </c>
      <c r="J11" s="123">
        <v>2.933863461</v>
      </c>
      <c r="K11" s="156">
        <v>0.0261</v>
      </c>
      <c r="L11" s="123">
        <v>191885.0</v>
      </c>
      <c r="M11" s="123">
        <v>1.659580605</v>
      </c>
      <c r="N11" s="123">
        <v>1043.0</v>
      </c>
      <c r="O11" s="123">
        <v>253796.2801</v>
      </c>
      <c r="P11" s="123">
        <v>78288.656</v>
      </c>
      <c r="Q11" s="123">
        <v>7136.0</v>
      </c>
      <c r="R11" s="123">
        <v>44.0</v>
      </c>
    </row>
    <row r="12">
      <c r="A12" s="123" t="s">
        <v>62</v>
      </c>
      <c r="B12" s="123" t="s">
        <v>59</v>
      </c>
      <c r="C12" s="123" t="e">
        <v>#DIV/0!</v>
      </c>
      <c r="D12" s="123">
        <v>0.0</v>
      </c>
      <c r="E12" s="123">
        <v>0.0</v>
      </c>
      <c r="F12" s="123" t="e">
        <v>#DIV/0!</v>
      </c>
      <c r="G12" s="123">
        <v>0.0</v>
      </c>
      <c r="H12" s="123">
        <v>0.0</v>
      </c>
      <c r="I12" s="123" t="e">
        <v>#DIV/0!</v>
      </c>
      <c r="J12" s="123" t="e">
        <v>#DIV/0!</v>
      </c>
      <c r="K12" s="123" t="e">
        <v>#DIV/0!</v>
      </c>
      <c r="L12" s="123">
        <v>0.0</v>
      </c>
      <c r="M12" s="123" t="e">
        <v>#DIV/0!</v>
      </c>
      <c r="N12" s="123">
        <v>0.0</v>
      </c>
      <c r="O12" s="123">
        <v>0.0</v>
      </c>
      <c r="P12" s="123">
        <v>0.0</v>
      </c>
      <c r="Q12" s="123">
        <v>0.0</v>
      </c>
      <c r="R12" s="123" t="e">
        <v>#DIV/0!</v>
      </c>
    </row>
    <row r="13">
      <c r="A13" s="123" t="s">
        <v>62</v>
      </c>
      <c r="B13" s="123" t="s">
        <v>60</v>
      </c>
      <c r="C13" s="123" t="e">
        <v>#DIV/0!</v>
      </c>
      <c r="D13" s="123">
        <v>0.0</v>
      </c>
      <c r="E13" s="123">
        <v>0.0</v>
      </c>
      <c r="F13" s="123" t="e">
        <v>#DIV/0!</v>
      </c>
      <c r="G13" s="123">
        <v>0.0</v>
      </c>
      <c r="H13" s="123">
        <v>0.0</v>
      </c>
      <c r="I13" s="123" t="e">
        <v>#DIV/0!</v>
      </c>
      <c r="J13" s="123" t="e">
        <v>#DIV/0!</v>
      </c>
      <c r="K13" s="123" t="e">
        <v>#DIV/0!</v>
      </c>
      <c r="L13" s="123">
        <v>0.0</v>
      </c>
      <c r="M13" s="123" t="e">
        <v>#DIV/0!</v>
      </c>
      <c r="N13" s="123">
        <v>0.0</v>
      </c>
      <c r="O13" s="123">
        <v>0.0</v>
      </c>
      <c r="P13" s="123">
        <v>0.0</v>
      </c>
      <c r="Q13" s="123">
        <v>0.0</v>
      </c>
      <c r="R13" s="123" t="e">
        <v>#DIV/0!</v>
      </c>
    </row>
    <row r="14">
      <c r="A14" s="123" t="s">
        <v>63</v>
      </c>
      <c r="B14" s="123" t="s">
        <v>57</v>
      </c>
      <c r="C14" s="123" t="e">
        <v>#DIV/0!</v>
      </c>
      <c r="D14" s="123">
        <v>0.0</v>
      </c>
      <c r="E14" s="123">
        <v>0.0</v>
      </c>
      <c r="F14" s="123" t="e">
        <v>#DIV/0!</v>
      </c>
      <c r="G14" s="123">
        <v>0.0</v>
      </c>
      <c r="H14" s="123">
        <v>0.0</v>
      </c>
      <c r="I14" s="123" t="e">
        <v>#DIV/0!</v>
      </c>
      <c r="J14" s="123" t="e">
        <v>#DIV/0!</v>
      </c>
      <c r="K14" s="123" t="e">
        <v>#DIV/0!</v>
      </c>
      <c r="L14" s="123">
        <v>0.0</v>
      </c>
      <c r="M14" s="123" t="e">
        <v>#DIV/0!</v>
      </c>
      <c r="N14" s="123">
        <v>0.0</v>
      </c>
      <c r="O14" s="123">
        <v>0.0</v>
      </c>
      <c r="P14" s="123">
        <v>0.0</v>
      </c>
      <c r="Q14" s="123">
        <v>0.0</v>
      </c>
      <c r="R14" s="123" t="e">
        <v>#DIV/0!</v>
      </c>
    </row>
    <row r="15">
      <c r="A15" s="123" t="s">
        <v>63</v>
      </c>
      <c r="B15" s="123" t="s">
        <v>58</v>
      </c>
      <c r="C15" s="123" t="e">
        <v>#DIV/0!</v>
      </c>
      <c r="D15" s="123">
        <v>0.0</v>
      </c>
      <c r="E15" s="123">
        <v>0.0</v>
      </c>
      <c r="F15" s="123" t="e">
        <v>#DIV/0!</v>
      </c>
      <c r="G15" s="123">
        <v>0.0</v>
      </c>
      <c r="H15" s="123">
        <v>0.0</v>
      </c>
      <c r="I15" s="123" t="e">
        <v>#DIV/0!</v>
      </c>
      <c r="J15" s="123" t="e">
        <v>#DIV/0!</v>
      </c>
      <c r="K15" s="123" t="e">
        <v>#DIV/0!</v>
      </c>
      <c r="L15" s="123">
        <v>0.0</v>
      </c>
      <c r="M15" s="123" t="e">
        <v>#DIV/0!</v>
      </c>
      <c r="N15" s="123">
        <v>0.0</v>
      </c>
      <c r="O15" s="123">
        <v>0.0</v>
      </c>
      <c r="P15" s="123">
        <v>0.0</v>
      </c>
      <c r="Q15" s="123">
        <v>0.0</v>
      </c>
      <c r="R15" s="123" t="e">
        <v>#DIV/0!</v>
      </c>
    </row>
    <row r="16">
      <c r="A16" s="123" t="s">
        <v>63</v>
      </c>
      <c r="B16" s="123" t="s">
        <v>59</v>
      </c>
      <c r="C16" s="123" t="e">
        <v>#DIV/0!</v>
      </c>
      <c r="D16" s="123">
        <v>0.0</v>
      </c>
      <c r="E16" s="123">
        <v>0.0</v>
      </c>
      <c r="F16" s="123" t="e">
        <v>#DIV/0!</v>
      </c>
      <c r="G16" s="123">
        <v>0.0</v>
      </c>
      <c r="H16" s="123">
        <v>0.0</v>
      </c>
      <c r="I16" s="123" t="e">
        <v>#DIV/0!</v>
      </c>
      <c r="J16" s="123" t="e">
        <v>#DIV/0!</v>
      </c>
      <c r="K16" s="123" t="e">
        <v>#DIV/0!</v>
      </c>
      <c r="L16" s="123">
        <v>0.0</v>
      </c>
      <c r="M16" s="123" t="e">
        <v>#DIV/0!</v>
      </c>
      <c r="N16" s="123">
        <v>0.0</v>
      </c>
      <c r="O16" s="123">
        <v>0.0</v>
      </c>
      <c r="P16" s="123">
        <v>0.0</v>
      </c>
      <c r="Q16" s="123">
        <v>0.0</v>
      </c>
      <c r="R16" s="123" t="e">
        <v>#DIV/0!</v>
      </c>
    </row>
    <row r="17">
      <c r="A17" s="123" t="s">
        <v>63</v>
      </c>
      <c r="B17" s="123" t="s">
        <v>60</v>
      </c>
      <c r="C17" s="123" t="e">
        <v>#DIV/0!</v>
      </c>
      <c r="D17" s="123">
        <v>0.0</v>
      </c>
      <c r="E17" s="123">
        <v>0.0</v>
      </c>
      <c r="F17" s="123" t="e">
        <v>#DIV/0!</v>
      </c>
      <c r="G17" s="123">
        <v>0.0</v>
      </c>
      <c r="H17" s="123">
        <v>0.0</v>
      </c>
      <c r="I17" s="123" t="e">
        <v>#DIV/0!</v>
      </c>
      <c r="J17" s="123" t="e">
        <v>#DIV/0!</v>
      </c>
      <c r="K17" s="123" t="e">
        <v>#DIV/0!</v>
      </c>
      <c r="L17" s="123">
        <v>0.0</v>
      </c>
      <c r="M17" s="123" t="e">
        <v>#DIV/0!</v>
      </c>
      <c r="N17" s="123">
        <v>0.0</v>
      </c>
      <c r="O17" s="123">
        <v>0.0</v>
      </c>
      <c r="P17" s="123">
        <v>0.0</v>
      </c>
      <c r="Q17" s="123">
        <v>0.0</v>
      </c>
      <c r="R17" s="123" t="e">
        <v>#DIV/0!</v>
      </c>
    </row>
    <row r="18">
      <c r="A18" s="123" t="s">
        <v>64</v>
      </c>
      <c r="B18" s="123" t="s">
        <v>57</v>
      </c>
      <c r="C18" s="123" t="e">
        <v>#DIV/0!</v>
      </c>
      <c r="D18" s="123">
        <v>0.0</v>
      </c>
      <c r="E18" s="123">
        <v>0.0</v>
      </c>
      <c r="F18" s="123" t="e">
        <v>#DIV/0!</v>
      </c>
      <c r="G18" s="123">
        <v>0.0</v>
      </c>
      <c r="H18" s="123">
        <v>0.0</v>
      </c>
      <c r="I18" s="123" t="e">
        <v>#DIV/0!</v>
      </c>
      <c r="J18" s="123" t="e">
        <v>#DIV/0!</v>
      </c>
      <c r="K18" s="123" t="e">
        <v>#DIV/0!</v>
      </c>
      <c r="L18" s="123">
        <v>0.0</v>
      </c>
      <c r="M18" s="123" t="e">
        <v>#DIV/0!</v>
      </c>
      <c r="N18" s="123">
        <v>0.0</v>
      </c>
      <c r="O18" s="123">
        <v>0.0</v>
      </c>
      <c r="P18" s="123">
        <v>0.0</v>
      </c>
      <c r="Q18" s="123">
        <v>0.0</v>
      </c>
      <c r="R18" s="123" t="e">
        <v>#DIV/0!</v>
      </c>
    </row>
    <row r="19">
      <c r="A19" s="123" t="s">
        <v>64</v>
      </c>
      <c r="B19" s="123" t="s">
        <v>58</v>
      </c>
      <c r="C19" s="123" t="e">
        <v>#DIV/0!</v>
      </c>
      <c r="D19" s="123">
        <v>0.0</v>
      </c>
      <c r="E19" s="123">
        <v>0.0</v>
      </c>
      <c r="F19" s="123" t="e">
        <v>#DIV/0!</v>
      </c>
      <c r="G19" s="123">
        <v>0.0</v>
      </c>
      <c r="H19" s="123">
        <v>0.0</v>
      </c>
      <c r="I19" s="123" t="e">
        <v>#DIV/0!</v>
      </c>
      <c r="J19" s="123" t="e">
        <v>#DIV/0!</v>
      </c>
      <c r="K19" s="123" t="e">
        <v>#DIV/0!</v>
      </c>
      <c r="L19" s="123">
        <v>0.0</v>
      </c>
      <c r="M19" s="123" t="e">
        <v>#DIV/0!</v>
      </c>
      <c r="N19" s="123">
        <v>0.0</v>
      </c>
      <c r="O19" s="123">
        <v>0.0</v>
      </c>
      <c r="P19" s="123">
        <v>0.0</v>
      </c>
      <c r="Q19" s="123">
        <v>0.0</v>
      </c>
      <c r="R19" s="123" t="e">
        <v>#DIV/0!</v>
      </c>
    </row>
    <row r="20">
      <c r="A20" s="123" t="s">
        <v>64</v>
      </c>
      <c r="B20" s="123" t="s">
        <v>59</v>
      </c>
      <c r="C20" s="123" t="e">
        <v>#DIV/0!</v>
      </c>
      <c r="D20" s="123">
        <v>0.0</v>
      </c>
      <c r="E20" s="123">
        <v>0.0</v>
      </c>
      <c r="F20" s="123" t="e">
        <v>#DIV/0!</v>
      </c>
      <c r="G20" s="123">
        <v>0.0</v>
      </c>
      <c r="H20" s="123">
        <v>0.0</v>
      </c>
      <c r="I20" s="123" t="e">
        <v>#DIV/0!</v>
      </c>
      <c r="J20" s="123" t="e">
        <v>#DIV/0!</v>
      </c>
      <c r="K20" s="123" t="e">
        <v>#DIV/0!</v>
      </c>
      <c r="L20" s="123">
        <v>0.0</v>
      </c>
      <c r="M20" s="123" t="e">
        <v>#DIV/0!</v>
      </c>
      <c r="N20" s="123">
        <v>0.0</v>
      </c>
      <c r="O20" s="123">
        <v>0.0</v>
      </c>
      <c r="P20" s="123">
        <v>0.0</v>
      </c>
      <c r="Q20" s="123">
        <v>0.0</v>
      </c>
      <c r="R20" s="123" t="e">
        <v>#DIV/0!</v>
      </c>
    </row>
    <row r="21">
      <c r="A21" s="123" t="s">
        <v>64</v>
      </c>
      <c r="B21" s="123" t="s">
        <v>60</v>
      </c>
      <c r="C21" s="123" t="e">
        <v>#DIV/0!</v>
      </c>
      <c r="D21" s="123">
        <v>0.0</v>
      </c>
      <c r="E21" s="123">
        <v>0.0</v>
      </c>
      <c r="F21" s="123" t="e">
        <v>#DIV/0!</v>
      </c>
      <c r="G21" s="123">
        <v>0.0</v>
      </c>
      <c r="H21" s="123">
        <v>0.0</v>
      </c>
      <c r="I21" s="123" t="e">
        <v>#DIV/0!</v>
      </c>
      <c r="J21" s="123" t="e">
        <v>#DIV/0!</v>
      </c>
      <c r="K21" s="123" t="e">
        <v>#DIV/0!</v>
      </c>
      <c r="L21" s="123">
        <v>0.0</v>
      </c>
      <c r="M21" s="123" t="e">
        <v>#DIV/0!</v>
      </c>
      <c r="N21" s="123">
        <v>0.0</v>
      </c>
      <c r="O21" s="123">
        <v>0.0</v>
      </c>
      <c r="P21" s="123">
        <v>0.0</v>
      </c>
      <c r="Q21" s="123">
        <v>0.0</v>
      </c>
      <c r="R21" s="123" t="e">
        <v>#DIV/0!</v>
      </c>
    </row>
  </sheetData>
  <drawing r:id="rId1"/>
</worksheet>
</file>