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drawings/drawing7.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drawings/drawing8.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drawings/drawing9.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drawings/drawing10.xml" ContentType="application/vnd.openxmlformats-officedocument.drawing+xml"/>
  <Override PartName="/xl/charts/chart19.xml" ContentType="application/vnd.openxmlformats-officedocument.drawingml.chart+xml"/>
  <Override PartName="/xl/charts/chart20.xml" ContentType="application/vnd.openxmlformats-officedocument.drawingml.chart+xml"/>
  <Override PartName="/xl/drawings/drawing11.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26824cebfb87bc/Cristhian/Pruebas-Tecnicas/PruebaTecnica-QUIPU/Diseño-de-Casos-de-Prueba/"/>
    </mc:Choice>
  </mc:AlternateContent>
  <xr:revisionPtr revIDLastSave="2067" documentId="11_BBB6C6DFD182FA3E0536452DE2B47776D1957647" xr6:coauthVersionLast="47" xr6:coauthVersionMax="47" xr10:uidLastSave="{831DBBAD-24A6-450A-B953-78B0607A5201}"/>
  <bookViews>
    <workbookView xWindow="-120" yWindow="-120" windowWidth="29040" windowHeight="15840" firstSheet="5" activeTab="10" xr2:uid="{00000000-000D-0000-FFFF-FFFF00000000}"/>
  </bookViews>
  <sheets>
    <sheet name="CP-VisualizacionPlanes" sheetId="1" r:id="rId1"/>
    <sheet name="CP-ResgistroContacto" sheetId="2" r:id="rId2"/>
    <sheet name="CP-ContratacionPlanes" sheetId="3" r:id="rId3"/>
    <sheet name="CP-RegistroUsuario" sheetId="4" r:id="rId4"/>
    <sheet name="CP-ActivacionCuenta" sheetId="5" r:id="rId5"/>
    <sheet name="CP-IngresoCuenta" sheetId="6" r:id="rId6"/>
    <sheet name="CP-InformacionCliente" sheetId="7" r:id="rId7"/>
    <sheet name="CP-ContratacionPago" sheetId="9" r:id="rId8"/>
    <sheet name="CP-ProcesoPagoNotificacion" sheetId="10" r:id="rId9"/>
    <sheet name="CP-CompatibilidadDispositivos" sheetId="11" r:id="rId10"/>
    <sheet name="Resumen" sheetId="8" r:id="rId11"/>
  </sheets>
  <definedNames>
    <definedName name="Z_23A45C00_7529_4801_B0A0_BF4BE4353BBB_.wvu.FilterData" localSheetId="0" hidden="1">'CP-VisualizacionPlanes'!$A$3:$H$20</definedName>
  </definedNames>
  <calcPr calcId="191029"/>
  <customWorkbookViews>
    <customWorkbookView name="Filtro 2" guid="{23A45C00-7529-4801-B0A0-BF4BE4353BB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jdVBuZaQe4lRfwSS+Vo+b4/r5HgA=="/>
    </ext>
  </extLst>
</workbook>
</file>

<file path=xl/calcChain.xml><?xml version="1.0" encoding="utf-8"?>
<calcChain xmlns="http://schemas.openxmlformats.org/spreadsheetml/2006/main">
  <c r="D8" i="8" l="1"/>
  <c r="D7" i="8"/>
  <c r="D6" i="8"/>
  <c r="D5" i="8"/>
  <c r="B14" i="8"/>
  <c r="A14" i="8"/>
  <c r="B15" i="11"/>
  <c r="B14" i="11"/>
  <c r="B13" i="11"/>
  <c r="B12" i="11"/>
  <c r="B29" i="11"/>
  <c r="B28" i="11"/>
  <c r="B30" i="11" s="1"/>
  <c r="B27" i="11"/>
  <c r="B26" i="11"/>
  <c r="A25" i="11"/>
  <c r="B23" i="11"/>
  <c r="B22" i="11"/>
  <c r="B21" i="11"/>
  <c r="B20" i="11"/>
  <c r="A19" i="11"/>
  <c r="E15" i="11"/>
  <c r="E14" i="11"/>
  <c r="E13" i="11"/>
  <c r="E12" i="11"/>
  <c r="D11" i="11"/>
  <c r="A11" i="11"/>
  <c r="B17" i="10"/>
  <c r="B16" i="10"/>
  <c r="B15" i="10"/>
  <c r="B14" i="10"/>
  <c r="B37" i="10"/>
  <c r="B36" i="10"/>
  <c r="B35" i="10"/>
  <c r="B34" i="10"/>
  <c r="B31" i="10"/>
  <c r="B30" i="10"/>
  <c r="B29" i="10"/>
  <c r="B28" i="10"/>
  <c r="A33" i="10"/>
  <c r="A13" i="8"/>
  <c r="A27" i="10"/>
  <c r="B25" i="10"/>
  <c r="B24" i="10"/>
  <c r="B23" i="10"/>
  <c r="B22" i="10"/>
  <c r="A21" i="10"/>
  <c r="E17" i="10"/>
  <c r="E16" i="10"/>
  <c r="E15" i="10"/>
  <c r="E14" i="10"/>
  <c r="D13" i="10"/>
  <c r="A13" i="10"/>
  <c r="B13" i="9"/>
  <c r="B12" i="9"/>
  <c r="B11" i="9"/>
  <c r="B14" i="9" s="1"/>
  <c r="B12" i="8" s="1"/>
  <c r="B10" i="9"/>
  <c r="A12" i="8"/>
  <c r="B21" i="9"/>
  <c r="B20" i="9"/>
  <c r="B19" i="9"/>
  <c r="B18" i="9"/>
  <c r="A17" i="9"/>
  <c r="E13" i="9"/>
  <c r="F8" i="8" s="1"/>
  <c r="E12" i="9"/>
  <c r="F7" i="8" s="1"/>
  <c r="E11" i="9"/>
  <c r="F6" i="8" s="1"/>
  <c r="E10" i="9"/>
  <c r="E14" i="9" s="1"/>
  <c r="F10" i="9" s="1"/>
  <c r="D9" i="9"/>
  <c r="A9" i="9"/>
  <c r="B15" i="7"/>
  <c r="B14" i="7"/>
  <c r="B13" i="7"/>
  <c r="B12" i="7"/>
  <c r="B13" i="6"/>
  <c r="B12" i="6"/>
  <c r="B11" i="6"/>
  <c r="B10" i="6"/>
  <c r="B15" i="5"/>
  <c r="B14" i="5"/>
  <c r="B13" i="5"/>
  <c r="B12" i="5"/>
  <c r="B22" i="3"/>
  <c r="B21" i="3"/>
  <c r="B20" i="3"/>
  <c r="B19" i="3"/>
  <c r="B18" i="1"/>
  <c r="B17" i="1"/>
  <c r="B16" i="1"/>
  <c r="B15" i="1"/>
  <c r="B38" i="1"/>
  <c r="B37" i="1"/>
  <c r="B36" i="1"/>
  <c r="B35" i="1"/>
  <c r="A34" i="1"/>
  <c r="A28" i="1"/>
  <c r="B32" i="1"/>
  <c r="B31" i="1"/>
  <c r="B30" i="1"/>
  <c r="B29" i="1"/>
  <c r="B26" i="1"/>
  <c r="B25" i="1"/>
  <c r="B24" i="1"/>
  <c r="B23" i="1"/>
  <c r="B29" i="7"/>
  <c r="B28" i="7"/>
  <c r="B27" i="7"/>
  <c r="B26" i="7"/>
  <c r="A25" i="7"/>
  <c r="B23" i="7"/>
  <c r="B22" i="7"/>
  <c r="B21" i="7"/>
  <c r="B20" i="7"/>
  <c r="A19" i="7"/>
  <c r="A11" i="7"/>
  <c r="E15" i="7"/>
  <c r="E14" i="7"/>
  <c r="E13" i="7"/>
  <c r="E12" i="7"/>
  <c r="D11" i="7"/>
  <c r="B21" i="6"/>
  <c r="B20" i="6"/>
  <c r="B19" i="6"/>
  <c r="B18" i="6"/>
  <c r="A17" i="6"/>
  <c r="A9" i="6"/>
  <c r="E13" i="6"/>
  <c r="E12" i="6"/>
  <c r="E11" i="6"/>
  <c r="E10" i="6"/>
  <c r="D9" i="6"/>
  <c r="B29" i="5"/>
  <c r="B28" i="5"/>
  <c r="B27" i="5"/>
  <c r="B26" i="5"/>
  <c r="A25" i="5"/>
  <c r="B23" i="5"/>
  <c r="B22" i="5"/>
  <c r="B21" i="5"/>
  <c r="B20" i="5"/>
  <c r="A19" i="5"/>
  <c r="A11" i="5"/>
  <c r="E15" i="5"/>
  <c r="E14" i="5"/>
  <c r="E13" i="5"/>
  <c r="E12" i="5"/>
  <c r="D11" i="5"/>
  <c r="B48" i="4"/>
  <c r="B47" i="4"/>
  <c r="B46" i="4"/>
  <c r="B45" i="4"/>
  <c r="A44" i="4"/>
  <c r="B42" i="4"/>
  <c r="B41" i="4"/>
  <c r="B40" i="4"/>
  <c r="B39" i="4"/>
  <c r="A38" i="4"/>
  <c r="B36" i="4"/>
  <c r="B35" i="4"/>
  <c r="B34" i="4"/>
  <c r="B33" i="4"/>
  <c r="A32" i="4"/>
  <c r="A24" i="4"/>
  <c r="E28" i="4"/>
  <c r="E27" i="4"/>
  <c r="E26" i="4"/>
  <c r="E25" i="4"/>
  <c r="D24" i="4"/>
  <c r="B42" i="3"/>
  <c r="B41" i="3"/>
  <c r="B40" i="3"/>
  <c r="B39" i="3"/>
  <c r="A38" i="3"/>
  <c r="B36" i="3"/>
  <c r="B35" i="3"/>
  <c r="B34" i="3"/>
  <c r="B33" i="3"/>
  <c r="A32" i="3"/>
  <c r="B30" i="3"/>
  <c r="B29" i="3"/>
  <c r="B28" i="3"/>
  <c r="B27" i="3"/>
  <c r="A26" i="3"/>
  <c r="A18" i="3"/>
  <c r="E22" i="3"/>
  <c r="E21" i="3"/>
  <c r="E20" i="3"/>
  <c r="E19" i="3"/>
  <c r="D18" i="3"/>
  <c r="A11" i="8"/>
  <c r="A10" i="8"/>
  <c r="A9" i="8"/>
  <c r="A8" i="8"/>
  <c r="A7" i="8"/>
  <c r="A6" i="8"/>
  <c r="A5" i="8"/>
  <c r="B45" i="2"/>
  <c r="B44" i="2"/>
  <c r="B43" i="2"/>
  <c r="B42" i="2"/>
  <c r="A41" i="2"/>
  <c r="B39" i="2"/>
  <c r="B38" i="2"/>
  <c r="B37" i="2"/>
  <c r="B36" i="2"/>
  <c r="A35" i="2"/>
  <c r="B33" i="2"/>
  <c r="B25" i="2" s="1"/>
  <c r="B32" i="2"/>
  <c r="B24" i="2" s="1"/>
  <c r="B31" i="2"/>
  <c r="B23" i="2" s="1"/>
  <c r="B30" i="2"/>
  <c r="B22" i="2" s="1"/>
  <c r="A29" i="2"/>
  <c r="E25" i="2"/>
  <c r="E24" i="2"/>
  <c r="E23" i="2"/>
  <c r="E22" i="2"/>
  <c r="D21" i="2"/>
  <c r="A21" i="2"/>
  <c r="A22" i="1"/>
  <c r="E18" i="1"/>
  <c r="E17" i="1"/>
  <c r="E16" i="1"/>
  <c r="E15" i="1"/>
  <c r="D14" i="1"/>
  <c r="A14" i="1"/>
  <c r="E16" i="11" l="1"/>
  <c r="F15" i="11" s="1"/>
  <c r="B16" i="11"/>
  <c r="B24" i="11"/>
  <c r="B38" i="10"/>
  <c r="B32" i="10"/>
  <c r="E18" i="10"/>
  <c r="F14" i="10" s="1"/>
  <c r="F15" i="10"/>
  <c r="F16" i="10"/>
  <c r="F17" i="10"/>
  <c r="B26" i="10"/>
  <c r="F5" i="8"/>
  <c r="B22" i="9"/>
  <c r="F11" i="9"/>
  <c r="F12" i="9"/>
  <c r="F13" i="9"/>
  <c r="B24" i="5"/>
  <c r="B25" i="4"/>
  <c r="B26" i="4"/>
  <c r="B27" i="4"/>
  <c r="B28" i="4"/>
  <c r="B43" i="4"/>
  <c r="B37" i="4"/>
  <c r="B43" i="3"/>
  <c r="B31" i="3"/>
  <c r="B40" i="2"/>
  <c r="B39" i="1"/>
  <c r="B33" i="1"/>
  <c r="B24" i="7"/>
  <c r="B30" i="7"/>
  <c r="E16" i="7"/>
  <c r="F13" i="7" s="1"/>
  <c r="B22" i="6"/>
  <c r="E14" i="6"/>
  <c r="F11" i="6" s="1"/>
  <c r="B30" i="5"/>
  <c r="E16" i="5"/>
  <c r="F13" i="5" s="1"/>
  <c r="B49" i="4"/>
  <c r="E29" i="4"/>
  <c r="F25" i="4" s="1"/>
  <c r="B37" i="3"/>
  <c r="E23" i="3"/>
  <c r="F20" i="3" s="1"/>
  <c r="B27" i="1"/>
  <c r="B34" i="2"/>
  <c r="E26" i="2"/>
  <c r="F23" i="2" s="1"/>
  <c r="B19" i="1"/>
  <c r="B5" i="8" s="1"/>
  <c r="B46" i="2"/>
  <c r="E19" i="1"/>
  <c r="F18" i="1" s="1"/>
  <c r="F12" i="11" l="1"/>
  <c r="F14" i="11"/>
  <c r="F13" i="11"/>
  <c r="B18" i="10"/>
  <c r="B13" i="8" s="1"/>
  <c r="B15" i="8" s="1"/>
  <c r="F17" i="1"/>
  <c r="F16" i="1"/>
  <c r="F12" i="7"/>
  <c r="F15" i="7"/>
  <c r="F14" i="7"/>
  <c r="B16" i="7"/>
  <c r="B11" i="8" s="1"/>
  <c r="F13" i="6"/>
  <c r="F12" i="6"/>
  <c r="F10" i="6"/>
  <c r="B14" i="6"/>
  <c r="B10" i="8" s="1"/>
  <c r="F15" i="5"/>
  <c r="F14" i="5"/>
  <c r="F12" i="5"/>
  <c r="B16" i="5"/>
  <c r="B9" i="8" s="1"/>
  <c r="F27" i="4"/>
  <c r="F26" i="4"/>
  <c r="F28" i="4"/>
  <c r="B29" i="4"/>
  <c r="B8" i="8" s="1"/>
  <c r="F19" i="3"/>
  <c r="F22" i="3"/>
  <c r="F21" i="3"/>
  <c r="B23" i="3"/>
  <c r="B7" i="8" s="1"/>
  <c r="F24" i="2"/>
  <c r="F22" i="2"/>
  <c r="B26" i="2"/>
  <c r="B6" i="8" s="1"/>
  <c r="F25" i="2"/>
  <c r="F15" i="1"/>
  <c r="G6" i="8" l="1"/>
  <c r="G5" i="8" l="1"/>
  <c r="G8" i="8"/>
  <c r="G7" i="8"/>
</calcChain>
</file>

<file path=xl/sharedStrings.xml><?xml version="1.0" encoding="utf-8"?>
<sst xmlns="http://schemas.openxmlformats.org/spreadsheetml/2006/main" count="953" uniqueCount="202">
  <si>
    <t>CASOS DE PRUEBAS</t>
  </si>
  <si>
    <t>Nombre del proyecto</t>
  </si>
  <si>
    <t>Nombre ejecución</t>
  </si>
  <si>
    <t>Tipos de pruebas</t>
  </si>
  <si>
    <t>Nombre del campos</t>
  </si>
  <si>
    <t>Url</t>
  </si>
  <si>
    <t>Flujo</t>
  </si>
  <si>
    <t>Resultado esperado</t>
  </si>
  <si>
    <t>Valores</t>
  </si>
  <si>
    <t>Estado de la prueba</t>
  </si>
  <si>
    <t>Resultado Obtenido</t>
  </si>
  <si>
    <t>PU</t>
  </si>
  <si>
    <t>El campo debe aplicar las validaciones correspondientes</t>
  </si>
  <si>
    <t>Fallado</t>
  </si>
  <si>
    <t>N/A</t>
  </si>
  <si>
    <t>Pasado</t>
  </si>
  <si>
    <t>PF</t>
  </si>
  <si>
    <t>PI</t>
  </si>
  <si>
    <t>Consola del navegador</t>
  </si>
  <si>
    <t>Al iniciar el sistema no debe mostrar errores y consol.log, en la consola del navegador.</t>
  </si>
  <si>
    <t xml:space="preserve">El sistema no debe tener errores y console.log, en la consola del navegador </t>
  </si>
  <si>
    <t>PNF</t>
  </si>
  <si>
    <t>Responsive</t>
  </si>
  <si>
    <t>La página debe ser responsive para que el usuario pueda visualizarlo en cualquier resolución de una pantalla</t>
  </si>
  <si>
    <t>Se debe aplicar el responsive de la página</t>
  </si>
  <si>
    <t>Porcentaje de cada prueba</t>
  </si>
  <si>
    <t>No ejecutado</t>
  </si>
  <si>
    <t>Pruebas Unitarias (PU)</t>
  </si>
  <si>
    <t>Bloqueado</t>
  </si>
  <si>
    <t>Pruebas Funcionales (PF)</t>
  </si>
  <si>
    <t>Pruebas No Funcionales (PNF)</t>
  </si>
  <si>
    <t>Pruebas Integración (PI)</t>
  </si>
  <si>
    <t>Total de pruebas</t>
  </si>
  <si>
    <t>Total tipos de prueba</t>
  </si>
  <si>
    <t>TOTALES POR SET DE PRUEBAS</t>
  </si>
  <si>
    <t>Pruebas realizadas</t>
  </si>
  <si>
    <t>Suma total</t>
  </si>
  <si>
    <t>Resumen</t>
  </si>
  <si>
    <t>Estado de las pruebas</t>
  </si>
  <si>
    <t>Se valida los campos correspondientes antes de realizar la petición, si la validación es invalida no genera la petición y debe mostrar los mensajes correspondientes a cada campo, y la validación es valida envía la petición al backend sin problema</t>
  </si>
  <si>
    <t>Casos de pruebas</t>
  </si>
  <si>
    <t>Prueba Técnica</t>
  </si>
  <si>
    <t>Visualización de planes</t>
  </si>
  <si>
    <t>www.micable.com.co</t>
  </si>
  <si>
    <t>Se deben mostrar los tres tipos de planes en la página de inicio.</t>
  </si>
  <si>
    <t>Visualizar planes - Frontend</t>
  </si>
  <si>
    <t>Visualizar planes - Backend</t>
  </si>
  <si>
    <t>Se deben mostrar los tres tipos de planes al utilizar la petición correspondiente.</t>
  </si>
  <si>
    <t>CP1-Verificación de presencia de planes</t>
  </si>
  <si>
    <t>CP2-Verificación de listado de Combos</t>
  </si>
  <si>
    <r>
      <t xml:space="preserve">Se verifica que al hacer clic en la información de un plan, se muestre el listado de combos ofertados para ese plan.
</t>
    </r>
    <r>
      <rPr>
        <b/>
        <sz val="11"/>
        <color theme="1"/>
        <rFont val="Calibri"/>
        <family val="2"/>
      </rPr>
      <t>Pasos:</t>
    </r>
    <r>
      <rPr>
        <sz val="11"/>
        <color theme="1"/>
        <rFont val="Calibri"/>
      </rPr>
      <t xml:space="preserve">
1. Hacer clic en la información de un plan (prepago, pospago u online).
2. Verificar que se muestre el listado de combos ofertados para ese plan.</t>
    </r>
  </si>
  <si>
    <r>
      <t xml:space="preserve">Se verifica que al acceder a la página de inicio, se muestren los tres tipos de planes: prepago, pospago y online:
</t>
    </r>
    <r>
      <rPr>
        <b/>
        <sz val="11"/>
        <color theme="1"/>
        <rFont val="Calibri"/>
        <family val="2"/>
      </rPr>
      <t>Pasos:</t>
    </r>
    <r>
      <rPr>
        <sz val="11"/>
        <color theme="1"/>
        <rFont val="Calibri"/>
        <family val="2"/>
      </rPr>
      <t xml:space="preserve">
1. Acceder a la página de inicio de www.micable.com.co
2. Verificar la presencia de los tres tipos de planes: prepago, pospago y online.</t>
    </r>
  </si>
  <si>
    <r>
      <t xml:space="preserve">Se verifica que al acceder a la página de inicio, se muestren los tres tipos de planes: prepago, pospago y online:
</t>
    </r>
    <r>
      <rPr>
        <b/>
        <sz val="11"/>
        <color theme="1"/>
        <rFont val="Calibri"/>
        <family val="2"/>
      </rPr>
      <t>Pasos:</t>
    </r>
    <r>
      <rPr>
        <sz val="11"/>
        <color theme="1"/>
        <rFont val="Calibri"/>
        <family val="2"/>
      </rPr>
      <t xml:space="preserve">
1. La api debe enviar como respuesta los planes corespondientes.</t>
    </r>
  </si>
  <si>
    <t>Deben mostrarse los combos ofertados para el plan seleccionado.</t>
  </si>
  <si>
    <t>Listado de combos - Frontend</t>
  </si>
  <si>
    <t>Listado de combos - Backend</t>
  </si>
  <si>
    <r>
      <t xml:space="preserve">Se verifica que al hacer clic en la información de un plan, se muestre el listado de combos ofertados para ese plan.
</t>
    </r>
    <r>
      <rPr>
        <b/>
        <sz val="11"/>
        <color theme="1"/>
        <rFont val="Calibri"/>
        <family val="2"/>
      </rPr>
      <t>Pasos:</t>
    </r>
    <r>
      <rPr>
        <sz val="11"/>
        <color theme="1"/>
        <rFont val="Calibri"/>
      </rPr>
      <t xml:space="preserve">
1. Al enviar el id del plan la api debe responder con la lista de los combos que tiene el plan.
2. La lista dependerá de varios factores como el dominio del sistema.</t>
    </r>
  </si>
  <si>
    <t>CP3-Verificación del sistema</t>
  </si>
  <si>
    <t>Registro de contacto</t>
  </si>
  <si>
    <r>
      <t xml:space="preserve">Se verifica que al seleccionar "Quiero que me contacten", se abra un modal con el formulario de registro de información básica.
</t>
    </r>
    <r>
      <rPr>
        <b/>
        <sz val="11"/>
        <color theme="1"/>
        <rFont val="Calibri"/>
        <family val="2"/>
      </rPr>
      <t>Pasos:</t>
    </r>
    <r>
      <rPr>
        <sz val="11"/>
        <color theme="1"/>
        <rFont val="Calibri"/>
      </rPr>
      <t xml:space="preserve">
1. Seleccionar la opción "Quiero que me contacten".
2. Verificar que se abra un modal con el formulario de registro.</t>
    </r>
  </si>
  <si>
    <t>Debe abrirse un modal con el formulario de registro.</t>
  </si>
  <si>
    <t>CP4-Verificación de Apertura de Modal de Registro</t>
  </si>
  <si>
    <t>CP5-Verificación de Campos Obligatorios en el Formulario:</t>
  </si>
  <si>
    <r>
      <t xml:space="preserve">Se verifica que los campos obligatorios (nombre, apellidos, teléfono y correo electrónico) estén marcados como requeridos.
</t>
    </r>
    <r>
      <rPr>
        <b/>
        <sz val="11"/>
        <color theme="1"/>
        <rFont val="Calibri"/>
        <family val="2"/>
      </rPr>
      <t>Pasos:</t>
    </r>
    <r>
      <rPr>
        <sz val="11"/>
        <color theme="1"/>
        <rFont val="Calibri"/>
      </rPr>
      <t xml:space="preserve">
1. Acceder al formulario de registro.</t>
    </r>
  </si>
  <si>
    <t>Se puede acceder al formulario sin problema</t>
  </si>
  <si>
    <t>Acceso al formulario</t>
  </si>
  <si>
    <t>Nombre</t>
  </si>
  <si>
    <t>Apellido</t>
  </si>
  <si>
    <t>Teléfono</t>
  </si>
  <si>
    <t>Correo electrónico</t>
  </si>
  <si>
    <t>Este campo debe tener las siguientes validaciones:
1. Debe tener un máximo de 100 caracteres de lo contrario el sistema debe mostrar el mensaje de error "El campo sólo permite un máximo 100 caracteres".
2. Debe ser sólo alfabetico excepto (Tildes o caracteres que pertenece al alfabeto) de lo contrario el sistema debe mostrar el mensaje de error "No se permite caracteres especiales sólo alfabeticos".
3. El campo debe ser requerido de lo contrario el sistema mostrara el mensaje de error "El campo es requerido".
4. No se debe permitir espacios iniciales de lo contrario el sistema debe mostrar el mensaje de error "No se permite espacios iniciales antes de la primera palabra". 
5. Debe tener un mínomo de 3 caracteres de lo contrario el sistema debe mostar el mensaje de error "El campo sólo permite mínimo 3 caracteres"</t>
  </si>
  <si>
    <t>Este campo debe tener las siguientes validaciones:
1. Debe tener un máximo de 10 caracteres de lo contrario el sistema debe mostrar el mensaje de error "El campo sólo permite un máximo 10 caracteres".
2. Debe ser sólo numerico excepto (El + que va acompañado por el indicativo del país) de lo contrario el sistema debe mostrar el mensaje de error "No se permite caracteres especiales sólo numericos".
3. El campo debe ser requerido de lo contrario el sistema mostrara el mensaje de error "El campo es requerido".
4. No se debe permitir espacios iniciales de lo contrario el sistema debe mostrar el mensaje de error "No se permite espacios iniciales antes del primer numero". 
5. Debe tener el siguiente formato +XX XXX-XXX-XXXX de lo contrario el sistema debe mostar el mensaje de error "El formato a ingresar no es correcto"</t>
  </si>
  <si>
    <t>Este campo debe tener las siguientes validaciones:
1. Debe tener un máximo de 100 caracteres de lo contrario el sistema debe mostrar el mensaje de error "El campo sólo permite un máximo 100 caracteres".
2. El campo debe ser requerido de lo contrario el sistema mostrara el mensaje de error "El campo es requerido".
3. No se debe permitir espacios iniciales de lo contrario el sistema debe mostrar el mensaje de error "No se permite espacios iniciales antes de la primera letra". 
5. Debe tener el siguiente formatao XXXXX@XXX.XXX o XXXXX@XXX.XX.XX de lo contrario el sistema debe mostar el mensaje de error "El campo no esta aplicando el formato correcto"</t>
  </si>
  <si>
    <t>CP6: Verificación de Notificación Posterior al Envío del Formulario</t>
  </si>
  <si>
    <r>
      <t xml:space="preserve">El sistema debe aplicar las validaciones correspondientes de los comapos del formulario:
</t>
    </r>
    <r>
      <rPr>
        <b/>
        <sz val="11"/>
        <color theme="1"/>
        <rFont val="Calibri"/>
        <family val="2"/>
      </rPr>
      <t>Paso:</t>
    </r>
    <r>
      <rPr>
        <sz val="11"/>
        <color theme="1"/>
        <rFont val="Calibri"/>
        <family val="2"/>
      </rPr>
      <t xml:space="preserve">
1. El formulario no puede enviar si algunos de los campos no esta cumpliendo con las validaciones asociadas.
2. Si el formulario cumple con las validaciones de los campos se debe enviar la información a la api correspondiente y devolver el siguiente mensaje "Envío del formulario exitoso"</t>
    </r>
  </si>
  <si>
    <t>Botón Envio Formulario - Frontend</t>
  </si>
  <si>
    <t>Botón Envio Formulario - Backend</t>
  </si>
  <si>
    <r>
      <t xml:space="preserve">El sistema debe aplicar las validaciones correspondientes de los comapos del formulario:
</t>
    </r>
    <r>
      <rPr>
        <b/>
        <sz val="11"/>
        <color theme="1"/>
        <rFont val="Calibri"/>
        <family val="2"/>
      </rPr>
      <t>Paso:</t>
    </r>
    <r>
      <rPr>
        <sz val="11"/>
        <color theme="1"/>
        <rFont val="Calibri"/>
        <family val="2"/>
      </rPr>
      <t xml:space="preserve">
1. La API debe verificar el formulario  que esta recibiendo y cumplir con las validaciones correspondientes y estoas validaciones no cumple se debe retornar un mensaje de error con la validación que esta aplicando.
2. Si el formulario cumple con las validaciones de los campos la API correspondiente y devolver el siguiente mensaje "Envío del formulario exitoso"</t>
    </r>
  </si>
  <si>
    <t>La API cumple con las validaciones correspondiente de cada campo y devuelve los mensajes sin problema</t>
  </si>
  <si>
    <r>
      <t xml:space="preserve">Se verifica que al enviar el formulario, se notifique al cliente sobre el plan consultado.
</t>
    </r>
    <r>
      <rPr>
        <b/>
        <sz val="11"/>
        <color theme="1"/>
        <rFont val="Calibri"/>
        <family val="2"/>
      </rPr>
      <t>Pasos:</t>
    </r>
    <r>
      <rPr>
        <sz val="11"/>
        <color theme="1"/>
        <rFont val="Calibri"/>
      </rPr>
      <t xml:space="preserve">
1. Completar y enviar el formulario de registro.
2. Verificar que se notifique al cliente sobre el plan consultado.</t>
    </r>
  </si>
  <si>
    <t>Se debe notificar al cliente sobre el plan consultado después de enviar el formulario.</t>
  </si>
  <si>
    <t>Notificación del envío del formulario</t>
  </si>
  <si>
    <t>Apertura del modal "Quiero que me contacten"</t>
  </si>
  <si>
    <t>$%"#$#$"%$#%$</t>
  </si>
  <si>
    <t>Martinez</t>
  </si>
  <si>
    <t>"+57 314-se6-4579"</t>
  </si>
  <si>
    <t>qaprueb@gmail.com</t>
  </si>
  <si>
    <t>formClient = {
    firsthName: string,
    lastName: string,
    numberPhone: number,
    email: string
}</t>
  </si>
  <si>
    <t>Mensaje de texto</t>
  </si>
  <si>
    <t>Se debe notificar al cliente si autorizo por mensaje de texto.</t>
  </si>
  <si>
    <t>Se debe notificar al cliente si autorizo por correo electrónico.</t>
  </si>
  <si>
    <t>Se notifica al cliente con la información del plan consultado</t>
  </si>
  <si>
    <t>Contratación de planes</t>
  </si>
  <si>
    <t>CP7: Verificación de Información Detallada del Plan</t>
  </si>
  <si>
    <r>
      <t xml:space="preserve">Se verifica que al seleccionar "Quiero Contratar", se muestre la información detallada del plan.
</t>
    </r>
    <r>
      <rPr>
        <b/>
        <sz val="11"/>
        <color theme="1"/>
        <rFont val="Calibri"/>
        <family val="2"/>
      </rPr>
      <t>Pasos:</t>
    </r>
    <r>
      <rPr>
        <sz val="11"/>
        <color theme="1"/>
        <rFont val="Calibri"/>
        <family val="2"/>
      </rPr>
      <t xml:space="preserve">
1. Seleccionar la opción "Quiero Contratar" para un plan específico.
2. Verificar que se muestre la información detallada del plan.</t>
    </r>
  </si>
  <si>
    <t>Debe mostrarse la información detallada del plan seleccionado.</t>
  </si>
  <si>
    <t>Opción "Personalizado"</t>
  </si>
  <si>
    <t>Permite personalizar el plan a la medida del usuario.</t>
  </si>
  <si>
    <t>Se debe mostar la opción para que el usuario pueda perzonalizar el plan a su medida</t>
  </si>
  <si>
    <t>CP8: Verificación de Personalización de Planes (Plata y Oro)</t>
  </si>
  <si>
    <r>
      <t xml:space="preserve">Se verifica que para los planes de plata y oro, se permita la personalización del paquete.
</t>
    </r>
    <r>
      <rPr>
        <b/>
        <sz val="11"/>
        <color theme="1"/>
        <rFont val="Calibri"/>
        <family val="2"/>
      </rPr>
      <t>Pasos:</t>
    </r>
    <r>
      <rPr>
        <sz val="11"/>
        <color theme="1"/>
        <rFont val="Calibri"/>
      </rPr>
      <t xml:space="preserve">
1. Seleccionar un plan de tipo plata u oro.
2. Verificar que se permita la personalización del paquete.</t>
    </r>
  </si>
  <si>
    <t>Personalización de planes (Plata y Oro)</t>
  </si>
  <si>
    <t>Se debe permitir la personalización del paquete para los planes de plata y oro.</t>
  </si>
  <si>
    <t>No se debe permitir la modificación del plan bronce.</t>
  </si>
  <si>
    <t>El sistema no debe perminitr que se personalice el plan bronce.</t>
  </si>
  <si>
    <t>Restrinción Plan Bronce</t>
  </si>
  <si>
    <t>Adicionales</t>
  </si>
  <si>
    <t>Se podran añadir adicionales en la personalización como lo son decodificadores, canales HD y plataformas de streaming.</t>
  </si>
  <si>
    <t>El sistema podra agregar y quitar adicionales a los que tienene los planes por defecto.</t>
  </si>
  <si>
    <t>CP9: Verificación de Actualización Automática de la Información del Plan Personalizado</t>
  </si>
  <si>
    <r>
      <t xml:space="preserve">Se verifica que al personalizar el plan, se actualice automáticamente la información y se presente el nuevo costo.
</t>
    </r>
    <r>
      <rPr>
        <b/>
        <sz val="11"/>
        <color theme="1"/>
        <rFont val="Calibri"/>
        <family val="2"/>
      </rPr>
      <t>Pasos:</t>
    </r>
    <r>
      <rPr>
        <sz val="11"/>
        <color theme="1"/>
        <rFont val="Calibri"/>
      </rPr>
      <t xml:space="preserve">
1. Personalizar el plan seleccionando opciones adicionales.
2. Verificar que la información del plan se actualice automáticamente.</t>
    </r>
  </si>
  <si>
    <t>La información del plan debe actualizarse automáticamente con el nuevo costo.</t>
  </si>
  <si>
    <t>Actualización Automática de la Información del Plan Personalizado</t>
  </si>
  <si>
    <t>Visualización de información del plan - Backend</t>
  </si>
  <si>
    <t>Visualización de información del plan "Quiero Contactar" - Frontend</t>
  </si>
  <si>
    <t xml:space="preserve">La API debe traer toda la información detallada del plan seleccionado </t>
  </si>
  <si>
    <t>La API responde con el plan detallado que se busca con el id del plan.</t>
  </si>
  <si>
    <t>Personalización de planes (Plata y Oro) - Restinción plan Bronce - Backend</t>
  </si>
  <si>
    <t>La API sólo debe permitir la personalización de los planes (Plata y Oro), Si se envía el plan Bronce la API debe responder con un mensaje de error "El plan no esta autorizado para modificar"</t>
  </si>
  <si>
    <t>La API responde con la validación correspondiente al plan Bronce</t>
  </si>
  <si>
    <t>Registro de Usuario</t>
  </si>
  <si>
    <t>CP10: Verificación de Solicitud de Registro Básico del Usuario</t>
  </si>
  <si>
    <r>
      <t xml:space="preserve">Se verifica que al presionar "Comprar", se solicite un registro básico del usuario en un modal.
</t>
    </r>
    <r>
      <rPr>
        <b/>
        <sz val="11"/>
        <color theme="1"/>
        <rFont val="Calibri"/>
        <family val="2"/>
      </rPr>
      <t>Pasos:</t>
    </r>
    <r>
      <rPr>
        <sz val="11"/>
        <color theme="1"/>
        <rFont val="Calibri"/>
      </rPr>
      <t xml:space="preserve">
1. Seleccionar la opción "Comprar" para un plan específico.
2. Verificar que se solicite un registro básico del usuario en un modal.</t>
    </r>
  </si>
  <si>
    <t>Debe solicitarse un registro básico del usuario al presionar "Comprar".</t>
  </si>
  <si>
    <t>Ciudad</t>
  </si>
  <si>
    <t>Modal de "Comprar"</t>
  </si>
  <si>
    <t>Contraseña</t>
  </si>
  <si>
    <t>Confirmar contraseaña</t>
  </si>
  <si>
    <t>Número de Identificación</t>
  </si>
  <si>
    <t>Tipo de Identificación</t>
  </si>
  <si>
    <t>Correo Electrónico</t>
  </si>
  <si>
    <t>Dirección de
Residencia</t>
  </si>
  <si>
    <t>Usuario de Acceso</t>
  </si>
  <si>
    <t>CP11: Verificación del Bloqueo y Autocompletado del Campo "Usuario de Acceso"</t>
  </si>
  <si>
    <t>CP11: Verificación de Validación de Contraseña</t>
  </si>
  <si>
    <t>Es una lista desplegable donde se listara los tipos de identificación que tenga el sistema.</t>
  </si>
  <si>
    <t>El sistema lista la lista sin problemas donde el usuario podrá elegir a necesidad</t>
  </si>
  <si>
    <t>Las validaciones y las mascaras dependeran del tipo de identificación:
C.C, T.I., C.E. Serán 6 a 10 digitos numericos
Pasaporte: entre 6 a 9 carácteres alfanumericos</t>
  </si>
  <si>
    <t>C.C</t>
  </si>
  <si>
    <t>"5131313131351310000"</t>
  </si>
  <si>
    <t xml:space="preserve">La ciudad será un buscador el cual mostrará 20 resultados con la siguiente información:
1. Nombre de la ciudad-Nombre del estado-Nombre del país.
2. Debe tener un máximo de 80 caracteres de lo contrario el sistema debe mostrar el mensaje de error "El campo sólo permite un máximo 80 caracteres".
3. El campo debe ser requerido de lo contrario el sistema mostrara el mensaje de error "El campo es requerido".
4. No se debe permitir espacios iniciales de lo contrario el sistema debe mostrar el mensaje de error "No se permite espacios iniciales antes de la primera letra". </t>
  </si>
  <si>
    <t>Bogotá - Cundinamarca - Colombia</t>
  </si>
  <si>
    <t>La dirección depente del país y se habilitará cuando se haya escogido la ciudad</t>
  </si>
  <si>
    <t>calle 45 # 36 - 05 Barrio Bastidas</t>
  </si>
  <si>
    <t>Este campo sera de lectura</t>
  </si>
  <si>
    <t>El campo deberá seguir los estandares de seguridad.</t>
  </si>
  <si>
    <t>El campo deberá ser igual a la contraseña y seguir los estandares de seguridad.</t>
  </si>
  <si>
    <r>
      <t xml:space="preserve">Se verifica que el campo "Usuario de Acceso" sea igual al número de identificación y esté bloqueado para modificaciones.
</t>
    </r>
    <r>
      <rPr>
        <b/>
        <sz val="11"/>
        <color theme="1"/>
        <rFont val="Calibri"/>
        <family val="2"/>
      </rPr>
      <t>Pasos:</t>
    </r>
    <r>
      <rPr>
        <sz val="11"/>
        <color theme="1"/>
        <rFont val="Calibri"/>
      </rPr>
      <t xml:space="preserve">
1. Completar el número de identificación del usuario en el formulario.
2. Verificar que el campo "Usuario de Acceso" esté bloqueado y autocompletado con el número de identificación.</t>
    </r>
  </si>
  <si>
    <t xml:space="preserve"> El campo "Usuario de Acceso" debe estar bloqueado y autocompletado con el número de identificación del usuario.</t>
  </si>
  <si>
    <r>
      <t xml:space="preserve">Se verifica que la contraseña ingresada cumpla con los criterios de seguridad establecidos.
</t>
    </r>
    <r>
      <rPr>
        <b/>
        <sz val="11"/>
        <color theme="1"/>
        <rFont val="Calibri"/>
        <family val="2"/>
      </rPr>
      <t>Pasos:</t>
    </r>
    <r>
      <rPr>
        <sz val="11"/>
        <color theme="1"/>
        <rFont val="Calibri"/>
      </rPr>
      <t xml:space="preserve">
1. Ingresar una contraseña que cumpla con los criterios de seguridad.
2. Verificar que la contraseña sea válida según los criterios establecidos.
3. Mínimo 8 dígitos y máximo 12 incluyendo letras en mayúscula, minúscula, números y
caracteres especiales.</t>
    </r>
  </si>
  <si>
    <t>La contraseña ingresada debe cumplir con los criterios de seguridad establecidos.</t>
  </si>
  <si>
    <t>Contraseña y Confirmar contraseña</t>
  </si>
  <si>
    <t>Activación de cuenta</t>
  </si>
  <si>
    <t>CP13: Verificación del Envío de Correo Electrónico de Activación</t>
  </si>
  <si>
    <r>
      <t xml:space="preserve">Se verifica que se envíe un correo electrónico solicitando la activación de la cuenta después del registro.
</t>
    </r>
    <r>
      <rPr>
        <b/>
        <sz val="11"/>
        <color theme="1"/>
        <rFont val="Calibri"/>
        <family val="2"/>
      </rPr>
      <t>Pasos:</t>
    </r>
    <r>
      <rPr>
        <sz val="11"/>
        <color theme="1"/>
        <rFont val="Calibri"/>
      </rPr>
      <t xml:space="preserve">
1. Completar el registro de usuario.
2. Verificar que se reciba un correo electrónico de activación.</t>
    </r>
  </si>
  <si>
    <t>Debe enviarse un correo electrónico solicitando la activación de la cuenta después del registro.</t>
  </si>
  <si>
    <t>Envío de correo electrónico</t>
  </si>
  <si>
    <t>CP14: Verificación de Caducidad del Enlace de Activación</t>
  </si>
  <si>
    <r>
      <t xml:space="preserve">Se verifica que el enlace de activación tenga una caducidad de 48 horas.
</t>
    </r>
    <r>
      <rPr>
        <b/>
        <sz val="11"/>
        <color theme="1"/>
        <rFont val="Calibri"/>
        <family val="2"/>
      </rPr>
      <t>Pasos:</t>
    </r>
    <r>
      <rPr>
        <sz val="11"/>
        <color theme="1"/>
        <rFont val="Calibri"/>
      </rPr>
      <t xml:space="preserve">
1. Acceder al correo electrónico de activación.
2. Verificar que el enlace de activación esté activo.
3. Esperar más de 48 horas y volver a verificar el enlace.</t>
    </r>
  </si>
  <si>
    <t>El enlace de activación debe caducar después de 48 horas.</t>
  </si>
  <si>
    <t>Caducidad del enlace de activación y/o Token</t>
  </si>
  <si>
    <t>Ingreso a la Cuenta</t>
  </si>
  <si>
    <t>CP-15: Verificación del Ingreso a la Cuenta Después de la Activación</t>
  </si>
  <si>
    <r>
      <t xml:space="preserve">Se verifica que el cliente pueda ingresar a su cuenta después de activarla.
</t>
    </r>
    <r>
      <rPr>
        <b/>
        <sz val="11"/>
        <color theme="1"/>
        <rFont val="Calibri"/>
        <family val="2"/>
      </rPr>
      <t>Pasos:</t>
    </r>
    <r>
      <rPr>
        <sz val="11"/>
        <color theme="1"/>
        <rFont val="Calibri"/>
      </rPr>
      <t xml:space="preserve">
1. Activar la cuenta con éxito.
2. Iniciar sesión con las credenciales proporcionadas.</t>
    </r>
  </si>
  <si>
    <t>El cliente debe poder ingresar a su cuenta después de activarla.</t>
  </si>
  <si>
    <t>Cuenta activada</t>
  </si>
  <si>
    <t>Visualización de Información del Cliente</t>
  </si>
  <si>
    <t>CP16: Verificación de Visualización de Información del Cliente</t>
  </si>
  <si>
    <r>
      <t xml:space="preserve"> Se verifica que se muestre la información registrada por el cliente en la opción "Mi Cuenta".
</t>
    </r>
    <r>
      <rPr>
        <b/>
        <sz val="11"/>
        <color theme="1"/>
        <rFont val="Calibri"/>
        <family val="2"/>
      </rPr>
      <t>Pasos:</t>
    </r>
    <r>
      <rPr>
        <sz val="11"/>
        <color theme="1"/>
        <rFont val="Calibri"/>
      </rPr>
      <t xml:space="preserve">
1. Iniciar sesión en la cuenta del cliente.
2. Acceder a la opción "Mi Cuenta".
3. Verificar que se muestre la información registrada por el cliente.</t>
    </r>
  </si>
  <si>
    <t>Debe mostrarse la información registrada por el cliente en la opción "Mi Cuenta".</t>
  </si>
  <si>
    <t>Mi cuenta</t>
  </si>
  <si>
    <t>CP17: Verificación de Cancelación de Suscripciones</t>
  </si>
  <si>
    <r>
      <t xml:space="preserve">Se verifica que el cliente pueda cancelar suscripciones desde la vista de la cuenta.
</t>
    </r>
    <r>
      <rPr>
        <b/>
        <sz val="11"/>
        <color theme="1"/>
        <rFont val="Calibri"/>
        <family val="2"/>
      </rPr>
      <t>Pasos:</t>
    </r>
    <r>
      <rPr>
        <sz val="11"/>
        <color theme="1"/>
        <rFont val="Calibri"/>
      </rPr>
      <t xml:space="preserve">
1. Acceder a la opción "Mi Cuenta".
2. Verificar que se muestren las suscripciones activas.
3. Cancelar una suscripción.</t>
    </r>
  </si>
  <si>
    <t>Cancelación de suscripciones</t>
  </si>
  <si>
    <t>El cliente debe poder cancelar suscripciones desde la vista de la cuenta si el servicio está pago y al día.</t>
  </si>
  <si>
    <t>Contratación y Pago</t>
  </si>
  <si>
    <t>CP18: Verificación de Redirección a Pasarela de Pagos</t>
  </si>
  <si>
    <r>
      <t xml:space="preserve">Se verifica que al seleccionar "Pagar", se redirija al cliente a la pasarela de pagos para completar el proceso.
</t>
    </r>
    <r>
      <rPr>
        <b/>
        <sz val="11"/>
        <color theme="1"/>
        <rFont val="Calibri"/>
        <family val="2"/>
      </rPr>
      <t>Pasos:</t>
    </r>
    <r>
      <rPr>
        <sz val="11"/>
        <color theme="1"/>
        <rFont val="Calibri"/>
      </rPr>
      <t xml:space="preserve">
1. Seleccionar la opción "Pagar" después de personalizar un plan.
2. Verificar que se redirija al cliente a la pasarela de pagos.</t>
    </r>
  </si>
  <si>
    <t>El cliente debe ser redirigido a la pasarela de pagos para completar el proceso de pago.</t>
  </si>
  <si>
    <t>Pagar</t>
  </si>
  <si>
    <t>Proceso de Pago y Notificación</t>
  </si>
  <si>
    <t>CP19: Verificación del Estado de la Transacción</t>
  </si>
  <si>
    <r>
      <t xml:space="preserve">Se verifica que el sistema notifique al cliente sobre el estado de la transacción después de completar el pago.
</t>
    </r>
    <r>
      <rPr>
        <b/>
        <sz val="11"/>
        <color theme="1"/>
        <rFont val="Calibri"/>
        <family val="2"/>
      </rPr>
      <t>Pasos:</t>
    </r>
    <r>
      <rPr>
        <sz val="11"/>
        <color theme="1"/>
        <rFont val="Calibri"/>
      </rPr>
      <t xml:space="preserve">
1. Realizar una transacción de pago.
2. Verificar que se notifique al cliente sobre el estado de la transacción.</t>
    </r>
  </si>
  <si>
    <t>El sistema debe notificar al cliente sobre el estado de la transacción después de completar el pago.</t>
  </si>
  <si>
    <t>CP20: Verificación de Respuestas según el Estado de la Transacción</t>
  </si>
  <si>
    <r>
      <t xml:space="preserve">Se verifica que el sistema responda adecuadamente según el estado de la transacción.
</t>
    </r>
    <r>
      <rPr>
        <b/>
        <sz val="11"/>
        <color theme="1"/>
        <rFont val="Calibri"/>
        <family val="2"/>
      </rPr>
      <t>Pasos:</t>
    </r>
    <r>
      <rPr>
        <sz val="11"/>
        <color theme="1"/>
        <rFont val="Calibri"/>
      </rPr>
      <t xml:space="preserve">
1. Realizar una transacción de pago.
2. Verificar la respuesta del sistema según el estado de la transacción (rechazada, pendiente, exitosa).</t>
    </r>
  </si>
  <si>
    <t>El sistema debe responder adecuadamente según el estado de la transacción.</t>
  </si>
  <si>
    <t>CP21: Verificación de Notificación por Correo Electrónico y SMS</t>
  </si>
  <si>
    <r>
      <t xml:space="preserve">Se verifica que el sistema envíe notificaciones al cliente por correo electrónico y SMS después de completar la transacción.
</t>
    </r>
    <r>
      <rPr>
        <b/>
        <sz val="11"/>
        <color theme="1"/>
        <rFont val="Calibri"/>
        <family val="2"/>
      </rPr>
      <t>Pasos:</t>
    </r>
    <r>
      <rPr>
        <sz val="11"/>
        <color theme="1"/>
        <rFont val="Calibri"/>
      </rPr>
      <t xml:space="preserve">
1. Completar una transacción de pago con éxito.
2. Verificar que se reciban notificaciones por correo electrónico y SMS.</t>
    </r>
  </si>
  <si>
    <t>El cliente debe recibir notificaciones por correo electrónico y SMS después de completar la transacción.</t>
  </si>
  <si>
    <t>Estado de la transacción</t>
  </si>
  <si>
    <t>Notificación por corrreo electrónico y SMS</t>
  </si>
  <si>
    <t>Compatibilidad de dispositivos</t>
  </si>
  <si>
    <t>CP22: Verificación de Compatibilidad con Navegadores</t>
  </si>
  <si>
    <r>
      <t xml:space="preserve">Se verifica que el sistema sea compatible con diferentes navegadores web.
</t>
    </r>
    <r>
      <rPr>
        <b/>
        <sz val="11"/>
        <color theme="1"/>
        <rFont val="Calibri"/>
        <family val="2"/>
      </rPr>
      <t>Pasos:</t>
    </r>
    <r>
      <rPr>
        <sz val="11"/>
        <color theme="1"/>
        <rFont val="Calibri"/>
      </rPr>
      <t xml:space="preserve">
1. Acceder al sistema utilizando diferentes navegadores (Chrome, Firefox, Safari, etc.).
2. Verificar que todas las funcionalidades se comporten correctamente en cada navegador.</t>
    </r>
  </si>
  <si>
    <t>El sistema debe ser compatible con los principales navegadores web.</t>
  </si>
  <si>
    <t>Compatibilidad con navegadores</t>
  </si>
  <si>
    <t>CP23: Verificación de Responsividad en Dispositivos Móviles</t>
  </si>
  <si>
    <r>
      <t xml:space="preserve">Se verifica que el sistema sea responsive y se adapte correctamente a dispositivos móviles.
</t>
    </r>
    <r>
      <rPr>
        <b/>
        <sz val="11"/>
        <color theme="1"/>
        <rFont val="Calibri"/>
        <family val="2"/>
      </rPr>
      <t>Pasos:</t>
    </r>
    <r>
      <rPr>
        <sz val="11"/>
        <color theme="1"/>
        <rFont val="Calibri"/>
      </rPr>
      <t xml:space="preserve">
1. Acceder al sistema desde dispositivos móviles (teléfonos inteligentes, tabletas).
2. Verificar que todas las funcionalidades se visualicen y funcionen correctamente en dispositivos móviles.</t>
    </r>
  </si>
  <si>
    <t>Responsive dispositivos Móviles</t>
  </si>
  <si>
    <t>El sistema debe ser responsive y adaptarse correctamente a dispositivos móviles.</t>
  </si>
  <si>
    <t>Prueba técnica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</si>
</sst>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3" x14ac:knownFonts="1">
    <font>
      <sz val="11"/>
      <color theme="1"/>
      <name val="Calibri"/>
      <scheme val="minor"/>
    </font>
    <font>
      <sz val="11"/>
      <color theme="1"/>
      <name val="Calibri"/>
      <family val="2"/>
      <scheme val="minor"/>
    </font>
    <font>
      <b/>
      <sz val="11"/>
      <color theme="0"/>
      <name val="Calibri"/>
    </font>
    <font>
      <sz val="11"/>
      <name val="Calibri"/>
    </font>
    <font>
      <sz val="11"/>
      <color theme="1"/>
      <name val="Calibri"/>
    </font>
    <font>
      <u/>
      <sz val="11"/>
      <color theme="10"/>
      <name val="Calibri"/>
    </font>
    <font>
      <b/>
      <sz val="13"/>
      <color theme="1"/>
      <name val="Calibri"/>
    </font>
    <font>
      <b/>
      <sz val="11"/>
      <color theme="1"/>
      <name val="Calibri"/>
    </font>
    <font>
      <sz val="11"/>
      <color theme="1"/>
      <name val="Calibri"/>
      <family val="2"/>
    </font>
    <font>
      <b/>
      <sz val="11"/>
      <color theme="1"/>
      <name val="Calibri"/>
      <family val="2"/>
    </font>
    <font>
      <sz val="11"/>
      <name val="Calibri"/>
      <family val="2"/>
    </font>
    <font>
      <u/>
      <sz val="11"/>
      <color theme="10"/>
      <name val="Calibri"/>
      <scheme val="minor"/>
    </font>
    <font>
      <b/>
      <sz val="11"/>
      <color theme="0"/>
      <name val="Calibri"/>
      <family val="2"/>
    </font>
  </fonts>
  <fills count="5">
    <fill>
      <patternFill patternType="none"/>
    </fill>
    <fill>
      <patternFill patternType="gray125"/>
    </fill>
    <fill>
      <patternFill patternType="solid">
        <fgColor theme="5"/>
        <bgColor theme="5"/>
      </patternFill>
    </fill>
    <fill>
      <patternFill patternType="solid">
        <fgColor rgb="FFFFFFFF"/>
        <bgColor rgb="FFFFFFFF"/>
      </patternFill>
    </fill>
    <fill>
      <patternFill patternType="solid">
        <fgColor rgb="FFFBE4D5"/>
        <bgColor rgb="FFFBE4D5"/>
      </patternFill>
    </fill>
  </fills>
  <borders count="18">
    <border>
      <left/>
      <right/>
      <top/>
      <bottom/>
      <diagonal/>
    </border>
    <border>
      <left/>
      <right/>
      <top style="thin">
        <color rgb="FFF4B083"/>
      </top>
      <bottom style="thin">
        <color rgb="FFF4B083"/>
      </bottom>
      <diagonal/>
    </border>
    <border>
      <left/>
      <right/>
      <top style="thin">
        <color rgb="FFF4B083"/>
      </top>
      <bottom style="thin">
        <color rgb="FFF4B083"/>
      </bottom>
      <diagonal/>
    </border>
    <border>
      <left/>
      <right style="thin">
        <color rgb="FFF4B083"/>
      </right>
      <top style="thin">
        <color rgb="FFF4B083"/>
      </top>
      <bottom style="thin">
        <color rgb="FFF4B083"/>
      </bottom>
      <diagonal/>
    </border>
    <border>
      <left style="thin">
        <color rgb="FFF4B083"/>
      </left>
      <right/>
      <top style="thin">
        <color rgb="FFF4B083"/>
      </top>
      <bottom style="thin">
        <color rgb="FFF4B083"/>
      </bottom>
      <diagonal/>
    </border>
    <border>
      <left style="thin">
        <color rgb="FFF4B083"/>
      </left>
      <right/>
      <top style="thin">
        <color rgb="FFF4B083"/>
      </top>
      <bottom style="thin">
        <color rgb="FFF4B083"/>
      </bottom>
      <diagonal/>
    </border>
    <border>
      <left/>
      <right/>
      <top/>
      <bottom/>
      <diagonal/>
    </border>
    <border>
      <left/>
      <right/>
      <top style="thin">
        <color rgb="FFF4B083"/>
      </top>
      <bottom/>
      <diagonal/>
    </border>
    <border>
      <left/>
      <right/>
      <top style="thin">
        <color rgb="FFF4B083"/>
      </top>
      <bottom style="thin">
        <color rgb="FFF4B083"/>
      </bottom>
      <diagonal/>
    </border>
    <border>
      <left style="thin">
        <color rgb="FFF4B083"/>
      </left>
      <right/>
      <top style="thin">
        <color rgb="FFF4B083"/>
      </top>
      <bottom/>
      <diagonal/>
    </border>
    <border>
      <left/>
      <right style="thin">
        <color rgb="FFF4B083"/>
      </right>
      <top style="thin">
        <color rgb="FFF4B083"/>
      </top>
      <bottom style="thin">
        <color rgb="FFF4B083"/>
      </bottom>
      <diagonal/>
    </border>
    <border>
      <left/>
      <right/>
      <top style="thin">
        <color rgb="FFF4B083"/>
      </top>
      <bottom style="thin">
        <color rgb="FFF4B083"/>
      </bottom>
      <diagonal/>
    </border>
    <border>
      <left style="thin">
        <color rgb="FFF4B083"/>
      </left>
      <right/>
      <top/>
      <bottom style="thin">
        <color rgb="FFF4B083"/>
      </bottom>
      <diagonal/>
    </border>
    <border>
      <left/>
      <right/>
      <top/>
      <bottom/>
      <diagonal/>
    </border>
    <border>
      <left style="thin">
        <color theme="5"/>
      </left>
      <right style="thin">
        <color theme="5"/>
      </right>
      <top style="thin">
        <color theme="5"/>
      </top>
      <bottom style="thin">
        <color theme="5"/>
      </bottom>
      <diagonal/>
    </border>
    <border>
      <left/>
      <right style="thin">
        <color rgb="FFF4B083"/>
      </right>
      <top style="thin">
        <color rgb="FFF4B083"/>
      </top>
      <bottom/>
      <diagonal/>
    </border>
    <border>
      <left style="thin">
        <color rgb="FFF4B083"/>
      </left>
      <right/>
      <top/>
      <bottom/>
      <diagonal/>
    </border>
    <border>
      <left style="thin">
        <color theme="5"/>
      </left>
      <right style="thin">
        <color theme="5"/>
      </right>
      <top style="thin">
        <color theme="5"/>
      </top>
      <bottom/>
      <diagonal/>
    </border>
  </borders>
  <cellStyleXfs count="2">
    <xf numFmtId="0" fontId="0" fillId="0" borderId="0"/>
    <xf numFmtId="0" fontId="11" fillId="0" borderId="0" applyNumberFormat="0" applyFill="0" applyBorder="0" applyAlignment="0" applyProtection="0"/>
  </cellStyleXfs>
  <cellXfs count="70">
    <xf numFmtId="0" fontId="0" fillId="0" borderId="0" xfId="0"/>
    <xf numFmtId="0" fontId="4" fillId="0" borderId="0" xfId="0" applyFont="1" applyAlignment="1">
      <alignment vertical="center" wrapText="1"/>
    </xf>
    <xf numFmtId="0" fontId="2" fillId="2" borderId="4" xfId="0" applyFont="1" applyFill="1" applyBorder="1" applyAlignment="1">
      <alignment vertical="center" wrapText="1"/>
    </xf>
    <xf numFmtId="0" fontId="4" fillId="3" borderId="6" xfId="0" applyFont="1" applyFill="1" applyBorder="1" applyAlignment="1">
      <alignment vertical="center" wrapText="1"/>
    </xf>
    <xf numFmtId="0" fontId="4" fillId="0" borderId="2" xfId="0" applyFont="1" applyBorder="1" applyAlignment="1">
      <alignment horizontal="center" vertical="center" wrapText="1"/>
    </xf>
    <xf numFmtId="0" fontId="6" fillId="0" borderId="0" xfId="0" applyFont="1" applyAlignment="1">
      <alignment horizontal="center" vertical="center" wrapText="1"/>
    </xf>
    <xf numFmtId="0" fontId="2" fillId="2" borderId="9" xfId="0" applyFont="1" applyFill="1" applyBorder="1" applyAlignment="1">
      <alignment horizontal="center" vertical="center" wrapText="1"/>
    </xf>
    <xf numFmtId="0" fontId="7" fillId="0" borderId="0" xfId="0" applyFont="1" applyAlignment="1">
      <alignment vertical="center"/>
    </xf>
    <xf numFmtId="0" fontId="4" fillId="4" borderId="10" xfId="0" applyFont="1" applyFill="1" applyBorder="1" applyAlignment="1">
      <alignment horizontal="center" vertical="center" wrapText="1"/>
    </xf>
    <xf numFmtId="0" fontId="7" fillId="4" borderId="4" xfId="0" applyFont="1" applyFill="1" applyBorder="1" applyAlignment="1">
      <alignment vertical="center" wrapText="1"/>
    </xf>
    <xf numFmtId="0" fontId="4" fillId="4" borderId="11" xfId="0" applyFont="1" applyFill="1" applyBorder="1" applyAlignment="1">
      <alignment horizontal="center" vertical="center" wrapText="1"/>
    </xf>
    <xf numFmtId="9" fontId="4" fillId="4" borderId="10" xfId="0" applyNumberFormat="1" applyFont="1" applyFill="1" applyBorder="1" applyAlignment="1">
      <alignment horizontal="center" vertical="center" wrapText="1"/>
    </xf>
    <xf numFmtId="0" fontId="4" fillId="0" borderId="3" xfId="0" applyFont="1" applyBorder="1" applyAlignment="1">
      <alignment horizontal="center" vertical="center" wrapText="1"/>
    </xf>
    <xf numFmtId="0" fontId="7" fillId="0" borderId="5" xfId="0" applyFont="1" applyBorder="1" applyAlignment="1">
      <alignment vertical="center" wrapText="1"/>
    </xf>
    <xf numFmtId="9" fontId="4" fillId="0" borderId="3" xfId="0" applyNumberFormat="1" applyFont="1" applyBorder="1" applyAlignment="1">
      <alignment horizontal="center" vertical="center" wrapText="1"/>
    </xf>
    <xf numFmtId="0" fontId="7" fillId="4" borderId="12" xfId="0" applyFont="1" applyFill="1" applyBorder="1" applyAlignment="1">
      <alignment vertical="center" wrapText="1"/>
    </xf>
    <xf numFmtId="0" fontId="2" fillId="2" borderId="9" xfId="0" applyFont="1" applyFill="1" applyBorder="1" applyAlignment="1">
      <alignment vertical="center" wrapText="1"/>
    </xf>
    <xf numFmtId="0" fontId="7" fillId="0" borderId="0" xfId="0" applyFont="1" applyAlignment="1">
      <alignment horizontal="left" vertical="center" wrapText="1"/>
    </xf>
    <xf numFmtId="0" fontId="4" fillId="0" borderId="0" xfId="0" applyFont="1" applyAlignment="1">
      <alignment vertical="center"/>
    </xf>
    <xf numFmtId="0" fontId="4" fillId="0" borderId="0" xfId="0" applyFont="1" applyAlignment="1">
      <alignment horizontal="left" vertical="center" wrapText="1"/>
    </xf>
    <xf numFmtId="0" fontId="2" fillId="2" borderId="4" xfId="0" applyFont="1" applyFill="1" applyBorder="1" applyAlignment="1">
      <alignment horizontal="center" vertical="center" wrapText="1"/>
    </xf>
    <xf numFmtId="0" fontId="4" fillId="0" borderId="0" xfId="0" applyFont="1" applyAlignment="1">
      <alignment horizontal="center" vertical="center" wrapText="1"/>
    </xf>
    <xf numFmtId="0" fontId="4" fillId="3" borderId="6" xfId="0" applyFont="1" applyFill="1" applyBorder="1"/>
    <xf numFmtId="0" fontId="6" fillId="0" borderId="0" xfId="0" applyFont="1" applyAlignment="1">
      <alignment horizontal="center" vertical="center"/>
    </xf>
    <xf numFmtId="0" fontId="2" fillId="0" borderId="0" xfId="0" applyFont="1" applyAlignment="1">
      <alignment horizontal="center" vertical="center" wrapText="1"/>
    </xf>
    <xf numFmtId="164" fontId="4" fillId="0" borderId="0" xfId="0" applyNumberFormat="1" applyFont="1"/>
    <xf numFmtId="0" fontId="4" fillId="0" borderId="14" xfId="0" applyFont="1" applyBorder="1" applyAlignment="1">
      <alignment vertical="center" wrapText="1"/>
    </xf>
    <xf numFmtId="0" fontId="4" fillId="0" borderId="14" xfId="0" applyFont="1" applyBorder="1" applyAlignment="1">
      <alignment horizontal="center" vertical="center"/>
    </xf>
    <xf numFmtId="0" fontId="4" fillId="0" borderId="14" xfId="0" applyFont="1" applyBorder="1" applyAlignment="1">
      <alignment horizontal="center" vertical="center" wrapText="1"/>
    </xf>
    <xf numFmtId="0" fontId="2" fillId="2" borderId="14" xfId="0" applyFont="1" applyFill="1" applyBorder="1" applyAlignment="1">
      <alignment horizontal="center" vertical="center" wrapText="1"/>
    </xf>
    <xf numFmtId="0" fontId="4" fillId="0" borderId="14" xfId="0" applyFont="1" applyBorder="1" applyAlignment="1">
      <alignment horizontal="left" vertical="center" wrapText="1"/>
    </xf>
    <xf numFmtId="0" fontId="8" fillId="0" borderId="14" xfId="0" applyFont="1" applyBorder="1" applyAlignment="1">
      <alignment vertical="center" wrapText="1"/>
    </xf>
    <xf numFmtId="0" fontId="10" fillId="0" borderId="14" xfId="0" applyFont="1" applyBorder="1" applyAlignment="1">
      <alignment vertical="center" wrapText="1"/>
    </xf>
    <xf numFmtId="0" fontId="4" fillId="0" borderId="14" xfId="0" applyFont="1" applyBorder="1" applyAlignment="1">
      <alignment vertical="center"/>
    </xf>
    <xf numFmtId="0" fontId="0" fillId="0" borderId="13" xfId="0" applyBorder="1"/>
    <xf numFmtId="0" fontId="7" fillId="0" borderId="14" xfId="0" applyFont="1" applyBorder="1" applyAlignment="1">
      <alignment vertical="center"/>
    </xf>
    <xf numFmtId="0" fontId="7" fillId="3" borderId="14" xfId="0" applyFont="1" applyFill="1" applyBorder="1" applyAlignment="1">
      <alignment vertical="center"/>
    </xf>
    <xf numFmtId="9" fontId="4" fillId="0" borderId="14" xfId="0" applyNumberFormat="1" applyFont="1" applyBorder="1" applyAlignment="1">
      <alignment horizontal="center" vertical="center"/>
    </xf>
    <xf numFmtId="0" fontId="4" fillId="4" borderId="14" xfId="0" applyFont="1" applyFill="1" applyBorder="1" applyAlignment="1">
      <alignment horizontal="center" vertical="center" wrapText="1"/>
    </xf>
    <xf numFmtId="0" fontId="7" fillId="4" borderId="14" xfId="0" applyFont="1" applyFill="1" applyBorder="1" applyAlignment="1">
      <alignment vertical="center" wrapText="1"/>
    </xf>
    <xf numFmtId="0" fontId="4" fillId="0" borderId="13" xfId="0" applyFont="1" applyBorder="1" applyAlignment="1">
      <alignment vertical="center" wrapText="1"/>
    </xf>
    <xf numFmtId="9" fontId="4" fillId="4" borderId="14" xfId="0" applyNumberFormat="1" applyFont="1" applyFill="1" applyBorder="1" applyAlignment="1">
      <alignment horizontal="center" vertical="center" wrapText="1"/>
    </xf>
    <xf numFmtId="0" fontId="7" fillId="0" borderId="14" xfId="0" applyFont="1" applyBorder="1" applyAlignment="1">
      <alignment vertical="center" wrapText="1"/>
    </xf>
    <xf numFmtId="9" fontId="4" fillId="0" borderId="14" xfId="0" applyNumberFormat="1" applyFont="1" applyBorder="1" applyAlignment="1">
      <alignment horizontal="center" vertical="center" wrapText="1"/>
    </xf>
    <xf numFmtId="0" fontId="2" fillId="2" borderId="16" xfId="0" applyFont="1" applyFill="1" applyBorder="1" applyAlignment="1">
      <alignment vertical="center" wrapText="1"/>
    </xf>
    <xf numFmtId="0" fontId="2" fillId="2" borderId="12" xfId="0" applyFont="1" applyFill="1" applyBorder="1" applyAlignment="1">
      <alignment vertical="center" wrapText="1"/>
    </xf>
    <xf numFmtId="0" fontId="8" fillId="0" borderId="14"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8" xfId="0" applyFont="1" applyBorder="1"/>
    <xf numFmtId="0" fontId="3" fillId="0" borderId="2" xfId="0" applyFont="1" applyBorder="1"/>
    <xf numFmtId="0" fontId="3" fillId="0" borderId="3" xfId="0" applyFont="1" applyBorder="1"/>
    <xf numFmtId="0" fontId="4" fillId="0" borderId="5" xfId="0" applyFont="1" applyBorder="1" applyAlignment="1">
      <alignment horizontal="center" vertical="center" wrapText="1"/>
    </xf>
    <xf numFmtId="0" fontId="4" fillId="3"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3" fillId="0" borderId="7" xfId="0" applyFont="1" applyBorder="1"/>
    <xf numFmtId="0" fontId="3" fillId="0" borderId="15" xfId="0" applyFont="1" applyBorder="1"/>
    <xf numFmtId="0" fontId="3" fillId="0" borderId="14" xfId="0" applyFont="1" applyBorder="1"/>
    <xf numFmtId="0" fontId="2" fillId="2" borderId="14" xfId="0" applyFont="1" applyFill="1" applyBorder="1" applyAlignment="1">
      <alignment horizontal="center" vertical="center" wrapText="1"/>
    </xf>
    <xf numFmtId="0" fontId="11" fillId="0" borderId="14" xfId="1" applyBorder="1" applyAlignment="1">
      <alignment vertical="center" wrapText="1"/>
    </xf>
    <xf numFmtId="0" fontId="0" fillId="0" borderId="14" xfId="0" applyBorder="1" applyAlignment="1"/>
    <xf numFmtId="0" fontId="10" fillId="0" borderId="14" xfId="0" applyFont="1" applyBorder="1" applyAlignment="1">
      <alignment vertical="center"/>
    </xf>
    <xf numFmtId="0" fontId="0" fillId="0" borderId="13" xfId="0" applyBorder="1" applyAlignment="1">
      <alignment vertical="center" wrapText="1"/>
    </xf>
    <xf numFmtId="0" fontId="12" fillId="2" borderId="7" xfId="0" applyFont="1" applyFill="1" applyBorder="1" applyAlignment="1">
      <alignment horizontal="center" vertical="center" wrapText="1"/>
    </xf>
    <xf numFmtId="0" fontId="5" fillId="0" borderId="14" xfId="0" applyFont="1" applyBorder="1" applyAlignment="1">
      <alignment vertical="center" wrapText="1"/>
    </xf>
    <xf numFmtId="0" fontId="11" fillId="0" borderId="17" xfId="1" applyBorder="1" applyAlignment="1">
      <alignment vertical="center" wrapText="1"/>
    </xf>
    <xf numFmtId="0" fontId="8" fillId="0" borderId="17" xfId="0" applyFont="1" applyBorder="1" applyAlignment="1">
      <alignment vertical="center" wrapText="1"/>
    </xf>
    <xf numFmtId="0" fontId="1" fillId="0" borderId="14" xfId="0" applyFont="1" applyBorder="1" applyAlignment="1">
      <alignment vertical="center" wrapText="1"/>
    </xf>
    <xf numFmtId="0" fontId="8" fillId="3" borderId="1"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2" fillId="2" borderId="4" xfId="0" applyFont="1" applyFill="1" applyBorder="1" applyAlignment="1">
      <alignment vertical="center" wrapText="1"/>
    </xf>
  </cellXfs>
  <cellStyles count="2">
    <cellStyle name="Hipervínculo" xfId="1" builtinId="8"/>
    <cellStyle name="Normal" xfId="0" builtinId="0"/>
  </cellStyles>
  <dxfs count="276">
    <dxf>
      <fill>
        <patternFill patternType="none"/>
      </fill>
    </dxf>
    <dxf>
      <fill>
        <patternFill patternType="none"/>
      </fill>
    </dxf>
    <dxf>
      <fill>
        <patternFill patternType="none"/>
      </fill>
    </dxf>
    <dxf>
      <fill>
        <patternFill patternType="none"/>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8.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89D2-4533-A2A2-7321D355BA1B}"/>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89D2-4533-A2A2-7321D355BA1B}"/>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89D2-4533-A2A2-7321D355BA1B}"/>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89D2-4533-A2A2-7321D355BA1B}"/>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'CP-VisualizacionPlanes'!$A$15:$A$18</c:f>
              <c:strCache>
                <c:ptCount val="4"/>
                <c:pt idx="0">
                  <c:v>No ejecutado</c:v>
                </c:pt>
                <c:pt idx="1">
                  <c:v>Bloqueado</c:v>
                </c:pt>
                <c:pt idx="2">
                  <c:v>Fallado</c:v>
                </c:pt>
                <c:pt idx="3">
                  <c:v>Pasado</c:v>
                </c:pt>
              </c:strCache>
            </c:strRef>
          </c:cat>
          <c:val>
            <c:numRef>
              <c:f>'CP-VisualizacionPlanes'!$B$15:$B$18</c:f>
              <c:numCache>
                <c:formatCode>General</c:formatCode>
                <c:ptCount val="4"/>
                <c:pt idx="0">
                  <c:v>6</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89D2-4533-A2A2-7321D355BA1B}"/>
            </c:ext>
          </c:extLst>
        </c:ser>
        <c:dLbls>
          <c:showLegendKey val="0"/>
          <c:showVal val="0"/>
          <c:showCatName val="0"/>
          <c:showSerName val="0"/>
          <c:showPercent val="0"/>
          <c:showBubbleSize val="0"/>
        </c:dLbls>
        <c:gapWidth val="150"/>
        <c:axId val="391362831"/>
        <c:axId val="185591643"/>
      </c:barChart>
      <c:catAx>
        <c:axId val="391362831"/>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185591643"/>
        <c:crosses val="autoZero"/>
        <c:auto val="1"/>
        <c:lblAlgn val="ctr"/>
        <c:lblOffset val="100"/>
        <c:noMultiLvlLbl val="1"/>
      </c:catAx>
      <c:valAx>
        <c:axId val="18559164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391362831"/>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chemeClr val="dk1"/>
                </a:solidFill>
                <a:latin typeface="+mn-lt"/>
              </a:defRPr>
            </a:pPr>
            <a:r>
              <a:rPr lang="es-CO" sz="1800" b="1" i="0">
                <a:solidFill>
                  <a:schemeClr val="dk1"/>
                </a:solidFill>
                <a:latin typeface="+mn-lt"/>
              </a:rPr>
              <a:t>Tipos de pruebas</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52AF-4E3F-B8EE-96810BE8230F}"/>
              </c:ext>
            </c:extLst>
          </c:dPt>
          <c:dPt>
            <c:idx val="1"/>
            <c:bubble3D val="0"/>
            <c:spPr>
              <a:solidFill>
                <a:schemeClr val="accent2"/>
              </a:solidFill>
            </c:spPr>
            <c:extLst>
              <c:ext xmlns:c16="http://schemas.microsoft.com/office/drawing/2014/chart" uri="{C3380CC4-5D6E-409C-BE32-E72D297353CC}">
                <c16:uniqueId val="{00000003-52AF-4E3F-B8EE-96810BE8230F}"/>
              </c:ext>
            </c:extLst>
          </c:dPt>
          <c:dPt>
            <c:idx val="2"/>
            <c:bubble3D val="0"/>
            <c:spPr>
              <a:solidFill>
                <a:schemeClr val="accent3"/>
              </a:solidFill>
            </c:spPr>
            <c:extLst>
              <c:ext xmlns:c16="http://schemas.microsoft.com/office/drawing/2014/chart" uri="{C3380CC4-5D6E-409C-BE32-E72D297353CC}">
                <c16:uniqueId val="{00000005-52AF-4E3F-B8EE-96810BE8230F}"/>
              </c:ext>
            </c:extLst>
          </c:dPt>
          <c:dPt>
            <c:idx val="3"/>
            <c:bubble3D val="0"/>
            <c:spPr>
              <a:solidFill>
                <a:schemeClr val="accent4"/>
              </a:solidFill>
            </c:spPr>
            <c:extLst>
              <c:ext xmlns:c16="http://schemas.microsoft.com/office/drawing/2014/chart" uri="{C3380CC4-5D6E-409C-BE32-E72D297353CC}">
                <c16:uniqueId val="{00000007-52AF-4E3F-B8EE-96810BE8230F}"/>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'CP-VisualizacionPlanes'!$D$15:$D$18</c:f>
              <c:strCache>
                <c:ptCount val="4"/>
                <c:pt idx="0">
                  <c:v>Pruebas Unitarias (PU)</c:v>
                </c:pt>
                <c:pt idx="1">
                  <c:v>Pruebas Funcionales (PF)</c:v>
                </c:pt>
                <c:pt idx="2">
                  <c:v>Pruebas No Funcionales (PNF)</c:v>
                </c:pt>
                <c:pt idx="3">
                  <c:v>Pruebas Integración (PI)</c:v>
                </c:pt>
              </c:strCache>
            </c:strRef>
          </c:cat>
          <c:val>
            <c:numRef>
              <c:f>'CP-VisualizacionPlanes'!$E$15:$E$18</c:f>
              <c:numCache>
                <c:formatCode>General</c:formatCode>
                <c:ptCount val="4"/>
                <c:pt idx="0">
                  <c:v>0</c:v>
                </c:pt>
                <c:pt idx="1">
                  <c:v>3</c:v>
                </c:pt>
                <c:pt idx="2">
                  <c:v>1</c:v>
                </c:pt>
                <c:pt idx="3">
                  <c:v>2</c:v>
                </c:pt>
              </c:numCache>
            </c:numRef>
          </c:val>
          <c:extLst>
            <c:ext xmlns:c16="http://schemas.microsoft.com/office/drawing/2014/chart" uri="{C3380CC4-5D6E-409C-BE32-E72D297353CC}">
              <c16:uniqueId val="{00000008-52AF-4E3F-B8EE-96810BE8230F}"/>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1" i="0">
              <a:solidFill>
                <a:schemeClr val="dk1"/>
              </a:solidFill>
              <a:latin typeface="+mn-lt"/>
            </a:defRPr>
          </a:pPr>
          <a:endParaRPr lang="es-CO"/>
        </a:p>
      </c:txPr>
    </c:legend>
    <c:plotVisOnly val="1"/>
    <c:dispBlanksAs val="zero"/>
    <c:showDLblsOverMax val="1"/>
  </c:chart>
  <c:spPr>
    <a:solidFill>
      <a:schemeClr val="lt1"/>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0BA4-47C3-BA86-C470B2030E67}"/>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0BA4-47C3-BA86-C470B2030E67}"/>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0BA4-47C3-BA86-C470B2030E67}"/>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0BA4-47C3-BA86-C470B2030E67}"/>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'CP-ResgistroContacto'!$A$22:$A$25</c:f>
              <c:strCache>
                <c:ptCount val="4"/>
                <c:pt idx="0">
                  <c:v>No ejecutado</c:v>
                </c:pt>
                <c:pt idx="1">
                  <c:v>Bloqueado</c:v>
                </c:pt>
                <c:pt idx="2">
                  <c:v>Fallado</c:v>
                </c:pt>
                <c:pt idx="3">
                  <c:v>Pasado</c:v>
                </c:pt>
              </c:strCache>
            </c:strRef>
          </c:cat>
          <c:val>
            <c:numRef>
              <c:f>'CP-ResgistroContacto'!$B$22:$B$25</c:f>
              <c:numCache>
                <c:formatCode>General</c:formatCode>
                <c:ptCount val="4"/>
                <c:pt idx="0">
                  <c:v>13</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0BA4-47C3-BA86-C470B2030E67}"/>
            </c:ext>
          </c:extLst>
        </c:ser>
        <c:dLbls>
          <c:showLegendKey val="0"/>
          <c:showVal val="0"/>
          <c:showCatName val="0"/>
          <c:showSerName val="0"/>
          <c:showPercent val="0"/>
          <c:showBubbleSize val="0"/>
        </c:dLbls>
        <c:gapWidth val="150"/>
        <c:axId val="592173991"/>
        <c:axId val="1879470367"/>
      </c:barChart>
      <c:catAx>
        <c:axId val="592173991"/>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1879470367"/>
        <c:crosses val="autoZero"/>
        <c:auto val="1"/>
        <c:lblAlgn val="ctr"/>
        <c:lblOffset val="100"/>
        <c:noMultiLvlLbl val="1"/>
      </c:catAx>
      <c:valAx>
        <c:axId val="187947036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592173991"/>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600" b="1" i="0">
                <a:solidFill>
                  <a:srgbClr val="757575"/>
                </a:solidFill>
                <a:latin typeface="+mn-lt"/>
              </a:defRPr>
            </a:pPr>
            <a:r>
              <a:rPr lang="es-CO" sz="1600" b="1" i="0">
                <a:solidFill>
                  <a:srgbClr val="757575"/>
                </a:solidFill>
                <a:latin typeface="+mn-lt"/>
              </a:rPr>
              <a:t>Tipos de pruebas</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CCF0-47A8-BAA7-997E9015570E}"/>
              </c:ext>
            </c:extLst>
          </c:dPt>
          <c:dPt>
            <c:idx val="1"/>
            <c:bubble3D val="0"/>
            <c:spPr>
              <a:solidFill>
                <a:schemeClr val="accent2"/>
              </a:solidFill>
            </c:spPr>
            <c:extLst>
              <c:ext xmlns:c16="http://schemas.microsoft.com/office/drawing/2014/chart" uri="{C3380CC4-5D6E-409C-BE32-E72D297353CC}">
                <c16:uniqueId val="{00000003-CCF0-47A8-BAA7-997E9015570E}"/>
              </c:ext>
            </c:extLst>
          </c:dPt>
          <c:dPt>
            <c:idx val="2"/>
            <c:bubble3D val="0"/>
            <c:spPr>
              <a:solidFill>
                <a:schemeClr val="accent3"/>
              </a:solidFill>
            </c:spPr>
            <c:extLst>
              <c:ext xmlns:c16="http://schemas.microsoft.com/office/drawing/2014/chart" uri="{C3380CC4-5D6E-409C-BE32-E72D297353CC}">
                <c16:uniqueId val="{00000005-CCF0-47A8-BAA7-997E9015570E}"/>
              </c:ext>
            </c:extLst>
          </c:dPt>
          <c:dPt>
            <c:idx val="3"/>
            <c:bubble3D val="0"/>
            <c:spPr>
              <a:solidFill>
                <a:schemeClr val="accent4"/>
              </a:solidFill>
            </c:spPr>
            <c:extLst>
              <c:ext xmlns:c16="http://schemas.microsoft.com/office/drawing/2014/chart" uri="{C3380CC4-5D6E-409C-BE32-E72D297353CC}">
                <c16:uniqueId val="{00000007-CCF0-47A8-BAA7-997E9015570E}"/>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'CP-ResgistroContacto'!$D$22:$D$25</c:f>
              <c:strCache>
                <c:ptCount val="4"/>
                <c:pt idx="0">
                  <c:v>Pruebas Unitarias (PU)</c:v>
                </c:pt>
                <c:pt idx="1">
                  <c:v>Pruebas Funcionales (PF)</c:v>
                </c:pt>
                <c:pt idx="2">
                  <c:v>Pruebas No Funcionales (PNF)</c:v>
                </c:pt>
                <c:pt idx="3">
                  <c:v>Pruebas Integración (PI)</c:v>
                </c:pt>
              </c:strCache>
            </c:strRef>
          </c:cat>
          <c:val>
            <c:numRef>
              <c:f>'CP-ResgistroContacto'!$E$22:$E$25</c:f>
              <c:numCache>
                <c:formatCode>General</c:formatCode>
                <c:ptCount val="4"/>
                <c:pt idx="0">
                  <c:v>4</c:v>
                </c:pt>
                <c:pt idx="1">
                  <c:v>3</c:v>
                </c:pt>
                <c:pt idx="2">
                  <c:v>3</c:v>
                </c:pt>
                <c:pt idx="3">
                  <c:v>3</c:v>
                </c:pt>
              </c:numCache>
            </c:numRef>
          </c:val>
          <c:extLst>
            <c:ext xmlns:c16="http://schemas.microsoft.com/office/drawing/2014/chart" uri="{C3380CC4-5D6E-409C-BE32-E72D297353CC}">
              <c16:uniqueId val="{00000008-CCF0-47A8-BAA7-997E9015570E}"/>
            </c:ext>
          </c:extLst>
        </c:ser>
        <c:dLbls>
          <c:showLegendKey val="0"/>
          <c:showVal val="0"/>
          <c:showCatName val="0"/>
          <c:showSerName val="0"/>
          <c:showPercent val="0"/>
          <c:showBubbleSize val="0"/>
          <c:showLeaderLines val="1"/>
        </c:dLbls>
        <c:firstSliceAng val="0"/>
      </c:pieChart>
    </c:plotArea>
    <c:legend>
      <c:legendPos val="t"/>
      <c:overlay val="0"/>
      <c:txPr>
        <a:bodyPr/>
        <a:lstStyle/>
        <a:p>
          <a:pPr lvl="0">
            <a:defRPr sz="900" b="0" i="0">
              <a:solidFill>
                <a:srgbClr val="1A1A1A"/>
              </a:solidFill>
              <a:latin typeface="+mn-lt"/>
            </a:defRPr>
          </a:pPr>
          <a:endParaRPr lang="es-CO"/>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36C8-414C-9D69-3E92FDD07A34}"/>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36C8-414C-9D69-3E92FDD07A34}"/>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36C8-414C-9D69-3E92FDD07A34}"/>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36C8-414C-9D69-3E92FDD07A34}"/>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'CP-ContratacionPlanes'!$A$19:$A$22</c:f>
              <c:strCache>
                <c:ptCount val="4"/>
                <c:pt idx="0">
                  <c:v>No ejecutado</c:v>
                </c:pt>
                <c:pt idx="1">
                  <c:v>Bloqueado</c:v>
                </c:pt>
                <c:pt idx="2">
                  <c:v>Fallado</c:v>
                </c:pt>
                <c:pt idx="3">
                  <c:v>Pasado</c:v>
                </c:pt>
              </c:strCache>
            </c:strRef>
          </c:cat>
          <c:val>
            <c:numRef>
              <c:f>'CP-ContratacionPlanes'!$B$19:$B$22</c:f>
              <c:numCache>
                <c:formatCode>General</c:formatCode>
                <c:ptCount val="4"/>
                <c:pt idx="0">
                  <c:v>10</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36C8-414C-9D69-3E92FDD07A34}"/>
            </c:ext>
          </c:extLst>
        </c:ser>
        <c:dLbls>
          <c:showLegendKey val="0"/>
          <c:showVal val="0"/>
          <c:showCatName val="0"/>
          <c:showSerName val="0"/>
          <c:showPercent val="0"/>
          <c:showBubbleSize val="0"/>
        </c:dLbls>
        <c:gapWidth val="150"/>
        <c:axId val="476928987"/>
        <c:axId val="1796239289"/>
      </c:barChart>
      <c:catAx>
        <c:axId val="476928987"/>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1796239289"/>
        <c:crosses val="autoZero"/>
        <c:auto val="1"/>
        <c:lblAlgn val="ctr"/>
        <c:lblOffset val="100"/>
        <c:noMultiLvlLbl val="1"/>
      </c:catAx>
      <c:valAx>
        <c:axId val="179623928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476928987"/>
        <c:crosses val="autoZero"/>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chemeClr val="dk1"/>
                </a:solidFill>
                <a:latin typeface="+mn-lt"/>
              </a:defRPr>
            </a:pPr>
            <a:r>
              <a:rPr lang="es-CO" sz="1800" b="1" i="0">
                <a:solidFill>
                  <a:schemeClr val="dk1"/>
                </a:solidFill>
                <a:latin typeface="+mn-lt"/>
              </a:rPr>
              <a:t>Tipos de pruebas</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9FE0-401C-9952-4CD8F1F2BEF8}"/>
              </c:ext>
            </c:extLst>
          </c:dPt>
          <c:dPt>
            <c:idx val="1"/>
            <c:bubble3D val="0"/>
            <c:spPr>
              <a:solidFill>
                <a:schemeClr val="accent2"/>
              </a:solidFill>
            </c:spPr>
            <c:extLst>
              <c:ext xmlns:c16="http://schemas.microsoft.com/office/drawing/2014/chart" uri="{C3380CC4-5D6E-409C-BE32-E72D297353CC}">
                <c16:uniqueId val="{00000003-9FE0-401C-9952-4CD8F1F2BEF8}"/>
              </c:ext>
            </c:extLst>
          </c:dPt>
          <c:dPt>
            <c:idx val="2"/>
            <c:bubble3D val="0"/>
            <c:spPr>
              <a:solidFill>
                <a:schemeClr val="accent3"/>
              </a:solidFill>
            </c:spPr>
            <c:extLst>
              <c:ext xmlns:c16="http://schemas.microsoft.com/office/drawing/2014/chart" uri="{C3380CC4-5D6E-409C-BE32-E72D297353CC}">
                <c16:uniqueId val="{00000005-9FE0-401C-9952-4CD8F1F2BEF8}"/>
              </c:ext>
            </c:extLst>
          </c:dPt>
          <c:dPt>
            <c:idx val="3"/>
            <c:bubble3D val="0"/>
            <c:spPr>
              <a:solidFill>
                <a:schemeClr val="accent4"/>
              </a:solidFill>
            </c:spPr>
            <c:extLst>
              <c:ext xmlns:c16="http://schemas.microsoft.com/office/drawing/2014/chart" uri="{C3380CC4-5D6E-409C-BE32-E72D297353CC}">
                <c16:uniqueId val="{00000007-9FE0-401C-9952-4CD8F1F2BEF8}"/>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'CP-ContratacionPlanes'!$D$19:$D$22</c:f>
              <c:strCache>
                <c:ptCount val="4"/>
                <c:pt idx="0">
                  <c:v>Pruebas Unitarias (PU)</c:v>
                </c:pt>
                <c:pt idx="1">
                  <c:v>Pruebas Funcionales (PF)</c:v>
                </c:pt>
                <c:pt idx="2">
                  <c:v>Pruebas No Funcionales (PNF)</c:v>
                </c:pt>
                <c:pt idx="3">
                  <c:v>Pruebas Integración (PI)</c:v>
                </c:pt>
              </c:strCache>
            </c:strRef>
          </c:cat>
          <c:val>
            <c:numRef>
              <c:f>'CP-ContratacionPlanes'!$E$19:$E$22</c:f>
              <c:numCache>
                <c:formatCode>General</c:formatCode>
                <c:ptCount val="4"/>
                <c:pt idx="0">
                  <c:v>0</c:v>
                </c:pt>
                <c:pt idx="1">
                  <c:v>7</c:v>
                </c:pt>
                <c:pt idx="2">
                  <c:v>1</c:v>
                </c:pt>
                <c:pt idx="3">
                  <c:v>2</c:v>
                </c:pt>
              </c:numCache>
            </c:numRef>
          </c:val>
          <c:extLst>
            <c:ext xmlns:c16="http://schemas.microsoft.com/office/drawing/2014/chart" uri="{C3380CC4-5D6E-409C-BE32-E72D297353CC}">
              <c16:uniqueId val="{00000008-9FE0-401C-9952-4CD8F1F2BEF8}"/>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1" i="0">
              <a:solidFill>
                <a:schemeClr val="dk1"/>
              </a:solidFill>
              <a:latin typeface="+mn-lt"/>
            </a:defRPr>
          </a:pPr>
          <a:endParaRPr lang="es-CO"/>
        </a:p>
      </c:txPr>
    </c:legend>
    <c:plotVisOnly val="1"/>
    <c:dispBlanksAs val="zero"/>
    <c:showDLblsOverMax val="1"/>
  </c:chart>
  <c:spPr>
    <a:solidFill>
      <a:schemeClr val="lt1"/>
    </a:solidFill>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AF1B-42A1-A157-66589C967597}"/>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AF1B-42A1-A157-66589C967597}"/>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AF1B-42A1-A157-66589C967597}"/>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AF1B-42A1-A157-66589C967597}"/>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'CP-RegistroUsuario'!$A$25:$A$28</c:f>
              <c:strCache>
                <c:ptCount val="4"/>
                <c:pt idx="0">
                  <c:v>No ejecutado</c:v>
                </c:pt>
                <c:pt idx="1">
                  <c:v>Bloqueado</c:v>
                </c:pt>
                <c:pt idx="2">
                  <c:v>Fallado</c:v>
                </c:pt>
                <c:pt idx="3">
                  <c:v>Pasado</c:v>
                </c:pt>
              </c:strCache>
            </c:strRef>
          </c:cat>
          <c:val>
            <c:numRef>
              <c:f>'CP-RegistroUsuario'!$B$25:$B$28</c:f>
              <c:numCache>
                <c:formatCode>General</c:formatCode>
                <c:ptCount val="4"/>
                <c:pt idx="0">
                  <c:v>16</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AF1B-42A1-A157-66589C967597}"/>
            </c:ext>
          </c:extLst>
        </c:ser>
        <c:dLbls>
          <c:showLegendKey val="0"/>
          <c:showVal val="0"/>
          <c:showCatName val="0"/>
          <c:showSerName val="0"/>
          <c:showPercent val="0"/>
          <c:showBubbleSize val="0"/>
        </c:dLbls>
        <c:gapWidth val="150"/>
        <c:axId val="1768253129"/>
        <c:axId val="756371294"/>
      </c:barChart>
      <c:catAx>
        <c:axId val="1768253129"/>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756371294"/>
        <c:crosses val="autoZero"/>
        <c:auto val="1"/>
        <c:lblAlgn val="ctr"/>
        <c:lblOffset val="100"/>
        <c:noMultiLvlLbl val="1"/>
      </c:catAx>
      <c:valAx>
        <c:axId val="75637129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1768253129"/>
        <c:crosses val="autoZero"/>
        <c:crossBetween val="between"/>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Tipos de pruebas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FE-4AC9-94A8-9FA9144D437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FE-4AC9-94A8-9FA9144D437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DFE-4AC9-94A8-9FA9144D437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DFE-4AC9-94A8-9FA9144D43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'CP-RegistroUsuario'!$D$25:$D$28</c:f>
              <c:strCache>
                <c:ptCount val="4"/>
                <c:pt idx="0">
                  <c:v>Pruebas Unitarias (PU)</c:v>
                </c:pt>
                <c:pt idx="1">
                  <c:v>Pruebas Funcionales (PF)</c:v>
                </c:pt>
                <c:pt idx="2">
                  <c:v>Pruebas No Funcionales (PNF)</c:v>
                </c:pt>
                <c:pt idx="3">
                  <c:v>Pruebas Integración (PI)</c:v>
                </c:pt>
              </c:strCache>
            </c:strRef>
          </c:cat>
          <c:val>
            <c:numRef>
              <c:f>'CP-RegistroUsuario'!$E$25:$E$28</c:f>
              <c:numCache>
                <c:formatCode>General</c:formatCode>
                <c:ptCount val="4"/>
                <c:pt idx="0">
                  <c:v>11</c:v>
                </c:pt>
                <c:pt idx="1">
                  <c:v>4</c:v>
                </c:pt>
                <c:pt idx="2">
                  <c:v>1</c:v>
                </c:pt>
                <c:pt idx="3">
                  <c:v>0</c:v>
                </c:pt>
              </c:numCache>
            </c:numRef>
          </c:val>
          <c:extLst>
            <c:ext xmlns:c16="http://schemas.microsoft.com/office/drawing/2014/chart" uri="{C3380CC4-5D6E-409C-BE32-E72D297353CC}">
              <c16:uniqueId val="{00000008-1DFE-4AC9-94A8-9FA9144D437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5322-4A9E-834B-B18BD05B6B4D}"/>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5322-4A9E-834B-B18BD05B6B4D}"/>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5322-4A9E-834B-B18BD05B6B4D}"/>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5322-4A9E-834B-B18BD05B6B4D}"/>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'CP-ActivacionCuenta'!$A$12:$A$15</c:f>
              <c:strCache>
                <c:ptCount val="4"/>
                <c:pt idx="0">
                  <c:v>No ejecutado</c:v>
                </c:pt>
                <c:pt idx="1">
                  <c:v>Bloqueado</c:v>
                </c:pt>
                <c:pt idx="2">
                  <c:v>Fallado</c:v>
                </c:pt>
                <c:pt idx="3">
                  <c:v>Pasado</c:v>
                </c:pt>
              </c:strCache>
            </c:strRef>
          </c:cat>
          <c:val>
            <c:numRef>
              <c:f>'CP-ActivacionCuenta'!$B$12:$B$15</c:f>
              <c:numCache>
                <c:formatCode>General</c:formatCode>
                <c:ptCount val="4"/>
                <c:pt idx="0">
                  <c:v>4</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5322-4A9E-834B-B18BD05B6B4D}"/>
            </c:ext>
          </c:extLst>
        </c:ser>
        <c:dLbls>
          <c:showLegendKey val="0"/>
          <c:showVal val="0"/>
          <c:showCatName val="0"/>
          <c:showSerName val="0"/>
          <c:showPercent val="0"/>
          <c:showBubbleSize val="0"/>
        </c:dLbls>
        <c:gapWidth val="150"/>
        <c:axId val="1782649915"/>
        <c:axId val="67158676"/>
      </c:barChart>
      <c:catAx>
        <c:axId val="1782649915"/>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67158676"/>
        <c:crosses val="autoZero"/>
        <c:auto val="1"/>
        <c:lblAlgn val="ctr"/>
        <c:lblOffset val="100"/>
        <c:noMultiLvlLbl val="1"/>
      </c:catAx>
      <c:valAx>
        <c:axId val="6715867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1782649915"/>
        <c:crosses val="autoZero"/>
        <c:crossBetween val="between"/>
      </c:valAx>
    </c:plotArea>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Tipos de pruebas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41E-4642-A1EE-7CDE86B659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41E-4642-A1EE-7CDE86B659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41E-4642-A1EE-7CDE86B659D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41E-4642-A1EE-7CDE86B659D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'CP-ActivacionCuenta'!$D$12:$D$15</c:f>
              <c:strCache>
                <c:ptCount val="4"/>
                <c:pt idx="0">
                  <c:v>Pruebas Unitarias (PU)</c:v>
                </c:pt>
                <c:pt idx="1">
                  <c:v>Pruebas Funcionales (PF)</c:v>
                </c:pt>
                <c:pt idx="2">
                  <c:v>Pruebas No Funcionales (PNF)</c:v>
                </c:pt>
                <c:pt idx="3">
                  <c:v>Pruebas Integración (PI)</c:v>
                </c:pt>
              </c:strCache>
            </c:strRef>
          </c:cat>
          <c:val>
            <c:numRef>
              <c:f>'CP-ActivacionCuenta'!$E$12:$E$15</c:f>
              <c:numCache>
                <c:formatCode>General</c:formatCode>
                <c:ptCount val="4"/>
                <c:pt idx="0">
                  <c:v>0</c:v>
                </c:pt>
                <c:pt idx="1">
                  <c:v>3</c:v>
                </c:pt>
                <c:pt idx="2">
                  <c:v>1</c:v>
                </c:pt>
                <c:pt idx="3">
                  <c:v>0</c:v>
                </c:pt>
              </c:numCache>
            </c:numRef>
          </c:val>
          <c:extLst>
            <c:ext xmlns:c16="http://schemas.microsoft.com/office/drawing/2014/chart" uri="{C3380CC4-5D6E-409C-BE32-E72D297353CC}">
              <c16:uniqueId val="{00000008-941E-4642-A1EE-7CDE86B659D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FD5F-49FD-B6F1-C9BF1770E254}"/>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FD5F-49FD-B6F1-C9BF1770E254}"/>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FD5F-49FD-B6F1-C9BF1770E254}"/>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FD5F-49FD-B6F1-C9BF1770E254}"/>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'CP-IngresoCuenta'!$A$10:$A$13</c:f>
              <c:strCache>
                <c:ptCount val="4"/>
                <c:pt idx="0">
                  <c:v>No ejecutado</c:v>
                </c:pt>
                <c:pt idx="1">
                  <c:v>Bloqueado</c:v>
                </c:pt>
                <c:pt idx="2">
                  <c:v>Fallado</c:v>
                </c:pt>
                <c:pt idx="3">
                  <c:v>Pasado</c:v>
                </c:pt>
              </c:strCache>
            </c:strRef>
          </c:cat>
          <c:val>
            <c:numRef>
              <c:f>'CP-IngresoCuenta'!$B$10:$B$13</c:f>
              <c:numCache>
                <c:formatCode>General</c:formatCode>
                <c:ptCount val="4"/>
                <c:pt idx="0">
                  <c:v>3</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FD5F-49FD-B6F1-C9BF1770E254}"/>
            </c:ext>
          </c:extLst>
        </c:ser>
        <c:dLbls>
          <c:showLegendKey val="0"/>
          <c:showVal val="0"/>
          <c:showCatName val="0"/>
          <c:showSerName val="0"/>
          <c:showPercent val="0"/>
          <c:showBubbleSize val="0"/>
        </c:dLbls>
        <c:gapWidth val="150"/>
        <c:axId val="1308505021"/>
        <c:axId val="1569992805"/>
      </c:barChart>
      <c:catAx>
        <c:axId val="1308505021"/>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1569992805"/>
        <c:crosses val="autoZero"/>
        <c:auto val="1"/>
        <c:lblAlgn val="ctr"/>
        <c:lblOffset val="100"/>
        <c:noMultiLvlLbl val="1"/>
      </c:catAx>
      <c:valAx>
        <c:axId val="156999280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1308505021"/>
        <c:crosses val="autoZero"/>
        <c:crossBetween val="between"/>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chemeClr val="dk1"/>
                </a:solidFill>
                <a:latin typeface="+mn-lt"/>
              </a:defRPr>
            </a:pPr>
            <a:r>
              <a:rPr lang="es-CO" sz="1800" b="1" i="0">
                <a:solidFill>
                  <a:schemeClr val="dk1"/>
                </a:solidFill>
                <a:latin typeface="+mn-lt"/>
              </a:rPr>
              <a:t>Tipos de pruebas</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6D37-40BB-8D75-15F21A403B3C}"/>
              </c:ext>
            </c:extLst>
          </c:dPt>
          <c:dPt>
            <c:idx val="1"/>
            <c:bubble3D val="0"/>
            <c:spPr>
              <a:solidFill>
                <a:schemeClr val="accent2"/>
              </a:solidFill>
            </c:spPr>
            <c:extLst>
              <c:ext xmlns:c16="http://schemas.microsoft.com/office/drawing/2014/chart" uri="{C3380CC4-5D6E-409C-BE32-E72D297353CC}">
                <c16:uniqueId val="{00000003-6D37-40BB-8D75-15F21A403B3C}"/>
              </c:ext>
            </c:extLst>
          </c:dPt>
          <c:dPt>
            <c:idx val="2"/>
            <c:bubble3D val="0"/>
            <c:spPr>
              <a:solidFill>
                <a:schemeClr val="accent3"/>
              </a:solidFill>
            </c:spPr>
            <c:extLst>
              <c:ext xmlns:c16="http://schemas.microsoft.com/office/drawing/2014/chart" uri="{C3380CC4-5D6E-409C-BE32-E72D297353CC}">
                <c16:uniqueId val="{00000005-6D37-40BB-8D75-15F21A403B3C}"/>
              </c:ext>
            </c:extLst>
          </c:dPt>
          <c:dPt>
            <c:idx val="3"/>
            <c:bubble3D val="0"/>
            <c:spPr>
              <a:solidFill>
                <a:schemeClr val="accent4"/>
              </a:solidFill>
            </c:spPr>
            <c:extLst>
              <c:ext xmlns:c16="http://schemas.microsoft.com/office/drawing/2014/chart" uri="{C3380CC4-5D6E-409C-BE32-E72D297353CC}">
                <c16:uniqueId val="{00000007-6D37-40BB-8D75-15F21A403B3C}"/>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'CP-IngresoCuenta'!$D$10:$D$13</c:f>
              <c:strCache>
                <c:ptCount val="4"/>
                <c:pt idx="0">
                  <c:v>Pruebas Unitarias (PU)</c:v>
                </c:pt>
                <c:pt idx="1">
                  <c:v>Pruebas Funcionales (PF)</c:v>
                </c:pt>
                <c:pt idx="2">
                  <c:v>Pruebas No Funcionales (PNF)</c:v>
                </c:pt>
                <c:pt idx="3">
                  <c:v>Pruebas Integración (PI)</c:v>
                </c:pt>
              </c:strCache>
            </c:strRef>
          </c:cat>
          <c:val>
            <c:numRef>
              <c:f>'CP-IngresoCuenta'!$E$10:$E$13</c:f>
              <c:numCache>
                <c:formatCode>General</c:formatCode>
                <c:ptCount val="4"/>
                <c:pt idx="0">
                  <c:v>0</c:v>
                </c:pt>
                <c:pt idx="1">
                  <c:v>2</c:v>
                </c:pt>
                <c:pt idx="2">
                  <c:v>1</c:v>
                </c:pt>
                <c:pt idx="3">
                  <c:v>0</c:v>
                </c:pt>
              </c:numCache>
            </c:numRef>
          </c:val>
          <c:extLst>
            <c:ext xmlns:c16="http://schemas.microsoft.com/office/drawing/2014/chart" uri="{C3380CC4-5D6E-409C-BE32-E72D297353CC}">
              <c16:uniqueId val="{00000008-6D37-40BB-8D75-15F21A403B3C}"/>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1" i="0">
              <a:solidFill>
                <a:schemeClr val="dk1"/>
              </a:solidFill>
              <a:latin typeface="+mn-lt"/>
            </a:defRPr>
          </a:pPr>
          <a:endParaRPr lang="es-CO"/>
        </a:p>
      </c:txPr>
    </c:legend>
    <c:plotVisOnly val="1"/>
    <c:dispBlanksAs val="zero"/>
    <c:showDLblsOverMax val="1"/>
  </c:chart>
  <c:spPr>
    <a:solidFill>
      <a:schemeClr val="lt1"/>
    </a:solidFill>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6911-486D-B1AC-5A5BE61B189A}"/>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6911-486D-B1AC-5A5BE61B189A}"/>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6911-486D-B1AC-5A5BE61B189A}"/>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6911-486D-B1AC-5A5BE61B189A}"/>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'CP-InformacionCliente'!$A$12:$A$15</c:f>
              <c:strCache>
                <c:ptCount val="4"/>
                <c:pt idx="0">
                  <c:v>No ejecutado</c:v>
                </c:pt>
                <c:pt idx="1">
                  <c:v>Bloqueado</c:v>
                </c:pt>
                <c:pt idx="2">
                  <c:v>Fallado</c:v>
                </c:pt>
                <c:pt idx="3">
                  <c:v>Pasado</c:v>
                </c:pt>
              </c:strCache>
            </c:strRef>
          </c:cat>
          <c:val>
            <c:numRef>
              <c:f>'CP-InformacionCliente'!$B$12:$B$15</c:f>
              <c:numCache>
                <c:formatCode>General</c:formatCode>
                <c:ptCount val="4"/>
                <c:pt idx="0">
                  <c:v>4</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6911-486D-B1AC-5A5BE61B189A}"/>
            </c:ext>
          </c:extLst>
        </c:ser>
        <c:dLbls>
          <c:showLegendKey val="0"/>
          <c:showVal val="0"/>
          <c:showCatName val="0"/>
          <c:showSerName val="0"/>
          <c:showPercent val="0"/>
          <c:showBubbleSize val="0"/>
        </c:dLbls>
        <c:gapWidth val="150"/>
        <c:axId val="2064288427"/>
        <c:axId val="666481076"/>
      </c:barChart>
      <c:catAx>
        <c:axId val="2064288427"/>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666481076"/>
        <c:crosses val="autoZero"/>
        <c:auto val="1"/>
        <c:lblAlgn val="ctr"/>
        <c:lblOffset val="100"/>
        <c:noMultiLvlLbl val="1"/>
      </c:catAx>
      <c:valAx>
        <c:axId val="66648107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2064288427"/>
        <c:crosses val="autoZero"/>
        <c:crossBetween val="between"/>
      </c:valAx>
    </c:plotArea>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chemeClr val="dk1"/>
                </a:solidFill>
                <a:latin typeface="+mn-lt"/>
              </a:defRPr>
            </a:pPr>
            <a:r>
              <a:rPr lang="es-CO" sz="1800" b="1" i="0">
                <a:solidFill>
                  <a:schemeClr val="dk1"/>
                </a:solidFill>
                <a:latin typeface="+mn-lt"/>
              </a:rPr>
              <a:t>Tipos de pruebas</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4472-4F2C-A7AF-20F145F9BBA9}"/>
              </c:ext>
            </c:extLst>
          </c:dPt>
          <c:dPt>
            <c:idx val="1"/>
            <c:bubble3D val="0"/>
            <c:spPr>
              <a:solidFill>
                <a:schemeClr val="accent2"/>
              </a:solidFill>
            </c:spPr>
            <c:extLst>
              <c:ext xmlns:c16="http://schemas.microsoft.com/office/drawing/2014/chart" uri="{C3380CC4-5D6E-409C-BE32-E72D297353CC}">
                <c16:uniqueId val="{00000003-4472-4F2C-A7AF-20F145F9BBA9}"/>
              </c:ext>
            </c:extLst>
          </c:dPt>
          <c:dPt>
            <c:idx val="2"/>
            <c:bubble3D val="0"/>
            <c:spPr>
              <a:solidFill>
                <a:schemeClr val="accent3"/>
              </a:solidFill>
            </c:spPr>
            <c:extLst>
              <c:ext xmlns:c16="http://schemas.microsoft.com/office/drawing/2014/chart" uri="{C3380CC4-5D6E-409C-BE32-E72D297353CC}">
                <c16:uniqueId val="{00000005-4472-4F2C-A7AF-20F145F9BBA9}"/>
              </c:ext>
            </c:extLst>
          </c:dPt>
          <c:dPt>
            <c:idx val="3"/>
            <c:bubble3D val="0"/>
            <c:spPr>
              <a:solidFill>
                <a:schemeClr val="accent4"/>
              </a:solidFill>
            </c:spPr>
            <c:extLst>
              <c:ext xmlns:c16="http://schemas.microsoft.com/office/drawing/2014/chart" uri="{C3380CC4-5D6E-409C-BE32-E72D297353CC}">
                <c16:uniqueId val="{00000007-4472-4F2C-A7AF-20F145F9BBA9}"/>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'CP-InformacionCliente'!$D$12:$D$15</c:f>
              <c:strCache>
                <c:ptCount val="4"/>
                <c:pt idx="0">
                  <c:v>Pruebas Unitarias (PU)</c:v>
                </c:pt>
                <c:pt idx="1">
                  <c:v>Pruebas Funcionales (PF)</c:v>
                </c:pt>
                <c:pt idx="2">
                  <c:v>Pruebas No Funcionales (PNF)</c:v>
                </c:pt>
                <c:pt idx="3">
                  <c:v>Pruebas Integración (PI)</c:v>
                </c:pt>
              </c:strCache>
            </c:strRef>
          </c:cat>
          <c:val>
            <c:numRef>
              <c:f>'CP-InformacionCliente'!$E$12:$E$15</c:f>
              <c:numCache>
                <c:formatCode>General</c:formatCode>
                <c:ptCount val="4"/>
                <c:pt idx="0">
                  <c:v>0</c:v>
                </c:pt>
                <c:pt idx="1">
                  <c:v>3</c:v>
                </c:pt>
                <c:pt idx="2">
                  <c:v>1</c:v>
                </c:pt>
                <c:pt idx="3">
                  <c:v>0</c:v>
                </c:pt>
              </c:numCache>
            </c:numRef>
          </c:val>
          <c:extLst>
            <c:ext xmlns:c16="http://schemas.microsoft.com/office/drawing/2014/chart" uri="{C3380CC4-5D6E-409C-BE32-E72D297353CC}">
              <c16:uniqueId val="{00000008-4472-4F2C-A7AF-20F145F9BBA9}"/>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1" i="0">
              <a:solidFill>
                <a:schemeClr val="dk1"/>
              </a:solidFill>
              <a:latin typeface="+mn-lt"/>
            </a:defRPr>
          </a:pPr>
          <a:endParaRPr lang="es-CO"/>
        </a:p>
      </c:txPr>
    </c:legend>
    <c:plotVisOnly val="1"/>
    <c:dispBlanksAs val="zero"/>
    <c:showDLblsOverMax val="1"/>
  </c:chart>
  <c:spPr>
    <a:solidFill>
      <a:schemeClr val="lt1"/>
    </a:solidFill>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409D-42F7-B278-B22E07E29FFA}"/>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409D-42F7-B278-B22E07E29FFA}"/>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409D-42F7-B278-B22E07E29FFA}"/>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409D-42F7-B278-B22E07E29FFA}"/>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'CP-ContratacionPago'!$A$10:$A$13</c:f>
              <c:strCache>
                <c:ptCount val="4"/>
                <c:pt idx="0">
                  <c:v>No ejecutado</c:v>
                </c:pt>
                <c:pt idx="1">
                  <c:v>Bloqueado</c:v>
                </c:pt>
                <c:pt idx="2">
                  <c:v>Fallado</c:v>
                </c:pt>
                <c:pt idx="3">
                  <c:v>Pasado</c:v>
                </c:pt>
              </c:strCache>
            </c:strRef>
          </c:cat>
          <c:val>
            <c:numRef>
              <c:f>'CP-ContratacionPago'!$B$10:$B$13</c:f>
              <c:numCache>
                <c:formatCode>General</c:formatCode>
                <c:ptCount val="4"/>
                <c:pt idx="0">
                  <c:v>3</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409D-42F7-B278-B22E07E29FFA}"/>
            </c:ext>
          </c:extLst>
        </c:ser>
        <c:dLbls>
          <c:showLegendKey val="0"/>
          <c:showVal val="0"/>
          <c:showCatName val="0"/>
          <c:showSerName val="0"/>
          <c:showPercent val="0"/>
          <c:showBubbleSize val="0"/>
        </c:dLbls>
        <c:gapWidth val="150"/>
        <c:axId val="2064288427"/>
        <c:axId val="666481076"/>
      </c:barChart>
      <c:catAx>
        <c:axId val="2064288427"/>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666481076"/>
        <c:crosses val="autoZero"/>
        <c:auto val="1"/>
        <c:lblAlgn val="ctr"/>
        <c:lblOffset val="100"/>
        <c:noMultiLvlLbl val="1"/>
      </c:catAx>
      <c:valAx>
        <c:axId val="66648107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2064288427"/>
        <c:crosses val="autoZero"/>
        <c:crossBetween val="between"/>
      </c:valAx>
    </c:plotArea>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800" b="1" i="0">
                <a:solidFill>
                  <a:schemeClr val="dk1"/>
                </a:solidFill>
                <a:latin typeface="+mn-lt"/>
              </a:defRPr>
            </a:pPr>
            <a:r>
              <a:rPr lang="es-CO" sz="1800" b="1" i="0">
                <a:solidFill>
                  <a:schemeClr val="dk1"/>
                </a:solidFill>
                <a:latin typeface="+mn-lt"/>
              </a:rPr>
              <a:t>Tipos de pruebas</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7634-44D1-B827-93D3730C880B}"/>
              </c:ext>
            </c:extLst>
          </c:dPt>
          <c:dPt>
            <c:idx val="1"/>
            <c:bubble3D val="0"/>
            <c:spPr>
              <a:solidFill>
                <a:schemeClr val="accent2"/>
              </a:solidFill>
            </c:spPr>
            <c:extLst>
              <c:ext xmlns:c16="http://schemas.microsoft.com/office/drawing/2014/chart" uri="{C3380CC4-5D6E-409C-BE32-E72D297353CC}">
                <c16:uniqueId val="{00000003-7634-44D1-B827-93D3730C880B}"/>
              </c:ext>
            </c:extLst>
          </c:dPt>
          <c:dPt>
            <c:idx val="2"/>
            <c:bubble3D val="0"/>
            <c:spPr>
              <a:solidFill>
                <a:schemeClr val="accent3"/>
              </a:solidFill>
            </c:spPr>
            <c:extLst>
              <c:ext xmlns:c16="http://schemas.microsoft.com/office/drawing/2014/chart" uri="{C3380CC4-5D6E-409C-BE32-E72D297353CC}">
                <c16:uniqueId val="{00000005-7634-44D1-B827-93D3730C880B}"/>
              </c:ext>
            </c:extLst>
          </c:dPt>
          <c:dPt>
            <c:idx val="3"/>
            <c:bubble3D val="0"/>
            <c:spPr>
              <a:solidFill>
                <a:schemeClr val="accent4"/>
              </a:solidFill>
            </c:spPr>
            <c:extLst>
              <c:ext xmlns:c16="http://schemas.microsoft.com/office/drawing/2014/chart" uri="{C3380CC4-5D6E-409C-BE32-E72D297353CC}">
                <c16:uniqueId val="{00000007-7634-44D1-B827-93D3730C880B}"/>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'CP-ContratacionPago'!$D$10:$D$13</c:f>
              <c:strCache>
                <c:ptCount val="4"/>
                <c:pt idx="0">
                  <c:v>Pruebas Unitarias (PU)</c:v>
                </c:pt>
                <c:pt idx="1">
                  <c:v>Pruebas Funcionales (PF)</c:v>
                </c:pt>
                <c:pt idx="2">
                  <c:v>Pruebas No Funcionales (PNF)</c:v>
                </c:pt>
                <c:pt idx="3">
                  <c:v>Pruebas Integración (PI)</c:v>
                </c:pt>
              </c:strCache>
            </c:strRef>
          </c:cat>
          <c:val>
            <c:numRef>
              <c:f>'CP-ContratacionPago'!$E$10:$E$13</c:f>
              <c:numCache>
                <c:formatCode>General</c:formatCode>
                <c:ptCount val="4"/>
                <c:pt idx="0">
                  <c:v>0</c:v>
                </c:pt>
                <c:pt idx="1">
                  <c:v>2</c:v>
                </c:pt>
                <c:pt idx="2">
                  <c:v>1</c:v>
                </c:pt>
                <c:pt idx="3">
                  <c:v>0</c:v>
                </c:pt>
              </c:numCache>
            </c:numRef>
          </c:val>
          <c:extLst>
            <c:ext xmlns:c16="http://schemas.microsoft.com/office/drawing/2014/chart" uri="{C3380CC4-5D6E-409C-BE32-E72D297353CC}">
              <c16:uniqueId val="{00000008-7634-44D1-B827-93D3730C880B}"/>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1" i="0">
              <a:solidFill>
                <a:schemeClr val="dk1"/>
              </a:solidFill>
              <a:latin typeface="+mn-lt"/>
            </a:defRPr>
          </a:pPr>
          <a:endParaRPr lang="es-CO"/>
        </a:p>
      </c:txPr>
    </c:legend>
    <c:plotVisOnly val="1"/>
    <c:dispBlanksAs val="zero"/>
    <c:showDLblsOverMax val="1"/>
  </c:chart>
  <c:spPr>
    <a:solidFill>
      <a:schemeClr val="lt1"/>
    </a:solidFill>
  </c:sp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0D98-44DC-9ECD-8B0931DDEBC6}"/>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0D98-44DC-9ECD-8B0931DDEBC6}"/>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0D98-44DC-9ECD-8B0931DDEBC6}"/>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0D98-44DC-9ECD-8B0931DDEBC6}"/>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'CP-ProcesoPagoNotificacion'!$A$14:$A$17</c:f>
              <c:strCache>
                <c:ptCount val="4"/>
                <c:pt idx="0">
                  <c:v>No ejecutado</c:v>
                </c:pt>
                <c:pt idx="1">
                  <c:v>Bloqueado</c:v>
                </c:pt>
                <c:pt idx="2">
                  <c:v>Fallado</c:v>
                </c:pt>
                <c:pt idx="3">
                  <c:v>Pasado</c:v>
                </c:pt>
              </c:strCache>
            </c:strRef>
          </c:cat>
          <c:val>
            <c:numRef>
              <c:f>'CP-ProcesoPagoNotificacion'!$B$14:$B$17</c:f>
              <c:numCache>
                <c:formatCode>General</c:formatCode>
                <c:ptCount val="4"/>
                <c:pt idx="0">
                  <c:v>5</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0D98-44DC-9ECD-8B0931DDEBC6}"/>
            </c:ext>
          </c:extLst>
        </c:ser>
        <c:dLbls>
          <c:showLegendKey val="0"/>
          <c:showVal val="0"/>
          <c:showCatName val="0"/>
          <c:showSerName val="0"/>
          <c:showPercent val="0"/>
          <c:showBubbleSize val="0"/>
        </c:dLbls>
        <c:gapWidth val="150"/>
        <c:axId val="2064288427"/>
        <c:axId val="666481076"/>
      </c:barChart>
      <c:catAx>
        <c:axId val="2064288427"/>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666481076"/>
        <c:crosses val="autoZero"/>
        <c:auto val="1"/>
        <c:lblAlgn val="ctr"/>
        <c:lblOffset val="100"/>
        <c:noMultiLvlLbl val="1"/>
      </c:catAx>
      <c:valAx>
        <c:axId val="66648107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2064288427"/>
        <c:crosses val="autoZero"/>
        <c:crossBetween val="between"/>
      </c:valAx>
    </c:plotArea>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800" b="1" i="0">
                <a:solidFill>
                  <a:schemeClr val="dk1"/>
                </a:solidFill>
                <a:latin typeface="+mn-lt"/>
              </a:defRPr>
            </a:pPr>
            <a:r>
              <a:rPr lang="es-CO" sz="1800" b="1" i="0">
                <a:solidFill>
                  <a:schemeClr val="dk1"/>
                </a:solidFill>
                <a:latin typeface="+mn-lt"/>
              </a:rPr>
              <a:t>Tipos de pruebas</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26F1-4A36-A28D-3517B98F4F36}"/>
              </c:ext>
            </c:extLst>
          </c:dPt>
          <c:dPt>
            <c:idx val="1"/>
            <c:bubble3D val="0"/>
            <c:spPr>
              <a:solidFill>
                <a:schemeClr val="accent2"/>
              </a:solidFill>
            </c:spPr>
            <c:extLst>
              <c:ext xmlns:c16="http://schemas.microsoft.com/office/drawing/2014/chart" uri="{C3380CC4-5D6E-409C-BE32-E72D297353CC}">
                <c16:uniqueId val="{00000003-26F1-4A36-A28D-3517B98F4F36}"/>
              </c:ext>
            </c:extLst>
          </c:dPt>
          <c:dPt>
            <c:idx val="2"/>
            <c:bubble3D val="0"/>
            <c:spPr>
              <a:solidFill>
                <a:schemeClr val="accent3"/>
              </a:solidFill>
            </c:spPr>
            <c:extLst>
              <c:ext xmlns:c16="http://schemas.microsoft.com/office/drawing/2014/chart" uri="{C3380CC4-5D6E-409C-BE32-E72D297353CC}">
                <c16:uniqueId val="{00000005-26F1-4A36-A28D-3517B98F4F36}"/>
              </c:ext>
            </c:extLst>
          </c:dPt>
          <c:dPt>
            <c:idx val="3"/>
            <c:bubble3D val="0"/>
            <c:spPr>
              <a:solidFill>
                <a:schemeClr val="accent4"/>
              </a:solidFill>
            </c:spPr>
            <c:extLst>
              <c:ext xmlns:c16="http://schemas.microsoft.com/office/drawing/2014/chart" uri="{C3380CC4-5D6E-409C-BE32-E72D297353CC}">
                <c16:uniqueId val="{00000007-26F1-4A36-A28D-3517B98F4F36}"/>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'CP-ProcesoPagoNotificacion'!$D$14:$D$17</c:f>
              <c:strCache>
                <c:ptCount val="4"/>
                <c:pt idx="0">
                  <c:v>Pruebas Unitarias (PU)</c:v>
                </c:pt>
                <c:pt idx="1">
                  <c:v>Pruebas Funcionales (PF)</c:v>
                </c:pt>
                <c:pt idx="2">
                  <c:v>Pruebas No Funcionales (PNF)</c:v>
                </c:pt>
                <c:pt idx="3">
                  <c:v>Pruebas Integración (PI)</c:v>
                </c:pt>
              </c:strCache>
            </c:strRef>
          </c:cat>
          <c:val>
            <c:numRef>
              <c:f>'CP-ProcesoPagoNotificacion'!$E$14:$E$17</c:f>
              <c:numCache>
                <c:formatCode>General</c:formatCode>
                <c:ptCount val="4"/>
                <c:pt idx="0">
                  <c:v>0</c:v>
                </c:pt>
                <c:pt idx="1">
                  <c:v>4</c:v>
                </c:pt>
                <c:pt idx="2">
                  <c:v>1</c:v>
                </c:pt>
                <c:pt idx="3">
                  <c:v>0</c:v>
                </c:pt>
              </c:numCache>
            </c:numRef>
          </c:val>
          <c:extLst>
            <c:ext xmlns:c16="http://schemas.microsoft.com/office/drawing/2014/chart" uri="{C3380CC4-5D6E-409C-BE32-E72D297353CC}">
              <c16:uniqueId val="{00000008-26F1-4A36-A28D-3517B98F4F36}"/>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1" i="0">
              <a:solidFill>
                <a:schemeClr val="dk1"/>
              </a:solidFill>
              <a:latin typeface="+mn-lt"/>
            </a:defRPr>
          </a:pPr>
          <a:endParaRPr lang="es-CO"/>
        </a:p>
      </c:txPr>
    </c:legend>
    <c:plotVisOnly val="1"/>
    <c:dispBlanksAs val="zero"/>
    <c:showDLblsOverMax val="1"/>
  </c:chart>
  <c:spPr>
    <a:solidFill>
      <a:schemeClr val="lt1"/>
    </a:solidFill>
  </c:sp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BA9D-4CD5-A8C7-8D3ED68A12F8}"/>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BA9D-4CD5-A8C7-8D3ED68A12F8}"/>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BA9D-4CD5-A8C7-8D3ED68A12F8}"/>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BA9D-4CD5-A8C7-8D3ED68A12F8}"/>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'CP-CompatibilidadDispositivos'!$A$12:$A$15</c:f>
              <c:strCache>
                <c:ptCount val="4"/>
                <c:pt idx="0">
                  <c:v>No ejecutado</c:v>
                </c:pt>
                <c:pt idx="1">
                  <c:v>Bloqueado</c:v>
                </c:pt>
                <c:pt idx="2">
                  <c:v>Fallado</c:v>
                </c:pt>
                <c:pt idx="3">
                  <c:v>Pasado</c:v>
                </c:pt>
              </c:strCache>
            </c:strRef>
          </c:cat>
          <c:val>
            <c:numRef>
              <c:f>'CP-CompatibilidadDispositivos'!$B$12:$B$15</c:f>
              <c:numCache>
                <c:formatCode>General</c:formatCode>
                <c:ptCount val="4"/>
                <c:pt idx="0">
                  <c:v>4</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BA9D-4CD5-A8C7-8D3ED68A12F8}"/>
            </c:ext>
          </c:extLst>
        </c:ser>
        <c:dLbls>
          <c:showLegendKey val="0"/>
          <c:showVal val="0"/>
          <c:showCatName val="0"/>
          <c:showSerName val="0"/>
          <c:showPercent val="0"/>
          <c:showBubbleSize val="0"/>
        </c:dLbls>
        <c:gapWidth val="150"/>
        <c:axId val="2064288427"/>
        <c:axId val="666481076"/>
      </c:barChart>
      <c:catAx>
        <c:axId val="2064288427"/>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666481076"/>
        <c:crosses val="autoZero"/>
        <c:auto val="1"/>
        <c:lblAlgn val="ctr"/>
        <c:lblOffset val="100"/>
        <c:noMultiLvlLbl val="1"/>
      </c:catAx>
      <c:valAx>
        <c:axId val="66648107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2064288427"/>
        <c:crosses val="autoZero"/>
        <c:crossBetween val="between"/>
      </c:valAx>
    </c:plotArea>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800" b="1" i="0">
                <a:solidFill>
                  <a:schemeClr val="dk1"/>
                </a:solidFill>
                <a:latin typeface="+mn-lt"/>
              </a:defRPr>
            </a:pPr>
            <a:r>
              <a:rPr lang="es-CO" sz="1800" b="1" i="0">
                <a:solidFill>
                  <a:schemeClr val="dk1"/>
                </a:solidFill>
                <a:latin typeface="+mn-lt"/>
              </a:rPr>
              <a:t>Tipos de pruebas</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B71E-486A-8CAA-838915FF66A4}"/>
              </c:ext>
            </c:extLst>
          </c:dPt>
          <c:dPt>
            <c:idx val="1"/>
            <c:bubble3D val="0"/>
            <c:spPr>
              <a:solidFill>
                <a:schemeClr val="accent2"/>
              </a:solidFill>
            </c:spPr>
            <c:extLst>
              <c:ext xmlns:c16="http://schemas.microsoft.com/office/drawing/2014/chart" uri="{C3380CC4-5D6E-409C-BE32-E72D297353CC}">
                <c16:uniqueId val="{00000003-B71E-486A-8CAA-838915FF66A4}"/>
              </c:ext>
            </c:extLst>
          </c:dPt>
          <c:dPt>
            <c:idx val="2"/>
            <c:bubble3D val="0"/>
            <c:spPr>
              <a:solidFill>
                <a:schemeClr val="accent3"/>
              </a:solidFill>
            </c:spPr>
            <c:extLst>
              <c:ext xmlns:c16="http://schemas.microsoft.com/office/drawing/2014/chart" uri="{C3380CC4-5D6E-409C-BE32-E72D297353CC}">
                <c16:uniqueId val="{00000005-B71E-486A-8CAA-838915FF66A4}"/>
              </c:ext>
            </c:extLst>
          </c:dPt>
          <c:dPt>
            <c:idx val="3"/>
            <c:bubble3D val="0"/>
            <c:spPr>
              <a:solidFill>
                <a:schemeClr val="accent4"/>
              </a:solidFill>
            </c:spPr>
            <c:extLst>
              <c:ext xmlns:c16="http://schemas.microsoft.com/office/drawing/2014/chart" uri="{C3380CC4-5D6E-409C-BE32-E72D297353CC}">
                <c16:uniqueId val="{00000007-B71E-486A-8CAA-838915FF66A4}"/>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'CP-CompatibilidadDispositivos'!$D$12:$D$15</c:f>
              <c:strCache>
                <c:ptCount val="4"/>
                <c:pt idx="0">
                  <c:v>Pruebas Unitarias (PU)</c:v>
                </c:pt>
                <c:pt idx="1">
                  <c:v>Pruebas Funcionales (PF)</c:v>
                </c:pt>
                <c:pt idx="2">
                  <c:v>Pruebas No Funcionales (PNF)</c:v>
                </c:pt>
                <c:pt idx="3">
                  <c:v>Pruebas Integración (PI)</c:v>
                </c:pt>
              </c:strCache>
            </c:strRef>
          </c:cat>
          <c:val>
            <c:numRef>
              <c:f>'CP-CompatibilidadDispositivos'!$E$12:$E$15</c:f>
              <c:numCache>
                <c:formatCode>General</c:formatCode>
                <c:ptCount val="4"/>
                <c:pt idx="0">
                  <c:v>0</c:v>
                </c:pt>
                <c:pt idx="1">
                  <c:v>2</c:v>
                </c:pt>
                <c:pt idx="2">
                  <c:v>1</c:v>
                </c:pt>
                <c:pt idx="3">
                  <c:v>1</c:v>
                </c:pt>
              </c:numCache>
            </c:numRef>
          </c:val>
          <c:extLst>
            <c:ext xmlns:c16="http://schemas.microsoft.com/office/drawing/2014/chart" uri="{C3380CC4-5D6E-409C-BE32-E72D297353CC}">
              <c16:uniqueId val="{00000008-B71E-486A-8CAA-838915FF66A4}"/>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1" i="0">
              <a:solidFill>
                <a:schemeClr val="dk1"/>
              </a:solidFill>
              <a:latin typeface="+mn-lt"/>
            </a:defRPr>
          </a:pPr>
          <a:endParaRPr lang="es-CO"/>
        </a:p>
      </c:txPr>
    </c:legend>
    <c:plotVisOnly val="1"/>
    <c:dispBlanksAs val="zero"/>
    <c:showDLblsOverMax val="1"/>
  </c:chart>
  <c:spPr>
    <a:solidFill>
      <a:schemeClr val="lt1"/>
    </a:solidFill>
  </c:sp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CO" sz="1400" b="1" i="0">
                <a:solidFill>
                  <a:srgbClr val="757575"/>
                </a:solidFill>
                <a:latin typeface="+mn-lt"/>
              </a:rPr>
              <a:t>Estado de las pruebas</a:t>
            </a:r>
          </a:p>
        </c:rich>
      </c:tx>
      <c:layout>
        <c:manualLayout>
          <c:xMode val="edge"/>
          <c:yMode val="edge"/>
          <c:x val="3.4250000000000003E-2"/>
          <c:y val="4.7304582210242592E-2"/>
        </c:manualLayout>
      </c:layout>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rgbClr val="FF9900"/>
              </a:solidFill>
              <a:ln cmpd="sng">
                <a:solidFill>
                  <a:srgbClr val="000000"/>
                </a:solidFill>
              </a:ln>
            </c:spPr>
            <c:extLst>
              <c:ext xmlns:c16="http://schemas.microsoft.com/office/drawing/2014/chart" uri="{C3380CC4-5D6E-409C-BE32-E72D297353CC}">
                <c16:uniqueId val="{00000001-BF07-4897-8665-C1681B07B45F}"/>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BF07-4897-8665-C1681B07B45F}"/>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BF07-4897-8665-C1681B07B45F}"/>
              </c:ext>
            </c:extLst>
          </c:dPt>
          <c:dPt>
            <c:idx val="3"/>
            <c:invertIfNegative val="1"/>
            <c:bubble3D val="0"/>
            <c:spPr>
              <a:solidFill>
                <a:srgbClr val="92D050"/>
              </a:solidFill>
              <a:ln cmpd="sng">
                <a:solidFill>
                  <a:srgbClr val="000000"/>
                </a:solidFill>
              </a:ln>
            </c:spPr>
            <c:extLst>
              <c:ext xmlns:c16="http://schemas.microsoft.com/office/drawing/2014/chart" uri="{C3380CC4-5D6E-409C-BE32-E72D297353CC}">
                <c16:uniqueId val="{00000007-BF07-4897-8665-C1681B07B45F}"/>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Resumen!$C$5:$C$8</c:f>
              <c:strCache>
                <c:ptCount val="4"/>
                <c:pt idx="0">
                  <c:v>No ejecutado</c:v>
                </c:pt>
                <c:pt idx="1">
                  <c:v>Bloqueado</c:v>
                </c:pt>
                <c:pt idx="2">
                  <c:v>Fallado</c:v>
                </c:pt>
                <c:pt idx="3">
                  <c:v>Pasado</c:v>
                </c:pt>
              </c:strCache>
            </c:strRef>
          </c:cat>
          <c:val>
            <c:numRef>
              <c:f>Resumen!$D$5:$D$8</c:f>
              <c:numCache>
                <c:formatCode>General</c:formatCode>
                <c:ptCount val="4"/>
                <c:pt idx="0">
                  <c:v>68</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BF07-4897-8665-C1681B07B45F}"/>
            </c:ext>
          </c:extLst>
        </c:ser>
        <c:dLbls>
          <c:showLegendKey val="0"/>
          <c:showVal val="0"/>
          <c:showCatName val="0"/>
          <c:showSerName val="0"/>
          <c:showPercent val="0"/>
          <c:showBubbleSize val="0"/>
        </c:dLbls>
        <c:gapWidth val="150"/>
        <c:axId val="2123733180"/>
        <c:axId val="1435482500"/>
      </c:barChart>
      <c:catAx>
        <c:axId val="2123733180"/>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CO"/>
          </a:p>
        </c:txPr>
        <c:crossAx val="1435482500"/>
        <c:crosses val="autoZero"/>
        <c:auto val="1"/>
        <c:lblAlgn val="ctr"/>
        <c:lblOffset val="100"/>
        <c:noMultiLvlLbl val="1"/>
      </c:catAx>
      <c:valAx>
        <c:axId val="143548250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2123733180"/>
        <c:crosses val="autoZero"/>
        <c:crossBetween val="between"/>
      </c:valAx>
    </c:plotArea>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Total de pruebas a realizar en los CP</a:t>
            </a:r>
          </a:p>
        </c:rich>
      </c:tx>
      <c:overlay val="0"/>
    </c:title>
    <c:autoTitleDeleted val="0"/>
    <c:plotArea>
      <c:layout/>
      <c:barChart>
        <c:barDir val="col"/>
        <c:grouping val="clustered"/>
        <c:varyColors val="1"/>
        <c:ser>
          <c:idx val="0"/>
          <c:order val="0"/>
          <c:tx>
            <c:strRef>
              <c:f>Resumen!$A$5</c:f>
              <c:strCache>
                <c:ptCount val="1"/>
                <c:pt idx="0">
                  <c:v>Visualización de planes</c:v>
                </c:pt>
              </c:strCache>
            </c:strRef>
          </c:tx>
          <c:spPr>
            <a:solidFill>
              <a:srgbClr val="5B9BD5"/>
            </a:solidFill>
            <a:ln>
              <a:noFill/>
            </a:ln>
            <a:effectLst/>
          </c:spPr>
          <c:invertIfNegative val="1"/>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Resumen!$A$4</c:f>
              <c:strCache>
                <c:ptCount val="1"/>
                <c:pt idx="0">
                  <c:v>Casos de pruebas</c:v>
                </c:pt>
              </c:strCache>
            </c:strRef>
          </c:cat>
          <c:val>
            <c:numRef>
              <c:f>Resumen!$B$5</c:f>
              <c:numCache>
                <c:formatCode>General</c:formatCode>
                <c:ptCount val="1"/>
                <c:pt idx="0">
                  <c:v>6</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0-9406-4F88-A147-FA2C531E4C44}"/>
            </c:ext>
          </c:extLst>
        </c:ser>
        <c:ser>
          <c:idx val="1"/>
          <c:order val="1"/>
          <c:tx>
            <c:strRef>
              <c:f>Resumen!$A$6</c:f>
              <c:strCache>
                <c:ptCount val="1"/>
                <c:pt idx="0">
                  <c:v>Registro de contacto</c:v>
                </c:pt>
              </c:strCache>
            </c:strRef>
          </c:tx>
          <c:spPr>
            <a:solidFill>
              <a:srgbClr val="ED7D31"/>
            </a:solidFill>
            <a:ln>
              <a:noFill/>
            </a:ln>
            <a:effectLst/>
          </c:spPr>
          <c:invertIfNegative val="1"/>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Resumen!$A$4</c:f>
              <c:strCache>
                <c:ptCount val="1"/>
                <c:pt idx="0">
                  <c:v>Casos de pruebas</c:v>
                </c:pt>
              </c:strCache>
            </c:strRef>
          </c:cat>
          <c:val>
            <c:numRef>
              <c:f>Resumen!$B$6</c:f>
              <c:numCache>
                <c:formatCode>General</c:formatCode>
                <c:ptCount val="1"/>
                <c:pt idx="0">
                  <c:v>13</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1-9406-4F88-A147-FA2C531E4C44}"/>
            </c:ext>
          </c:extLst>
        </c:ser>
        <c:ser>
          <c:idx val="2"/>
          <c:order val="2"/>
          <c:tx>
            <c:strRef>
              <c:f>Resumen!$A$7</c:f>
              <c:strCache>
                <c:ptCount val="1"/>
                <c:pt idx="0">
                  <c:v>Contratación de planes</c:v>
                </c:pt>
              </c:strCache>
            </c:strRef>
          </c:tx>
          <c:spPr>
            <a:solidFill>
              <a:srgbClr val="A5A5A5"/>
            </a:solidFill>
            <a:ln>
              <a:noFill/>
            </a:ln>
            <a:effectLst/>
          </c:spPr>
          <c:invertIfNegative val="1"/>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Resumen!$A$4</c:f>
              <c:strCache>
                <c:ptCount val="1"/>
                <c:pt idx="0">
                  <c:v>Casos de pruebas</c:v>
                </c:pt>
              </c:strCache>
            </c:strRef>
          </c:cat>
          <c:val>
            <c:numRef>
              <c:f>Resumen!$B$7</c:f>
              <c:numCache>
                <c:formatCode>General</c:formatCode>
                <c:ptCount val="1"/>
                <c:pt idx="0">
                  <c:v>10</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2-9406-4F88-A147-FA2C531E4C44}"/>
            </c:ext>
          </c:extLst>
        </c:ser>
        <c:ser>
          <c:idx val="3"/>
          <c:order val="3"/>
          <c:tx>
            <c:strRef>
              <c:f>Resumen!$A$8</c:f>
              <c:strCache>
                <c:ptCount val="1"/>
                <c:pt idx="0">
                  <c:v>Registro de Usuario</c:v>
                </c:pt>
              </c:strCache>
            </c:strRef>
          </c:tx>
          <c:spPr>
            <a:solidFill>
              <a:srgbClr val="FFC000"/>
            </a:solidFill>
            <a:ln>
              <a:noFill/>
            </a:ln>
            <a:effectLst/>
          </c:spPr>
          <c:invertIfNegative val="1"/>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Resumen!$A$4</c:f>
              <c:strCache>
                <c:ptCount val="1"/>
                <c:pt idx="0">
                  <c:v>Casos de pruebas</c:v>
                </c:pt>
              </c:strCache>
            </c:strRef>
          </c:cat>
          <c:val>
            <c:numRef>
              <c:f>Resumen!$B$8</c:f>
              <c:numCache>
                <c:formatCode>General</c:formatCode>
                <c:ptCount val="1"/>
                <c:pt idx="0">
                  <c:v>16</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3-9406-4F88-A147-FA2C531E4C44}"/>
            </c:ext>
          </c:extLst>
        </c:ser>
        <c:ser>
          <c:idx val="4"/>
          <c:order val="4"/>
          <c:tx>
            <c:strRef>
              <c:f>Resumen!$A$9</c:f>
              <c:strCache>
                <c:ptCount val="1"/>
                <c:pt idx="0">
                  <c:v>Activación de cuenta</c:v>
                </c:pt>
              </c:strCache>
            </c:strRef>
          </c:tx>
          <c:spPr>
            <a:solidFill>
              <a:srgbClr val="4472C4"/>
            </a:solidFill>
            <a:ln>
              <a:noFill/>
            </a:ln>
            <a:effectLst/>
          </c:spPr>
          <c:invertIfNegative val="1"/>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Resumen!$A$4</c:f>
              <c:strCache>
                <c:ptCount val="1"/>
                <c:pt idx="0">
                  <c:v>Casos de pruebas</c:v>
                </c:pt>
              </c:strCache>
            </c:strRef>
          </c:cat>
          <c:val>
            <c:numRef>
              <c:f>Resumen!$B$9</c:f>
              <c:numCache>
                <c:formatCode>General</c:formatCode>
                <c:ptCount val="1"/>
                <c:pt idx="0">
                  <c:v>4</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4-9406-4F88-A147-FA2C531E4C44}"/>
            </c:ext>
          </c:extLst>
        </c:ser>
        <c:ser>
          <c:idx val="5"/>
          <c:order val="5"/>
          <c:tx>
            <c:strRef>
              <c:f>Resumen!$A$10</c:f>
              <c:strCache>
                <c:ptCount val="1"/>
                <c:pt idx="0">
                  <c:v>Ingreso a la Cuenta</c:v>
                </c:pt>
              </c:strCache>
            </c:strRef>
          </c:tx>
          <c:spPr>
            <a:solidFill>
              <a:srgbClr val="70AD47"/>
            </a:solidFill>
            <a:ln>
              <a:noFill/>
            </a:ln>
            <a:effectLst/>
          </c:spPr>
          <c:invertIfNegative val="1"/>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Resumen!$A$4</c:f>
              <c:strCache>
                <c:ptCount val="1"/>
                <c:pt idx="0">
                  <c:v>Casos de pruebas</c:v>
                </c:pt>
              </c:strCache>
            </c:strRef>
          </c:cat>
          <c:val>
            <c:numRef>
              <c:f>Resumen!$B$10</c:f>
              <c:numCache>
                <c:formatCode>General</c:formatCode>
                <c:ptCount val="1"/>
                <c:pt idx="0">
                  <c:v>3</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5-9406-4F88-A147-FA2C531E4C44}"/>
            </c:ext>
          </c:extLst>
        </c:ser>
        <c:ser>
          <c:idx val="6"/>
          <c:order val="6"/>
          <c:tx>
            <c:strRef>
              <c:f>Resumen!$A$11</c:f>
              <c:strCache>
                <c:ptCount val="1"/>
                <c:pt idx="0">
                  <c:v>Visualización de Información del Cliente</c:v>
                </c:pt>
              </c:strCache>
            </c:strRef>
          </c:tx>
          <c:spPr>
            <a:solidFill>
              <a:srgbClr val="255E91"/>
            </a:solidFill>
            <a:ln>
              <a:noFill/>
            </a:ln>
            <a:effectLst/>
          </c:spPr>
          <c:invertIfNegative val="1"/>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Resumen!$A$4</c:f>
              <c:strCache>
                <c:ptCount val="1"/>
                <c:pt idx="0">
                  <c:v>Casos de pruebas</c:v>
                </c:pt>
              </c:strCache>
            </c:strRef>
          </c:cat>
          <c:val>
            <c:numRef>
              <c:f>Resumen!$B$11</c:f>
              <c:numCache>
                <c:formatCode>General</c:formatCode>
                <c:ptCount val="1"/>
                <c:pt idx="0">
                  <c:v>4</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6-9406-4F88-A147-FA2C531E4C44}"/>
            </c:ext>
          </c:extLst>
        </c:ser>
        <c:ser>
          <c:idx val="7"/>
          <c:order val="7"/>
          <c:tx>
            <c:strRef>
              <c:f>Resumen!$A$12</c:f>
              <c:strCache>
                <c:ptCount val="1"/>
                <c:pt idx="0">
                  <c:v>Contratación y Pago</c:v>
                </c:pt>
              </c:strCache>
            </c:strRef>
          </c:tx>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Resumen!$A$4</c:f>
              <c:strCache>
                <c:ptCount val="1"/>
                <c:pt idx="0">
                  <c:v>Casos de pruebas</c:v>
                </c:pt>
              </c:strCache>
            </c:strRef>
          </c:cat>
          <c:val>
            <c:numRef>
              <c:f>Resumen!$B$12</c:f>
              <c:numCache>
                <c:formatCode>General</c:formatCode>
                <c:ptCount val="1"/>
                <c:pt idx="0">
                  <c:v>3</c:v>
                </c:pt>
              </c:numCache>
            </c:numRef>
          </c:val>
          <c:extLst>
            <c:ext xmlns:c16="http://schemas.microsoft.com/office/drawing/2014/chart" uri="{C3380CC4-5D6E-409C-BE32-E72D297353CC}">
              <c16:uniqueId val="{00000000-E10F-4FF8-944A-D5729FEAA326}"/>
            </c:ext>
          </c:extLst>
        </c:ser>
        <c:ser>
          <c:idx val="8"/>
          <c:order val="8"/>
          <c:tx>
            <c:strRef>
              <c:f>Resumen!$A$13</c:f>
              <c:strCache>
                <c:ptCount val="1"/>
                <c:pt idx="0">
                  <c:v>Proceso de Pago y Notificación</c:v>
                </c:pt>
              </c:strCache>
            </c:strRef>
          </c:tx>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Resumen!$A$4</c:f>
              <c:strCache>
                <c:ptCount val="1"/>
                <c:pt idx="0">
                  <c:v>Casos de pruebas</c:v>
                </c:pt>
              </c:strCache>
            </c:strRef>
          </c:cat>
          <c:val>
            <c:numRef>
              <c:f>Resumen!$B$13</c:f>
              <c:numCache>
                <c:formatCode>General</c:formatCode>
                <c:ptCount val="1"/>
                <c:pt idx="0">
                  <c:v>5</c:v>
                </c:pt>
              </c:numCache>
            </c:numRef>
          </c:val>
          <c:extLst>
            <c:ext xmlns:c16="http://schemas.microsoft.com/office/drawing/2014/chart" uri="{C3380CC4-5D6E-409C-BE32-E72D297353CC}">
              <c16:uniqueId val="{00000001-E10F-4FF8-944A-D5729FEAA326}"/>
            </c:ext>
          </c:extLst>
        </c:ser>
        <c:ser>
          <c:idx val="9"/>
          <c:order val="9"/>
          <c:tx>
            <c:strRef>
              <c:f>Resumen!$A$14</c:f>
              <c:strCache>
                <c:ptCount val="1"/>
                <c:pt idx="0">
                  <c:v>Compatibilidad de dispositivos</c:v>
                </c:pt>
              </c:strCache>
            </c:strRef>
          </c:tx>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Resumen!$A$4</c:f>
              <c:strCache>
                <c:ptCount val="1"/>
                <c:pt idx="0">
                  <c:v>Casos de pruebas</c:v>
                </c:pt>
              </c:strCache>
            </c:strRef>
          </c:cat>
          <c:val>
            <c:numRef>
              <c:f>Resumen!$B$14</c:f>
              <c:numCache>
                <c:formatCode>General</c:formatCode>
                <c:ptCount val="1"/>
                <c:pt idx="0">
                  <c:v>4</c:v>
                </c:pt>
              </c:numCache>
            </c:numRef>
          </c:val>
          <c:extLst>
            <c:ext xmlns:c16="http://schemas.microsoft.com/office/drawing/2014/chart" uri="{C3380CC4-5D6E-409C-BE32-E72D297353CC}">
              <c16:uniqueId val="{00000002-E10F-4FF8-944A-D5729FEAA326}"/>
            </c:ext>
          </c:extLst>
        </c:ser>
        <c:dLbls>
          <c:dLblPos val="outEnd"/>
          <c:showLegendKey val="0"/>
          <c:showVal val="1"/>
          <c:showCatName val="0"/>
          <c:showSerName val="0"/>
          <c:showPercent val="0"/>
          <c:showBubbleSize val="0"/>
        </c:dLbls>
        <c:gapWidth val="219"/>
        <c:overlap val="-27"/>
        <c:axId val="504684539"/>
        <c:axId val="2054286200"/>
      </c:barChart>
      <c:catAx>
        <c:axId val="5046845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54286200"/>
        <c:crosses val="autoZero"/>
        <c:auto val="1"/>
        <c:lblAlgn val="ctr"/>
        <c:lblOffset val="100"/>
        <c:noMultiLvlLbl val="1"/>
      </c:catAx>
      <c:valAx>
        <c:axId val="2054286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04684539"/>
        <c:crosses val="autoZero"/>
        <c:crossBetween val="between"/>
      </c:valAx>
      <c:spPr>
        <a:noFill/>
        <a:ln>
          <a:noFill/>
        </a:ln>
        <a:effectLst/>
      </c:spPr>
    </c:plotArea>
    <c:legend>
      <c:legendPos val="r"/>
      <c:overlay val="0"/>
    </c:legend>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600" b="1" i="0">
                <a:solidFill>
                  <a:srgbClr val="757575"/>
                </a:solidFill>
                <a:latin typeface="+mn-lt"/>
              </a:defRPr>
            </a:pPr>
            <a:r>
              <a:rPr lang="es-CO" sz="1600" b="1" i="0">
                <a:solidFill>
                  <a:srgbClr val="757575"/>
                </a:solidFill>
                <a:latin typeface="+mn-lt"/>
              </a:rPr>
              <a:t>Tipos de prueba</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C43F-4A46-BA5B-94BF88D28C39}"/>
              </c:ext>
            </c:extLst>
          </c:dPt>
          <c:dPt>
            <c:idx val="1"/>
            <c:bubble3D val="0"/>
            <c:spPr>
              <a:solidFill>
                <a:schemeClr val="accent2"/>
              </a:solidFill>
            </c:spPr>
            <c:extLst>
              <c:ext xmlns:c16="http://schemas.microsoft.com/office/drawing/2014/chart" uri="{C3380CC4-5D6E-409C-BE32-E72D297353CC}">
                <c16:uniqueId val="{00000003-C43F-4A46-BA5B-94BF88D28C39}"/>
              </c:ext>
            </c:extLst>
          </c:dPt>
          <c:dPt>
            <c:idx val="2"/>
            <c:bubble3D val="0"/>
            <c:spPr>
              <a:solidFill>
                <a:schemeClr val="accent3"/>
              </a:solidFill>
            </c:spPr>
            <c:extLst>
              <c:ext xmlns:c16="http://schemas.microsoft.com/office/drawing/2014/chart" uri="{C3380CC4-5D6E-409C-BE32-E72D297353CC}">
                <c16:uniqueId val="{00000005-C43F-4A46-BA5B-94BF88D28C39}"/>
              </c:ext>
            </c:extLst>
          </c:dPt>
          <c:dPt>
            <c:idx val="3"/>
            <c:bubble3D val="0"/>
            <c:spPr>
              <a:solidFill>
                <a:schemeClr val="accent4"/>
              </a:solidFill>
            </c:spPr>
            <c:extLst>
              <c:ext xmlns:c16="http://schemas.microsoft.com/office/drawing/2014/chart" uri="{C3380CC4-5D6E-409C-BE32-E72D297353CC}">
                <c16:uniqueId val="{00000007-C43F-4A46-BA5B-94BF88D28C39}"/>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Resumen!$E$5:$E$8</c:f>
              <c:strCache>
                <c:ptCount val="4"/>
                <c:pt idx="0">
                  <c:v>Pruebas Unitarias (PU)</c:v>
                </c:pt>
                <c:pt idx="1">
                  <c:v>Pruebas Funcionales (PF)</c:v>
                </c:pt>
                <c:pt idx="2">
                  <c:v>Pruebas No Funcionales (PNF)</c:v>
                </c:pt>
                <c:pt idx="3">
                  <c:v>Pruebas Integración (PI)</c:v>
                </c:pt>
              </c:strCache>
            </c:strRef>
          </c:cat>
          <c:val>
            <c:numRef>
              <c:f>Resumen!$F$5:$F$8</c:f>
              <c:numCache>
                <c:formatCode>General</c:formatCode>
                <c:ptCount val="4"/>
                <c:pt idx="0">
                  <c:v>15</c:v>
                </c:pt>
                <c:pt idx="1">
                  <c:v>27</c:v>
                </c:pt>
                <c:pt idx="2">
                  <c:v>10</c:v>
                </c:pt>
                <c:pt idx="3">
                  <c:v>7</c:v>
                </c:pt>
              </c:numCache>
            </c:numRef>
          </c:val>
          <c:extLst>
            <c:ext xmlns:c16="http://schemas.microsoft.com/office/drawing/2014/chart" uri="{C3380CC4-5D6E-409C-BE32-E72D297353CC}">
              <c16:uniqueId val="{00000008-C43F-4A46-BA5B-94BF88D28C39}"/>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1000" b="1" i="0">
              <a:solidFill>
                <a:srgbClr val="1A1A1A"/>
              </a:solidFill>
              <a:latin typeface="+mn-lt"/>
            </a:defRPr>
          </a:pPr>
          <a:endParaRPr lang="es-CO"/>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23.xml"/><Relationship Id="rId2" Type="http://schemas.openxmlformats.org/officeDocument/2006/relationships/chart" Target="../charts/chart22.xml"/><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oneCellAnchor>
    <xdr:from>
      <xdr:col>4</xdr:col>
      <xdr:colOff>1457325</xdr:colOff>
      <xdr:row>19</xdr:row>
      <xdr:rowOff>171450</xdr:rowOff>
    </xdr:from>
    <xdr:ext cx="4572000" cy="2809875"/>
    <xdr:graphicFrame macro="">
      <xdr:nvGraphicFramePr>
        <xdr:cNvPr id="2083622735" name="Chart 1" title="Gráfico">
          <a:extLst>
            <a:ext uri="{FF2B5EF4-FFF2-40B4-BE49-F238E27FC236}">
              <a16:creationId xmlns:a16="http://schemas.microsoft.com/office/drawing/2014/main" id="{00000000-0008-0000-0000-00004F8F31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19</xdr:row>
      <xdr:rowOff>180975</xdr:rowOff>
    </xdr:from>
    <xdr:ext cx="4572000" cy="2828925"/>
    <xdr:graphicFrame macro="">
      <xdr:nvGraphicFramePr>
        <xdr:cNvPr id="1425032453" name="Chart 2">
          <a:extLst>
            <a:ext uri="{FF2B5EF4-FFF2-40B4-BE49-F238E27FC236}">
              <a16:creationId xmlns:a16="http://schemas.microsoft.com/office/drawing/2014/main" id="{00000000-0008-0000-0000-00000545F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1409700</xdr:colOff>
      <xdr:row>27</xdr:row>
      <xdr:rowOff>19050</xdr:rowOff>
    </xdr:from>
    <xdr:ext cx="4572000" cy="2809875"/>
    <xdr:graphicFrame macro="">
      <xdr:nvGraphicFramePr>
        <xdr:cNvPr id="715758415" name="Chart 3" title="Gráfico">
          <a:extLst>
            <a:ext uri="{FF2B5EF4-FFF2-40B4-BE49-F238E27FC236}">
              <a16:creationId xmlns:a16="http://schemas.microsoft.com/office/drawing/2014/main" id="{00000000-0008-0000-0100-00004F9BA9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523875</xdr:colOff>
      <xdr:row>27</xdr:row>
      <xdr:rowOff>19050</xdr:rowOff>
    </xdr:from>
    <xdr:ext cx="4572000" cy="2809875"/>
    <xdr:graphicFrame macro="">
      <xdr:nvGraphicFramePr>
        <xdr:cNvPr id="1878146678" name="Chart 4">
          <a:extLst>
            <a:ext uri="{FF2B5EF4-FFF2-40B4-BE49-F238E27FC236}">
              <a16:creationId xmlns:a16="http://schemas.microsoft.com/office/drawing/2014/main" id="{00000000-0008-0000-0100-0000763EF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1333500</xdr:colOff>
      <xdr:row>24</xdr:row>
      <xdr:rowOff>9525</xdr:rowOff>
    </xdr:from>
    <xdr:ext cx="4572000" cy="2809875"/>
    <xdr:graphicFrame macro="">
      <xdr:nvGraphicFramePr>
        <xdr:cNvPr id="1012069403" name="Chart 5" title="Gráfico">
          <a:extLst>
            <a:ext uri="{FF2B5EF4-FFF2-40B4-BE49-F238E27FC236}">
              <a16:creationId xmlns:a16="http://schemas.microsoft.com/office/drawing/2014/main" id="{00000000-0008-0000-0200-00001BF45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23</xdr:row>
      <xdr:rowOff>180975</xdr:rowOff>
    </xdr:from>
    <xdr:ext cx="4572000" cy="2828925"/>
    <xdr:graphicFrame macro="">
      <xdr:nvGraphicFramePr>
        <xdr:cNvPr id="1419337660" name="Chart 6">
          <a:extLst>
            <a:ext uri="{FF2B5EF4-FFF2-40B4-BE49-F238E27FC236}">
              <a16:creationId xmlns:a16="http://schemas.microsoft.com/office/drawing/2014/main" id="{00000000-0008-0000-0200-0000BC5F99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4</xdr:col>
      <xdr:colOff>1437953</xdr:colOff>
      <xdr:row>29</xdr:row>
      <xdr:rowOff>190016</xdr:rowOff>
    </xdr:from>
    <xdr:ext cx="4572000" cy="2809875"/>
    <xdr:graphicFrame macro="">
      <xdr:nvGraphicFramePr>
        <xdr:cNvPr id="245782487" name="Chart 7" title="Gráfico">
          <a:extLst>
            <a:ext uri="{FF2B5EF4-FFF2-40B4-BE49-F238E27FC236}">
              <a16:creationId xmlns:a16="http://schemas.microsoft.com/office/drawing/2014/main" id="{00000000-0008-0000-0300-0000D757A6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29</xdr:row>
      <xdr:rowOff>180975</xdr:rowOff>
    </xdr:from>
    <xdr:ext cx="4572000" cy="2828925"/>
    <xdr:graphicFrame macro="">
      <xdr:nvGraphicFramePr>
        <xdr:cNvPr id="100810500" name="Chart 8">
          <a:extLst>
            <a:ext uri="{FF2B5EF4-FFF2-40B4-BE49-F238E27FC236}">
              <a16:creationId xmlns:a16="http://schemas.microsoft.com/office/drawing/2014/main" id="{00000000-0008-0000-0300-0000043F02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4</xdr:col>
      <xdr:colOff>1663970</xdr:colOff>
      <xdr:row>16</xdr:row>
      <xdr:rowOff>198088</xdr:rowOff>
    </xdr:from>
    <xdr:ext cx="4572000" cy="2809875"/>
    <xdr:graphicFrame macro="">
      <xdr:nvGraphicFramePr>
        <xdr:cNvPr id="1968256988" name="Chart 9" title="Gráfico">
          <a:extLst>
            <a:ext uri="{FF2B5EF4-FFF2-40B4-BE49-F238E27FC236}">
              <a16:creationId xmlns:a16="http://schemas.microsoft.com/office/drawing/2014/main" id="{00000000-0008-0000-0400-0000DC3751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16</xdr:row>
      <xdr:rowOff>180975</xdr:rowOff>
    </xdr:from>
    <xdr:ext cx="4572000" cy="2828925"/>
    <xdr:graphicFrame macro="">
      <xdr:nvGraphicFramePr>
        <xdr:cNvPr id="452695579" name="Chart 10">
          <a:extLst>
            <a:ext uri="{FF2B5EF4-FFF2-40B4-BE49-F238E27FC236}">
              <a16:creationId xmlns:a16="http://schemas.microsoft.com/office/drawing/2014/main" id="{00000000-0008-0000-0400-00001B96FB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4</xdr:col>
      <xdr:colOff>1542889</xdr:colOff>
      <xdr:row>14</xdr:row>
      <xdr:rowOff>190016</xdr:rowOff>
    </xdr:from>
    <xdr:ext cx="4572000" cy="2809875"/>
    <xdr:graphicFrame macro="">
      <xdr:nvGraphicFramePr>
        <xdr:cNvPr id="255078293" name="Chart 11" title="Gráfico">
          <a:extLst>
            <a:ext uri="{FF2B5EF4-FFF2-40B4-BE49-F238E27FC236}">
              <a16:creationId xmlns:a16="http://schemas.microsoft.com/office/drawing/2014/main" id="{00000000-0008-0000-0500-0000952F34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14</xdr:row>
      <xdr:rowOff>180975</xdr:rowOff>
    </xdr:from>
    <xdr:ext cx="4572000" cy="2828925"/>
    <xdr:graphicFrame macro="">
      <xdr:nvGraphicFramePr>
        <xdr:cNvPr id="1343316904" name="Chart 12">
          <a:extLst>
            <a:ext uri="{FF2B5EF4-FFF2-40B4-BE49-F238E27FC236}">
              <a16:creationId xmlns:a16="http://schemas.microsoft.com/office/drawing/2014/main" id="{00000000-0008-0000-0500-0000A86311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4</xdr:col>
      <xdr:colOff>1559033</xdr:colOff>
      <xdr:row>16</xdr:row>
      <xdr:rowOff>190016</xdr:rowOff>
    </xdr:from>
    <xdr:ext cx="4572000" cy="2809875"/>
    <xdr:graphicFrame macro="">
      <xdr:nvGraphicFramePr>
        <xdr:cNvPr id="2080155811" name="Chart 13" title="Gráfico">
          <a:extLst>
            <a:ext uri="{FF2B5EF4-FFF2-40B4-BE49-F238E27FC236}">
              <a16:creationId xmlns:a16="http://schemas.microsoft.com/office/drawing/2014/main" id="{00000000-0008-0000-0600-0000A3A8FC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16</xdr:row>
      <xdr:rowOff>180975</xdr:rowOff>
    </xdr:from>
    <xdr:ext cx="4572000" cy="2828925"/>
    <xdr:graphicFrame macro="">
      <xdr:nvGraphicFramePr>
        <xdr:cNvPr id="1236856970" name="Chart 14">
          <a:extLst>
            <a:ext uri="{FF2B5EF4-FFF2-40B4-BE49-F238E27FC236}">
              <a16:creationId xmlns:a16="http://schemas.microsoft.com/office/drawing/2014/main" id="{00000000-0008-0000-0600-00008AF0B8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dr:oneCellAnchor>
    <xdr:from>
      <xdr:col>4</xdr:col>
      <xdr:colOff>1559033</xdr:colOff>
      <xdr:row>14</xdr:row>
      <xdr:rowOff>190016</xdr:rowOff>
    </xdr:from>
    <xdr:ext cx="4572000" cy="2809875"/>
    <xdr:graphicFrame macro="">
      <xdr:nvGraphicFramePr>
        <xdr:cNvPr id="2" name="Chart 13" title="Gráfico">
          <a:extLst>
            <a:ext uri="{FF2B5EF4-FFF2-40B4-BE49-F238E27FC236}">
              <a16:creationId xmlns:a16="http://schemas.microsoft.com/office/drawing/2014/main" id="{18EB7604-E7F1-421D-AA9A-D5C39415C8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14</xdr:row>
      <xdr:rowOff>180975</xdr:rowOff>
    </xdr:from>
    <xdr:ext cx="4572000" cy="2828925"/>
    <xdr:graphicFrame macro="">
      <xdr:nvGraphicFramePr>
        <xdr:cNvPr id="3" name="Chart 14">
          <a:extLst>
            <a:ext uri="{FF2B5EF4-FFF2-40B4-BE49-F238E27FC236}">
              <a16:creationId xmlns:a16="http://schemas.microsoft.com/office/drawing/2014/main" id="{6EC4FAD8-588D-48CF-B036-C1C28797C3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dr:oneCellAnchor>
    <xdr:from>
      <xdr:col>4</xdr:col>
      <xdr:colOff>1559033</xdr:colOff>
      <xdr:row>18</xdr:row>
      <xdr:rowOff>190016</xdr:rowOff>
    </xdr:from>
    <xdr:ext cx="4572000" cy="2809875"/>
    <xdr:graphicFrame macro="">
      <xdr:nvGraphicFramePr>
        <xdr:cNvPr id="2" name="Chart 13" title="Gráfico">
          <a:extLst>
            <a:ext uri="{FF2B5EF4-FFF2-40B4-BE49-F238E27FC236}">
              <a16:creationId xmlns:a16="http://schemas.microsoft.com/office/drawing/2014/main" id="{3B3E6CE4-EBA2-4273-B849-F34594CEA7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18</xdr:row>
      <xdr:rowOff>180975</xdr:rowOff>
    </xdr:from>
    <xdr:ext cx="4572000" cy="2828925"/>
    <xdr:graphicFrame macro="">
      <xdr:nvGraphicFramePr>
        <xdr:cNvPr id="3" name="Chart 14">
          <a:extLst>
            <a:ext uri="{FF2B5EF4-FFF2-40B4-BE49-F238E27FC236}">
              <a16:creationId xmlns:a16="http://schemas.microsoft.com/office/drawing/2014/main" id="{6E448202-C25C-46CA-BBF0-A88CD379C5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dr:oneCellAnchor>
    <xdr:from>
      <xdr:col>4</xdr:col>
      <xdr:colOff>1559033</xdr:colOff>
      <xdr:row>16</xdr:row>
      <xdr:rowOff>190016</xdr:rowOff>
    </xdr:from>
    <xdr:ext cx="4572000" cy="2809875"/>
    <xdr:graphicFrame macro="">
      <xdr:nvGraphicFramePr>
        <xdr:cNvPr id="2" name="Chart 13" title="Gráfico">
          <a:extLst>
            <a:ext uri="{FF2B5EF4-FFF2-40B4-BE49-F238E27FC236}">
              <a16:creationId xmlns:a16="http://schemas.microsoft.com/office/drawing/2014/main" id="{1CCC6223-2647-476D-8C52-00E76C13C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16</xdr:row>
      <xdr:rowOff>180975</xdr:rowOff>
    </xdr:from>
    <xdr:ext cx="4572000" cy="2828925"/>
    <xdr:graphicFrame macro="">
      <xdr:nvGraphicFramePr>
        <xdr:cNvPr id="3" name="Chart 14">
          <a:extLst>
            <a:ext uri="{FF2B5EF4-FFF2-40B4-BE49-F238E27FC236}">
              <a16:creationId xmlns:a16="http://schemas.microsoft.com/office/drawing/2014/main" id="{76E3B187-FD34-44E3-95D6-0E0165FDFE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dr:oneCellAnchor>
    <xdr:from>
      <xdr:col>0</xdr:col>
      <xdr:colOff>142875</xdr:colOff>
      <xdr:row>15</xdr:row>
      <xdr:rowOff>171450</xdr:rowOff>
    </xdr:from>
    <xdr:ext cx="5715000" cy="3533775"/>
    <xdr:graphicFrame macro="">
      <xdr:nvGraphicFramePr>
        <xdr:cNvPr id="1229908120" name="Chart 15" title="Gráfico">
          <a:extLst>
            <a:ext uri="{FF2B5EF4-FFF2-40B4-BE49-F238E27FC236}">
              <a16:creationId xmlns:a16="http://schemas.microsoft.com/office/drawing/2014/main" id="{00000000-0008-0000-0700-000098E84E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504825</xdr:colOff>
      <xdr:row>34</xdr:row>
      <xdr:rowOff>142875</xdr:rowOff>
    </xdr:from>
    <xdr:ext cx="5715000" cy="3733800"/>
    <xdr:graphicFrame macro="">
      <xdr:nvGraphicFramePr>
        <xdr:cNvPr id="717345351" name="Chart 16" title="Gráfico">
          <a:extLst>
            <a:ext uri="{FF2B5EF4-FFF2-40B4-BE49-F238E27FC236}">
              <a16:creationId xmlns:a16="http://schemas.microsoft.com/office/drawing/2014/main" id="{00000000-0008-0000-0700-000047D2C1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4</xdr:col>
      <xdr:colOff>1009650</xdr:colOff>
      <xdr:row>15</xdr:row>
      <xdr:rowOff>133350</xdr:rowOff>
    </xdr:from>
    <xdr:ext cx="5715000" cy="3533775"/>
    <xdr:graphicFrame macro="">
      <xdr:nvGraphicFramePr>
        <xdr:cNvPr id="966004796" name="Chart 17" title="Gráfico">
          <a:extLst>
            <a:ext uri="{FF2B5EF4-FFF2-40B4-BE49-F238E27FC236}">
              <a16:creationId xmlns:a16="http://schemas.microsoft.com/office/drawing/2014/main" id="{00000000-0008-0000-0700-00003C1094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icable.com.co/" TargetMode="External"/><Relationship Id="rId7" Type="http://schemas.openxmlformats.org/officeDocument/2006/relationships/drawing" Target="../drawings/drawing1.xml"/><Relationship Id="rId2" Type="http://schemas.openxmlformats.org/officeDocument/2006/relationships/hyperlink" Target="http://www.micable.com.co/" TargetMode="External"/><Relationship Id="rId1" Type="http://schemas.openxmlformats.org/officeDocument/2006/relationships/hyperlink" Target="http://www.micable.com.co/" TargetMode="External"/><Relationship Id="rId6" Type="http://schemas.openxmlformats.org/officeDocument/2006/relationships/hyperlink" Target="http://www.micable.com.co/" TargetMode="External"/><Relationship Id="rId5" Type="http://schemas.openxmlformats.org/officeDocument/2006/relationships/hyperlink" Target="http://www.micable.com.co/" TargetMode="External"/><Relationship Id="rId4" Type="http://schemas.openxmlformats.org/officeDocument/2006/relationships/hyperlink" Target="http://www.micable.com.c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micable.com.co/" TargetMode="External"/><Relationship Id="rId3" Type="http://schemas.openxmlformats.org/officeDocument/2006/relationships/hyperlink" Target="http://www.micable.com.co/" TargetMode="External"/><Relationship Id="rId7" Type="http://schemas.openxmlformats.org/officeDocument/2006/relationships/hyperlink" Target="http://www.micable.com.co/" TargetMode="External"/><Relationship Id="rId12" Type="http://schemas.openxmlformats.org/officeDocument/2006/relationships/drawing" Target="../drawings/drawing2.xml"/><Relationship Id="rId2" Type="http://schemas.openxmlformats.org/officeDocument/2006/relationships/hyperlink" Target="http://www.micable.com.co/" TargetMode="External"/><Relationship Id="rId1" Type="http://schemas.openxmlformats.org/officeDocument/2006/relationships/hyperlink" Target="http://www.micable.com.co/" TargetMode="External"/><Relationship Id="rId6" Type="http://schemas.openxmlformats.org/officeDocument/2006/relationships/hyperlink" Target="http://www.micable.com.co/" TargetMode="External"/><Relationship Id="rId11" Type="http://schemas.openxmlformats.org/officeDocument/2006/relationships/hyperlink" Target="http://www.micable.com.co/" TargetMode="External"/><Relationship Id="rId5" Type="http://schemas.openxmlformats.org/officeDocument/2006/relationships/hyperlink" Target="http://www.micable.com.co/" TargetMode="External"/><Relationship Id="rId10" Type="http://schemas.openxmlformats.org/officeDocument/2006/relationships/hyperlink" Target="mailto:qaprueb@gmail.com" TargetMode="External"/><Relationship Id="rId4" Type="http://schemas.openxmlformats.org/officeDocument/2006/relationships/hyperlink" Target="http://www.micable.com.co/" TargetMode="External"/><Relationship Id="rId9" Type="http://schemas.openxmlformats.org/officeDocument/2006/relationships/hyperlink" Target="http://www.micable.com.c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micable.com.co/" TargetMode="External"/><Relationship Id="rId2" Type="http://schemas.openxmlformats.org/officeDocument/2006/relationships/hyperlink" Target="http://www.micable.com.co/" TargetMode="External"/><Relationship Id="rId1" Type="http://schemas.openxmlformats.org/officeDocument/2006/relationships/hyperlink" Target="http://www.micable.com.co/" TargetMode="External"/><Relationship Id="rId5" Type="http://schemas.openxmlformats.org/officeDocument/2006/relationships/drawing" Target="../drawings/drawing3.xml"/><Relationship Id="rId4" Type="http://schemas.openxmlformats.org/officeDocument/2006/relationships/hyperlink" Target="http://www.micable.com.c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micable.com.co/" TargetMode="External"/><Relationship Id="rId13" Type="http://schemas.openxmlformats.org/officeDocument/2006/relationships/hyperlink" Target="http://www.micable.com.co/" TargetMode="External"/><Relationship Id="rId3" Type="http://schemas.openxmlformats.org/officeDocument/2006/relationships/hyperlink" Target="http://www.micable.com.co/" TargetMode="External"/><Relationship Id="rId7" Type="http://schemas.openxmlformats.org/officeDocument/2006/relationships/hyperlink" Target="http://www.micable.com.co/" TargetMode="External"/><Relationship Id="rId12" Type="http://schemas.openxmlformats.org/officeDocument/2006/relationships/hyperlink" Target="http://www.micable.com.co/" TargetMode="External"/><Relationship Id="rId2" Type="http://schemas.openxmlformats.org/officeDocument/2006/relationships/hyperlink" Target="http://www.micable.com.co/" TargetMode="External"/><Relationship Id="rId16" Type="http://schemas.openxmlformats.org/officeDocument/2006/relationships/drawing" Target="../drawings/drawing4.xml"/><Relationship Id="rId1" Type="http://schemas.openxmlformats.org/officeDocument/2006/relationships/hyperlink" Target="http://www.micable.com.co/" TargetMode="External"/><Relationship Id="rId6" Type="http://schemas.openxmlformats.org/officeDocument/2006/relationships/hyperlink" Target="http://www.micable.com.co/" TargetMode="External"/><Relationship Id="rId11" Type="http://schemas.openxmlformats.org/officeDocument/2006/relationships/hyperlink" Target="http://www.micable.com.co/" TargetMode="External"/><Relationship Id="rId5" Type="http://schemas.openxmlformats.org/officeDocument/2006/relationships/hyperlink" Target="http://www.micable.com.co/" TargetMode="External"/><Relationship Id="rId15" Type="http://schemas.openxmlformats.org/officeDocument/2006/relationships/hyperlink" Target="mailto:qaprueb@gmail.com" TargetMode="External"/><Relationship Id="rId10" Type="http://schemas.openxmlformats.org/officeDocument/2006/relationships/hyperlink" Target="http://www.micable.com.co/" TargetMode="External"/><Relationship Id="rId4" Type="http://schemas.openxmlformats.org/officeDocument/2006/relationships/hyperlink" Target="http://www.micable.com.co/" TargetMode="External"/><Relationship Id="rId9" Type="http://schemas.openxmlformats.org/officeDocument/2006/relationships/hyperlink" Target="http://www.micable.com.co/" TargetMode="External"/><Relationship Id="rId14" Type="http://schemas.openxmlformats.org/officeDocument/2006/relationships/hyperlink" Target="http://www.micable.com.co/"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micable.com.co/" TargetMode="External"/><Relationship Id="rId2" Type="http://schemas.openxmlformats.org/officeDocument/2006/relationships/hyperlink" Target="http://www.micable.com.co/" TargetMode="External"/><Relationship Id="rId1" Type="http://schemas.openxmlformats.org/officeDocument/2006/relationships/hyperlink" Target="http://www.micable.com.co/"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www.micable.com.co/" TargetMode="External"/><Relationship Id="rId2" Type="http://schemas.openxmlformats.org/officeDocument/2006/relationships/hyperlink" Target="http://www.micable.com.co/" TargetMode="External"/><Relationship Id="rId1" Type="http://schemas.openxmlformats.org/officeDocument/2006/relationships/hyperlink" Target="http://www.micable.com.co/"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www.micable.com.co/" TargetMode="External"/><Relationship Id="rId2" Type="http://schemas.openxmlformats.org/officeDocument/2006/relationships/hyperlink" Target="http://www.micable.com.co/" TargetMode="External"/><Relationship Id="rId1" Type="http://schemas.openxmlformats.org/officeDocument/2006/relationships/hyperlink" Target="http://www.micable.com.co/"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hyperlink" Target="http://www.micable.com.co/" TargetMode="External"/><Relationship Id="rId2" Type="http://schemas.openxmlformats.org/officeDocument/2006/relationships/hyperlink" Target="http://www.micable.com.co/" TargetMode="External"/><Relationship Id="rId1" Type="http://schemas.openxmlformats.org/officeDocument/2006/relationships/hyperlink" Target="http://www.micable.com.co/"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hyperlink" Target="http://www.micable.com.co/" TargetMode="External"/><Relationship Id="rId2" Type="http://schemas.openxmlformats.org/officeDocument/2006/relationships/hyperlink" Target="http://www.micable.com.co/" TargetMode="External"/><Relationship Id="rId1" Type="http://schemas.openxmlformats.org/officeDocument/2006/relationships/hyperlink" Target="http://www.micable.com.co/"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www.micable.com.co/" TargetMode="External"/><Relationship Id="rId2" Type="http://schemas.openxmlformats.org/officeDocument/2006/relationships/hyperlink" Target="http://www.micable.com.co/" TargetMode="External"/><Relationship Id="rId1" Type="http://schemas.openxmlformats.org/officeDocument/2006/relationships/hyperlink" Target="http://www.micable.com.co/"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816"/>
  <sheetViews>
    <sheetView zoomScale="122" zoomScaleNormal="122" workbookViewId="0">
      <pane ySplit="3" topLeftCell="A10" activePane="bottomLeft" state="frozen"/>
      <selection pane="bottomLeft" activeCell="D12" sqref="D12"/>
    </sheetView>
  </sheetViews>
  <sheetFormatPr baseColWidth="10" defaultColWidth="14.42578125" defaultRowHeight="15" customHeight="1" outlineLevelRow="1" x14ac:dyDescent="0.25"/>
  <cols>
    <col min="1" max="1" width="20" customWidth="1"/>
    <col min="2" max="3" width="26.140625" customWidth="1"/>
    <col min="4" max="4" width="33.5703125" customWidth="1"/>
    <col min="5" max="5" width="26.140625" customWidth="1"/>
    <col min="6" max="6" width="29.42578125" customWidth="1"/>
    <col min="7" max="7" width="18.42578125" customWidth="1"/>
    <col min="8" max="8" width="33.140625" customWidth="1"/>
  </cols>
  <sheetData>
    <row r="1" spans="1:45" x14ac:dyDescent="0.25">
      <c r="A1" s="47" t="s">
        <v>0</v>
      </c>
      <c r="B1" s="49"/>
      <c r="C1" s="49"/>
      <c r="D1" s="49"/>
      <c r="E1" s="49"/>
      <c r="F1" s="49"/>
      <c r="G1" s="49"/>
      <c r="H1" s="50"/>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x14ac:dyDescent="0.25">
      <c r="A2" s="2" t="s">
        <v>1</v>
      </c>
      <c r="B2" s="51" t="s">
        <v>41</v>
      </c>
      <c r="C2" s="49"/>
      <c r="D2" s="50"/>
      <c r="E2" s="2" t="s">
        <v>2</v>
      </c>
      <c r="F2" s="52" t="s">
        <v>42</v>
      </c>
      <c r="G2" s="49"/>
      <c r="H2" s="50"/>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1"/>
      <c r="AM2" s="1"/>
      <c r="AN2" s="1"/>
      <c r="AO2" s="1"/>
      <c r="AP2" s="1"/>
      <c r="AQ2" s="1"/>
      <c r="AR2" s="1"/>
      <c r="AS2" s="1"/>
    </row>
    <row r="3" spans="1:45" x14ac:dyDescent="0.25">
      <c r="A3" s="2" t="s">
        <v>3</v>
      </c>
      <c r="B3" s="2" t="s">
        <v>4</v>
      </c>
      <c r="C3" s="2" t="s">
        <v>5</v>
      </c>
      <c r="D3" s="2" t="s">
        <v>6</v>
      </c>
      <c r="E3" s="2" t="s">
        <v>7</v>
      </c>
      <c r="F3" s="2" t="s">
        <v>8</v>
      </c>
      <c r="G3" s="2" t="s">
        <v>9</v>
      </c>
      <c r="H3" s="2" t="s">
        <v>10</v>
      </c>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x14ac:dyDescent="0.25">
      <c r="A4" s="53" t="s">
        <v>48</v>
      </c>
      <c r="B4" s="54"/>
      <c r="C4" s="54"/>
      <c r="D4" s="54"/>
      <c r="E4" s="54"/>
      <c r="F4" s="54"/>
      <c r="G4" s="54"/>
      <c r="H4" s="55"/>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spans="1:45" ht="150" outlineLevel="1" x14ac:dyDescent="0.25">
      <c r="A5" s="46" t="s">
        <v>16</v>
      </c>
      <c r="B5" s="31" t="s">
        <v>45</v>
      </c>
      <c r="C5" s="64" t="s">
        <v>43</v>
      </c>
      <c r="D5" s="31" t="s">
        <v>51</v>
      </c>
      <c r="E5" s="31" t="s">
        <v>44</v>
      </c>
      <c r="F5" s="31" t="s">
        <v>14</v>
      </c>
      <c r="G5" s="27" t="s">
        <v>26</v>
      </c>
      <c r="H5" s="26"/>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ht="120" outlineLevel="1" x14ac:dyDescent="0.25">
      <c r="A6" s="46" t="s">
        <v>17</v>
      </c>
      <c r="B6" s="31" t="s">
        <v>46</v>
      </c>
      <c r="C6" s="64" t="s">
        <v>43</v>
      </c>
      <c r="D6" s="31" t="s">
        <v>52</v>
      </c>
      <c r="E6" s="31" t="s">
        <v>47</v>
      </c>
      <c r="F6" s="31" t="s">
        <v>14</v>
      </c>
      <c r="G6" s="27" t="s">
        <v>26</v>
      </c>
      <c r="H6" s="26"/>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spans="1:45" x14ac:dyDescent="0.25">
      <c r="A7" s="53" t="s">
        <v>49</v>
      </c>
      <c r="B7" s="54"/>
      <c r="C7" s="54"/>
      <c r="D7" s="54"/>
      <c r="E7" s="54"/>
      <c r="F7" s="54"/>
      <c r="G7" s="54"/>
      <c r="H7" s="55"/>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1:45" ht="150" outlineLevel="1" x14ac:dyDescent="0.25">
      <c r="A8" s="46" t="s">
        <v>16</v>
      </c>
      <c r="B8" s="32" t="s">
        <v>54</v>
      </c>
      <c r="C8" s="64" t="s">
        <v>43</v>
      </c>
      <c r="D8" s="31" t="s">
        <v>50</v>
      </c>
      <c r="E8" s="61" t="s">
        <v>53</v>
      </c>
      <c r="F8" s="26" t="s">
        <v>14</v>
      </c>
      <c r="G8" s="27" t="s">
        <v>26</v>
      </c>
      <c r="H8" s="26" t="s">
        <v>14</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1:45" ht="165" outlineLevel="1" x14ac:dyDescent="0.25">
      <c r="A9" s="46" t="s">
        <v>17</v>
      </c>
      <c r="B9" s="32" t="s">
        <v>55</v>
      </c>
      <c r="C9" s="64" t="s">
        <v>43</v>
      </c>
      <c r="D9" s="31" t="s">
        <v>56</v>
      </c>
      <c r="E9" s="61" t="s">
        <v>53</v>
      </c>
      <c r="F9" s="26" t="s">
        <v>14</v>
      </c>
      <c r="G9" s="27" t="s">
        <v>26</v>
      </c>
      <c r="H9" s="26" t="s">
        <v>14</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1:45" x14ac:dyDescent="0.25">
      <c r="A10" s="62" t="s">
        <v>57</v>
      </c>
      <c r="B10" s="54"/>
      <c r="C10" s="54"/>
      <c r="D10" s="54"/>
      <c r="E10" s="54"/>
      <c r="F10" s="54"/>
      <c r="G10" s="54"/>
      <c r="H10" s="55"/>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spans="1:45" ht="45" outlineLevel="1" x14ac:dyDescent="0.25">
      <c r="A11" s="46" t="s">
        <v>21</v>
      </c>
      <c r="B11" s="60" t="s">
        <v>22</v>
      </c>
      <c r="C11" s="64" t="s">
        <v>43</v>
      </c>
      <c r="D11" s="30" t="s">
        <v>23</v>
      </c>
      <c r="E11" s="30" t="s">
        <v>24</v>
      </c>
      <c r="F11" s="26" t="s">
        <v>14</v>
      </c>
      <c r="G11" s="27" t="s">
        <v>26</v>
      </c>
      <c r="H11" s="26" t="s">
        <v>14</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spans="1:45" ht="45" outlineLevel="1" x14ac:dyDescent="0.25">
      <c r="A12" s="28" t="s">
        <v>16</v>
      </c>
      <c r="B12" s="31" t="s">
        <v>18</v>
      </c>
      <c r="C12" s="58" t="s">
        <v>43</v>
      </c>
      <c r="D12" s="30" t="s">
        <v>19</v>
      </c>
      <c r="E12" s="30" t="s">
        <v>20</v>
      </c>
      <c r="F12" s="26" t="s">
        <v>14</v>
      </c>
      <c r="G12" s="27" t="s">
        <v>26</v>
      </c>
      <c r="H12" s="26" t="s">
        <v>14</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spans="1:45"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spans="1:45" ht="17.25" x14ac:dyDescent="0.25">
      <c r="A14" s="47" t="str">
        <f>G3</f>
        <v>Estado de la prueba</v>
      </c>
      <c r="B14" s="48"/>
      <c r="C14" s="5"/>
      <c r="D14" s="47" t="str">
        <f>A3</f>
        <v>Tipos de pruebas</v>
      </c>
      <c r="E14" s="48"/>
      <c r="F14" s="6" t="s">
        <v>25</v>
      </c>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1:45" ht="19.5" customHeight="1" x14ac:dyDescent="0.25">
      <c r="A15" s="7" t="s">
        <v>26</v>
      </c>
      <c r="B15" s="8">
        <f>B23+B29+B35</f>
        <v>6</v>
      </c>
      <c r="C15" s="1"/>
      <c r="D15" s="9" t="s">
        <v>27</v>
      </c>
      <c r="E15" s="10">
        <f>COUNTIF(A5:A12, "PU")</f>
        <v>0</v>
      </c>
      <c r="F15" s="11">
        <f>E15/E19</f>
        <v>0</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ht="19.5" customHeight="1" x14ac:dyDescent="0.25">
      <c r="A16" s="7" t="s">
        <v>28</v>
      </c>
      <c r="B16" s="12">
        <f>B24+B30+B36</f>
        <v>0</v>
      </c>
      <c r="C16" s="1"/>
      <c r="D16" s="13" t="s">
        <v>29</v>
      </c>
      <c r="E16" s="4">
        <f>COUNTIF(A5:A12, "PF")</f>
        <v>3</v>
      </c>
      <c r="F16" s="14">
        <f>E16/E19</f>
        <v>0.5</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ht="19.5" customHeight="1" x14ac:dyDescent="0.25">
      <c r="A17" s="7" t="s">
        <v>13</v>
      </c>
      <c r="B17" s="8">
        <f>B25+B31+B37</f>
        <v>0</v>
      </c>
      <c r="C17" s="1"/>
      <c r="D17" s="9" t="s">
        <v>30</v>
      </c>
      <c r="E17" s="10">
        <f>COUNTIF(A5:A12, "PNF")</f>
        <v>1</v>
      </c>
      <c r="F17" s="11">
        <f>E17/E19</f>
        <v>0.16666666666666666</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ht="19.5" customHeight="1" x14ac:dyDescent="0.25">
      <c r="A18" s="7" t="s">
        <v>15</v>
      </c>
      <c r="B18" s="12">
        <f>B26+B32+B38</f>
        <v>0</v>
      </c>
      <c r="C18" s="1"/>
      <c r="D18" s="13" t="s">
        <v>31</v>
      </c>
      <c r="E18" s="4">
        <f>COUNTIF(A5:A12, "PI")</f>
        <v>2</v>
      </c>
      <c r="F18" s="14">
        <f>E18/E19</f>
        <v>0.33333333333333331</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spans="1:45" x14ac:dyDescent="0.25">
      <c r="A19" s="15" t="s">
        <v>32</v>
      </c>
      <c r="B19" s="8">
        <f>SUM(B15:B18)</f>
        <v>6</v>
      </c>
      <c r="C19" s="1"/>
      <c r="D19" s="9" t="s">
        <v>33</v>
      </c>
      <c r="E19" s="8">
        <f>SUM(E15:E18)</f>
        <v>6</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spans="1:45"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ht="17.25" customHeight="1" x14ac:dyDescent="0.25">
      <c r="A21" s="47" t="s">
        <v>34</v>
      </c>
      <c r="B21" s="48"/>
      <c r="C21" s="5"/>
      <c r="D21" s="5"/>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spans="1:45" ht="30" x14ac:dyDescent="0.25">
      <c r="A22" s="16" t="str">
        <f>A4</f>
        <v>CP1-Verificación de presencia de planes</v>
      </c>
      <c r="B22" s="2" t="s">
        <v>35</v>
      </c>
      <c r="C22" s="1"/>
      <c r="D22" s="17"/>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ht="19.5" customHeight="1" outlineLevel="1" x14ac:dyDescent="0.25">
      <c r="A23" s="7" t="s">
        <v>26</v>
      </c>
      <c r="B23" s="8">
        <f>COUNTIF(G5:G6, "No ejecutado")</f>
        <v>2</v>
      </c>
      <c r="C23" s="1"/>
      <c r="D23" s="19"/>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spans="1:45" ht="19.5" customHeight="1" outlineLevel="1" x14ac:dyDescent="0.25">
      <c r="A24" s="7" t="s">
        <v>28</v>
      </c>
      <c r="B24" s="12">
        <f>COUNTIF(G5:G6, "Bloqueado")</f>
        <v>0</v>
      </c>
      <c r="C24" s="1"/>
      <c r="D24" s="19"/>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spans="1:45" ht="19.5" customHeight="1" outlineLevel="1" x14ac:dyDescent="0.25">
      <c r="A25" s="7" t="s">
        <v>13</v>
      </c>
      <c r="B25" s="8">
        <f>COUNTIF(G5:G6, "Fallado")</f>
        <v>0</v>
      </c>
      <c r="C25" s="1"/>
      <c r="D25" s="19"/>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spans="1:45" ht="19.5" customHeight="1" outlineLevel="1" x14ac:dyDescent="0.25">
      <c r="A26" s="7" t="s">
        <v>15</v>
      </c>
      <c r="B26" s="12">
        <f>COUNTIF(G5:G6, "Pasado")</f>
        <v>0</v>
      </c>
      <c r="C26" s="1"/>
      <c r="D26" s="19"/>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spans="1:45" outlineLevel="1" x14ac:dyDescent="0.25">
      <c r="A27" s="15" t="s">
        <v>36</v>
      </c>
      <c r="B27" s="8">
        <f>SUM(B23:B26)</f>
        <v>2</v>
      </c>
      <c r="C27" s="1"/>
      <c r="D27" s="19"/>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spans="1:45" ht="30" x14ac:dyDescent="0.25">
      <c r="A28" s="16" t="str">
        <f>A7</f>
        <v>CP2-Verificación de listado de Combos</v>
      </c>
      <c r="B28" s="2" t="s">
        <v>35</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spans="1:45" outlineLevel="1" x14ac:dyDescent="0.25">
      <c r="A29" s="7" t="s">
        <v>26</v>
      </c>
      <c r="B29" s="8">
        <f>COUNTIF(G8:G9, "No ejecutado")</f>
        <v>2</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spans="1:45" outlineLevel="1" x14ac:dyDescent="0.25">
      <c r="A30" s="7" t="s">
        <v>28</v>
      </c>
      <c r="B30" s="12">
        <f>COUNTIF(G8:G9, "Bloqueado")</f>
        <v>0</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outlineLevel="1" x14ac:dyDescent="0.25">
      <c r="A31" s="7" t="s">
        <v>13</v>
      </c>
      <c r="B31" s="8">
        <f>COUNTIF(G8:G9, "Fallado")</f>
        <v>0</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outlineLevel="1" x14ac:dyDescent="0.25">
      <c r="A32" s="7" t="s">
        <v>15</v>
      </c>
      <c r="B32" s="12">
        <f>COUNTIF(G8:G9, "Pasado")</f>
        <v>0</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outlineLevel="1" x14ac:dyDescent="0.25">
      <c r="A33" s="15" t="s">
        <v>36</v>
      </c>
      <c r="B33" s="8">
        <f>SUM(B29:B32)</f>
        <v>2</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30" x14ac:dyDescent="0.25">
      <c r="A34" s="16" t="str">
        <f>A10</f>
        <v>CP3-Verificación del sistema</v>
      </c>
      <c r="B34" s="2" t="s">
        <v>35</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outlineLevel="1" x14ac:dyDescent="0.25">
      <c r="A35" s="7" t="s">
        <v>26</v>
      </c>
      <c r="B35" s="8">
        <f>COUNTIF(G11:G12, "No ejecutado")</f>
        <v>2</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outlineLevel="1" x14ac:dyDescent="0.25">
      <c r="A36" s="7" t="s">
        <v>28</v>
      </c>
      <c r="B36" s="12">
        <f>COUNTIF(G11:G12, "Bloqueado")</f>
        <v>0</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outlineLevel="1" x14ac:dyDescent="0.25">
      <c r="A37" s="7" t="s">
        <v>13</v>
      </c>
      <c r="B37" s="8">
        <f>COUNTIF(G11:G12, "Fallado")</f>
        <v>0</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outlineLevel="1" x14ac:dyDescent="0.25">
      <c r="A38" s="7" t="s">
        <v>15</v>
      </c>
      <c r="B38" s="12">
        <f>COUNTIF(G11:G12, "Pasado")</f>
        <v>0</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outlineLevel="1" x14ac:dyDescent="0.25">
      <c r="A39" s="15" t="s">
        <v>36</v>
      </c>
      <c r="B39" s="8">
        <f>SUM(B35:B38)</f>
        <v>2</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row r="94" spans="1:4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row>
    <row r="95" spans="1:4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row>
    <row r="96" spans="1:4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row>
    <row r="97" spans="1:4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row>
    <row r="98" spans="1:4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row>
    <row r="99" spans="1:4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row>
    <row r="100" spans="1:4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row>
    <row r="101" spans="1:4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row>
    <row r="102" spans="1:4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row>
    <row r="103" spans="1:4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row>
    <row r="104" spans="1:4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spans="1:4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row>
    <row r="106" spans="1:4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row>
    <row r="107" spans="1:4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spans="1:4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spans="1:4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spans="1:4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row>
    <row r="111" spans="1:4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row>
    <row r="112" spans="1:4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spans="1:4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spans="1:4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spans="1:4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row>
    <row r="116" spans="1:4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spans="1:4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row>
    <row r="118" spans="1:4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spans="1:4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spans="1:4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spans="1:4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spans="1:4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spans="1:4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spans="1:4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spans="1:4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spans="1:4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spans="1:4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spans="1:4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spans="1:4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spans="1:4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spans="1:4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spans="1:4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spans="1:4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spans="1:4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spans="1:4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spans="1:4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spans="1:4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spans="1:4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spans="1:4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spans="1:4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spans="1:4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spans="1:4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spans="1:4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spans="1:4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spans="1:4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spans="1:4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spans="1:4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spans="1:4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spans="1:4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spans="1:4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row>
    <row r="155" spans="1:4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row>
    <row r="156" spans="1:4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spans="1:4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spans="1:4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row>
    <row r="159" spans="1:4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row>
    <row r="160" spans="1:4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spans="1:4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spans="1:4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row>
    <row r="163" spans="1:4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row>
    <row r="164" spans="1:4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spans="1:4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spans="1:4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spans="1:4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spans="1:4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spans="1:4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spans="1:4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row>
    <row r="171" spans="1:4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spans="1:4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row>
    <row r="173" spans="1:4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row>
    <row r="174" spans="1:4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row>
    <row r="175" spans="1:4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row>
    <row r="176" spans="1:4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spans="1:4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spans="1:4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row>
    <row r="179" spans="1:4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row>
    <row r="180" spans="1:4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spans="1:4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spans="1:4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spans="1:4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row>
    <row r="184" spans="1:4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row>
    <row r="185" spans="1:4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spans="1:4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row>
    <row r="187" spans="1:4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row>
    <row r="188" spans="1:4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row>
    <row r="189" spans="1:4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spans="1:4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row>
    <row r="191" spans="1:4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row>
    <row r="192" spans="1:4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row>
    <row r="193" spans="1:4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row>
    <row r="194" spans="1:4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row>
    <row r="195" spans="1:4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row>
    <row r="196" spans="1:4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row>
    <row r="197" spans="1:4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spans="1:4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spans="1:4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row>
    <row r="200" spans="1:4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row>
    <row r="201" spans="1:4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row>
    <row r="202" spans="1:4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row>
    <row r="203" spans="1:4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row>
    <row r="204" spans="1:4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row>
    <row r="205" spans="1:4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row>
    <row r="206" spans="1:4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row>
    <row r="207" spans="1:4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spans="1:4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row>
    <row r="209" spans="1:4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spans="1:4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spans="1:4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row>
    <row r="212" spans="1:4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row>
    <row r="213" spans="1:4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spans="1:4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spans="1:4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spans="1:4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spans="1:4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spans="1:4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row>
    <row r="219" spans="1:4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row>
    <row r="220" spans="1:4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row>
    <row r="221" spans="1:4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row>
    <row r="222" spans="1:4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row>
    <row r="223" spans="1:4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row>
    <row r="224" spans="1:4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row>
    <row r="225" spans="1:4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row>
    <row r="226" spans="1:4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row>
    <row r="227" spans="1:4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row>
    <row r="228" spans="1:4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row>
    <row r="229" spans="1:4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row>
    <row r="230" spans="1:4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row>
    <row r="231" spans="1:4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row>
    <row r="232" spans="1:4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row>
    <row r="233" spans="1:4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row>
    <row r="234" spans="1:4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row>
    <row r="235" spans="1:4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row>
    <row r="236" spans="1:4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row>
    <row r="237" spans="1:4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row>
    <row r="238" spans="1:4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row>
    <row r="239" spans="1:4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row>
    <row r="240" spans="1:4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row>
    <row r="241" spans="1:4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row>
    <row r="242" spans="1:4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row>
    <row r="243" spans="1:4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row>
    <row r="244" spans="1:4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row>
    <row r="245" spans="1:4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row>
    <row r="246" spans="1:4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row>
    <row r="247" spans="1:4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row>
    <row r="248" spans="1:4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row>
    <row r="249" spans="1:4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spans="1:4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spans="1:4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row>
    <row r="252" spans="1:4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row>
    <row r="253" spans="1:4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row>
    <row r="254" spans="1:4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row>
    <row r="255" spans="1:4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row>
    <row r="256" spans="1:4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row>
    <row r="257" spans="1:4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row>
    <row r="258" spans="1:4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row>
    <row r="259" spans="1:4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row>
    <row r="260" spans="1:4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row>
    <row r="261" spans="1:4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row>
    <row r="262" spans="1:4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row>
    <row r="263" spans="1:4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row>
    <row r="264" spans="1:4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row>
    <row r="265" spans="1:4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row>
    <row r="266" spans="1:4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row>
    <row r="267" spans="1:4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row>
    <row r="268" spans="1:4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row>
    <row r="269" spans="1:4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row>
    <row r="270" spans="1:4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row>
    <row r="271" spans="1:4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row>
    <row r="272" spans="1:4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row>
    <row r="273" spans="1:4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row>
    <row r="274" spans="1:4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row>
    <row r="275" spans="1:4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row>
    <row r="276" spans="1:4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row>
    <row r="277" spans="1:4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row>
    <row r="278" spans="1:4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row>
    <row r="279" spans="1:4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row>
    <row r="280" spans="1:4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row>
    <row r="281" spans="1:4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row>
    <row r="282" spans="1:4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row>
    <row r="283" spans="1:4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row>
    <row r="284" spans="1:4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row>
    <row r="285" spans="1:4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row>
    <row r="286" spans="1:4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row>
    <row r="287" spans="1:4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row>
    <row r="288" spans="1:4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row>
    <row r="289" spans="1:4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row>
    <row r="290" spans="1:4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row>
    <row r="291" spans="1:4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row>
    <row r="292" spans="1:4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row>
    <row r="293" spans="1:4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row>
    <row r="294" spans="1:4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row>
    <row r="295" spans="1:4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row>
    <row r="296" spans="1:4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row>
    <row r="297" spans="1:4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row>
    <row r="298" spans="1:4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row>
    <row r="299" spans="1:4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row>
    <row r="300" spans="1:4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row>
    <row r="301" spans="1:4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row>
    <row r="302" spans="1:4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row>
    <row r="303" spans="1:4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row>
    <row r="304" spans="1:4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row>
    <row r="305" spans="1:4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row>
    <row r="306" spans="1:4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row>
    <row r="307" spans="1:4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row>
    <row r="308" spans="1:4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row>
    <row r="309" spans="1:4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row>
    <row r="310" spans="1:4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row>
    <row r="311" spans="1:4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row>
    <row r="312" spans="1:4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row>
    <row r="313" spans="1:4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row>
    <row r="314" spans="1:4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row>
    <row r="315" spans="1:4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row>
    <row r="316" spans="1:4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row>
    <row r="317" spans="1:4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row>
    <row r="318" spans="1:4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row>
    <row r="319" spans="1:4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row>
    <row r="320" spans="1:4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row>
    <row r="321" spans="1:4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row>
    <row r="322" spans="1:4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row>
    <row r="323" spans="1:4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row>
    <row r="324" spans="1:4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row>
    <row r="325" spans="1:4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row>
    <row r="326" spans="1:4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row>
    <row r="327" spans="1:4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row>
    <row r="328" spans="1:4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row>
    <row r="329" spans="1:4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row>
    <row r="330" spans="1:4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row>
    <row r="331" spans="1:4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row>
    <row r="332" spans="1:4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row>
    <row r="333" spans="1:4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row>
    <row r="334" spans="1:4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row>
    <row r="335" spans="1:4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row>
    <row r="336" spans="1:4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row>
    <row r="337" spans="1:4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row>
    <row r="338" spans="1:4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row>
    <row r="339" spans="1:4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row>
    <row r="340" spans="1:4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row>
    <row r="341" spans="1:4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row>
    <row r="342" spans="1:4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row>
    <row r="343" spans="1:4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row>
    <row r="344" spans="1:4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row>
    <row r="345" spans="1:4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row>
    <row r="346" spans="1:4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row>
    <row r="347" spans="1:4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row>
    <row r="348" spans="1:4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row>
    <row r="349" spans="1:4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row>
    <row r="350" spans="1:4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row>
    <row r="351" spans="1:4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row>
    <row r="352" spans="1:4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row>
    <row r="353" spans="1:4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row>
    <row r="354" spans="1:4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row>
    <row r="355" spans="1:4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row>
    <row r="356" spans="1:4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row>
    <row r="357" spans="1:4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row>
    <row r="358" spans="1:4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row>
    <row r="359" spans="1:4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row>
    <row r="360" spans="1:4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row>
    <row r="361" spans="1:4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row>
    <row r="362" spans="1:4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row>
    <row r="363" spans="1:4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row>
    <row r="364" spans="1:4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row>
    <row r="365" spans="1:4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row>
    <row r="366" spans="1:4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row>
    <row r="367" spans="1:4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row>
    <row r="368" spans="1:4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row>
    <row r="369" spans="1:4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row>
    <row r="370" spans="1:4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row>
    <row r="371" spans="1:4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row>
    <row r="372" spans="1:4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row>
    <row r="373" spans="1:4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row>
    <row r="374" spans="1:4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row>
    <row r="375" spans="1:4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row>
    <row r="376" spans="1:4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row>
    <row r="377" spans="1:4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row>
    <row r="378" spans="1:4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row>
    <row r="379" spans="1:4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row>
    <row r="380" spans="1:4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row>
    <row r="381" spans="1:4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row>
    <row r="382" spans="1:4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row>
    <row r="383" spans="1:4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row>
    <row r="384" spans="1:4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row>
    <row r="385" spans="1:4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row>
    <row r="386" spans="1:4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row>
    <row r="387" spans="1:4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row>
    <row r="388" spans="1:4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row>
    <row r="389" spans="1:4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row>
    <row r="390" spans="1:4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row>
    <row r="391" spans="1:4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row>
    <row r="392" spans="1:4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row>
    <row r="393" spans="1:4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row>
    <row r="394" spans="1:4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row>
    <row r="395" spans="1:4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row>
    <row r="396" spans="1:4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row>
    <row r="397" spans="1:4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row>
    <row r="398" spans="1:4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row>
    <row r="399" spans="1:4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row>
    <row r="400" spans="1:4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row>
    <row r="401" spans="1:4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row>
    <row r="402" spans="1:4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row>
    <row r="403" spans="1:4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row>
    <row r="404" spans="1:4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row>
    <row r="405" spans="1:4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row>
    <row r="406" spans="1:4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row>
    <row r="407" spans="1:4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row>
    <row r="408" spans="1:4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row>
    <row r="409" spans="1:4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row>
    <row r="410" spans="1:4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row>
    <row r="411" spans="1:4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row>
    <row r="412" spans="1:4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row>
    <row r="413" spans="1:4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row>
    <row r="414" spans="1:4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row>
    <row r="415" spans="1:4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row>
    <row r="416" spans="1:4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row>
    <row r="417" spans="1:4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row>
    <row r="418" spans="1:4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row>
    <row r="419" spans="1:4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row>
    <row r="420" spans="1:4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row>
    <row r="421" spans="1:4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row>
    <row r="422" spans="1:4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row>
    <row r="423" spans="1:4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row>
    <row r="424" spans="1:4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row>
    <row r="425" spans="1:4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row>
    <row r="426" spans="1:4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row>
    <row r="427" spans="1:4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row>
    <row r="428" spans="1:4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row>
    <row r="429" spans="1:4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row>
    <row r="430" spans="1:4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row>
    <row r="431" spans="1:4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row>
    <row r="432" spans="1:4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row>
    <row r="433" spans="1:4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row>
    <row r="434" spans="1:4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row>
    <row r="435" spans="1:4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row>
    <row r="436" spans="1:4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row>
    <row r="437" spans="1:4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row>
    <row r="438" spans="1:4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row>
    <row r="439" spans="1:4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row>
    <row r="440" spans="1:4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row>
    <row r="441" spans="1:4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row>
    <row r="442" spans="1:4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row>
    <row r="443" spans="1:4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row>
    <row r="444" spans="1:4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row>
    <row r="445" spans="1:4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row>
    <row r="446" spans="1:4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row>
    <row r="447" spans="1:4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row>
    <row r="448" spans="1:4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row>
    <row r="449" spans="1:4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row>
    <row r="450" spans="1:4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row>
    <row r="451" spans="1:4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row>
    <row r="452" spans="1:4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row>
    <row r="453" spans="1:4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row>
    <row r="454" spans="1:4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row>
    <row r="455" spans="1:4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row>
    <row r="456" spans="1:4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row>
    <row r="457" spans="1:4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row>
    <row r="458" spans="1:4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row>
    <row r="459" spans="1:4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row>
    <row r="460" spans="1:4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row>
    <row r="461" spans="1:4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row>
    <row r="462" spans="1:4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row>
    <row r="463" spans="1:4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row>
    <row r="464" spans="1:4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row>
    <row r="465" spans="1:4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row>
    <row r="466" spans="1:4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row>
    <row r="467" spans="1:4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row>
    <row r="468" spans="1:4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row>
    <row r="469" spans="1:4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row>
    <row r="470" spans="1:4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row>
    <row r="471" spans="1:4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row>
    <row r="472" spans="1:4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row>
    <row r="473" spans="1:4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row>
    <row r="474" spans="1:4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row>
    <row r="475" spans="1:4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row>
    <row r="476" spans="1:4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row>
    <row r="477" spans="1:4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row>
    <row r="478" spans="1:4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row>
    <row r="479" spans="1:4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row>
    <row r="480" spans="1:4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row>
    <row r="481" spans="1:4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row>
    <row r="482" spans="1:4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row>
    <row r="483" spans="1:4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row>
    <row r="484" spans="1:4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row>
    <row r="485" spans="1:4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row>
    <row r="486" spans="1:4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row>
    <row r="487" spans="1:4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row>
    <row r="488" spans="1:4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row>
    <row r="489" spans="1:4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row>
    <row r="490" spans="1:4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row>
    <row r="491" spans="1:4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row>
    <row r="492" spans="1:4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row>
    <row r="493" spans="1:4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row>
    <row r="494" spans="1:4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row>
    <row r="495" spans="1:4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row>
    <row r="496" spans="1:4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row>
    <row r="497" spans="1:4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row>
    <row r="498" spans="1:4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row>
    <row r="499" spans="1:4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row>
    <row r="500" spans="1:4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row>
    <row r="501" spans="1:4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row>
    <row r="502" spans="1:4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row>
    <row r="503" spans="1:4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row>
    <row r="504" spans="1:4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row>
    <row r="505" spans="1:4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row>
    <row r="506" spans="1:4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row>
    <row r="507" spans="1:4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row>
    <row r="508" spans="1:4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row>
    <row r="509" spans="1:4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row>
    <row r="510" spans="1:4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row>
    <row r="511" spans="1:4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row>
    <row r="512" spans="1:4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row>
    <row r="513" spans="1:4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row>
    <row r="514" spans="1:4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row>
    <row r="515" spans="1:4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row>
    <row r="516" spans="1:4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row>
    <row r="517" spans="1:4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row>
    <row r="518" spans="1:4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row>
    <row r="519" spans="1:4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row>
    <row r="520" spans="1:4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row>
    <row r="521" spans="1:4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row>
    <row r="522" spans="1:4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row>
    <row r="523" spans="1:4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row>
    <row r="524" spans="1:4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row>
    <row r="525" spans="1:4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row>
    <row r="526" spans="1:4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row>
    <row r="527" spans="1:4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row>
    <row r="528" spans="1:4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row>
    <row r="529" spans="1:4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row>
    <row r="530" spans="1:4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row>
    <row r="531" spans="1:4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row>
    <row r="532" spans="1:4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row>
    <row r="533" spans="1:4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row>
    <row r="534" spans="1:4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row>
    <row r="535" spans="1:4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row>
    <row r="536" spans="1:4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row>
    <row r="537" spans="1:4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row>
    <row r="538" spans="1:4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row>
    <row r="539" spans="1:4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row>
    <row r="540" spans="1:4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row>
    <row r="541" spans="1:4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row>
    <row r="542" spans="1:4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row>
    <row r="543" spans="1:4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row>
    <row r="544" spans="1:4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row>
    <row r="545" spans="1:4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row>
    <row r="546" spans="1:4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row>
    <row r="547" spans="1:4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row>
    <row r="548" spans="1:4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row>
    <row r="549" spans="1:4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row>
    <row r="550" spans="1:4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row>
    <row r="551" spans="1:4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row>
    <row r="552" spans="1:4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row>
    <row r="553" spans="1:4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row>
    <row r="554" spans="1:4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row>
    <row r="555" spans="1:4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row>
    <row r="556" spans="1:4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row>
    <row r="557" spans="1:4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row>
    <row r="558" spans="1:4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row>
    <row r="559" spans="1:4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row>
    <row r="560" spans="1:4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row>
    <row r="561" spans="1:4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row>
    <row r="562" spans="1:4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row>
    <row r="563" spans="1:4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row>
    <row r="564" spans="1:4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row>
    <row r="565" spans="1:4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row>
    <row r="566" spans="1:4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row>
    <row r="567" spans="1:4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row>
    <row r="568" spans="1:4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row>
    <row r="569" spans="1:4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row>
    <row r="570" spans="1:4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row>
    <row r="571" spans="1:4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row>
    <row r="572" spans="1:4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row>
    <row r="573" spans="1:4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row>
    <row r="574" spans="1:4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row>
    <row r="575" spans="1:4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row>
    <row r="576" spans="1:4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row>
    <row r="577" spans="1:4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row>
    <row r="578" spans="1:4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row>
    <row r="579" spans="1:4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row>
    <row r="580" spans="1:4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row>
    <row r="581" spans="1:4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row>
    <row r="582" spans="1:4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row>
    <row r="583" spans="1:4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row>
    <row r="584" spans="1:4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row>
    <row r="585" spans="1:4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row>
    <row r="586" spans="1:4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row>
    <row r="587" spans="1:4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row>
    <row r="588" spans="1:4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row>
    <row r="589" spans="1:4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row>
    <row r="590" spans="1:4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row>
    <row r="591" spans="1:4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row>
    <row r="592" spans="1:4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row>
    <row r="593" spans="1:4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row>
    <row r="594" spans="1:4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row>
    <row r="595" spans="1:4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row>
    <row r="596" spans="1:4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row>
    <row r="597" spans="1:4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row>
    <row r="598" spans="1:4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row>
    <row r="599" spans="1:4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row>
    <row r="600" spans="1:4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row>
    <row r="601" spans="1:4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row>
    <row r="602" spans="1:4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row>
    <row r="603" spans="1:4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row>
    <row r="604" spans="1:4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row>
    <row r="605" spans="1:4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row>
    <row r="606" spans="1:4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row>
    <row r="607" spans="1:4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row>
    <row r="608" spans="1:4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row>
    <row r="609" spans="1:4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row>
    <row r="610" spans="1:4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row>
    <row r="611" spans="1:4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row>
    <row r="612" spans="1:4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row>
    <row r="613" spans="1:4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row>
    <row r="614" spans="1:4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row>
    <row r="615" spans="1:4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row>
    <row r="616" spans="1:4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row>
    <row r="617" spans="1:4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row>
    <row r="618" spans="1:4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row>
    <row r="619" spans="1:4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row>
    <row r="620" spans="1:4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row>
    <row r="621" spans="1:4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row>
    <row r="622" spans="1:4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row>
    <row r="623" spans="1:4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row>
    <row r="624" spans="1:4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row>
    <row r="625" spans="1:4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row>
    <row r="626" spans="1:4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row>
    <row r="627" spans="1:4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row>
    <row r="628" spans="1:4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row>
    <row r="629" spans="1:4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row>
    <row r="630" spans="1:4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row>
    <row r="631" spans="1:4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row>
    <row r="632" spans="1:4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row>
    <row r="633" spans="1:4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row>
    <row r="634" spans="1:4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row>
    <row r="635" spans="1:4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row>
    <row r="636" spans="1:4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row>
    <row r="637" spans="1:4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row>
    <row r="638" spans="1:4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row>
    <row r="639" spans="1:4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row>
    <row r="640" spans="1:4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row>
    <row r="641" spans="1:4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row>
    <row r="642" spans="1:4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row>
    <row r="643" spans="1:4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row>
    <row r="644" spans="1:4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row>
    <row r="645" spans="1:4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row>
    <row r="646" spans="1:4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row>
    <row r="647" spans="1:4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row>
    <row r="648" spans="1:4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row>
    <row r="649" spans="1:4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row>
    <row r="650" spans="1:4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row>
    <row r="651" spans="1:4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row>
    <row r="652" spans="1:4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row>
    <row r="653" spans="1:4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row>
    <row r="654" spans="1:4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row>
    <row r="655" spans="1:4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row>
    <row r="656" spans="1:4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row>
    <row r="657" spans="1:4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row>
    <row r="658" spans="1:4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row>
    <row r="659" spans="1:4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row>
    <row r="660" spans="1:4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row>
    <row r="661" spans="1:4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row>
    <row r="662" spans="1:4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row>
    <row r="663" spans="1:4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row>
    <row r="664" spans="1:4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row>
    <row r="665" spans="1:4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row>
    <row r="666" spans="1:4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row>
    <row r="667" spans="1:4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row>
    <row r="668" spans="1:4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row>
    <row r="669" spans="1:4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row>
    <row r="670" spans="1:4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row>
    <row r="671" spans="1:4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row>
    <row r="672" spans="1:4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row>
    <row r="673" spans="1:4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row>
    <row r="674" spans="1:4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row>
    <row r="675" spans="1:4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row>
    <row r="676" spans="1:4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row>
    <row r="677" spans="1:4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row>
    <row r="678" spans="1:4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row>
    <row r="679" spans="1:4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row>
    <row r="680" spans="1:4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row>
    <row r="681" spans="1:4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row>
    <row r="682" spans="1:4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row>
    <row r="683" spans="1:4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row>
    <row r="684" spans="1:4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row>
    <row r="685" spans="1:4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row>
    <row r="686" spans="1:4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row>
    <row r="687" spans="1:4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row>
    <row r="688" spans="1:4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row>
    <row r="689" spans="1:4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row>
    <row r="690" spans="1:4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row>
    <row r="691" spans="1:4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row>
    <row r="692" spans="1:4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row>
    <row r="693" spans="1:4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row>
    <row r="694" spans="1:4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row>
    <row r="695" spans="1:4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row>
    <row r="696" spans="1:4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row>
    <row r="697" spans="1:4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row>
    <row r="698" spans="1:4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row>
    <row r="699" spans="1:4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row>
    <row r="700" spans="1:4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row>
    <row r="701" spans="1:4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row>
    <row r="702" spans="1:4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row>
    <row r="703" spans="1:4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row>
    <row r="704" spans="1:4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row>
    <row r="705" spans="1:4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row>
    <row r="706" spans="1:4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row>
    <row r="707" spans="1:4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row>
    <row r="708" spans="1:4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row>
    <row r="709" spans="1:4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row>
    <row r="710" spans="1:4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row>
    <row r="711" spans="1:4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row>
    <row r="712" spans="1:4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row>
    <row r="713" spans="1:4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row>
    <row r="714" spans="1:4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row>
    <row r="715" spans="1:4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row>
    <row r="716" spans="1:4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row>
    <row r="717" spans="1:4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row>
    <row r="718" spans="1:4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row>
    <row r="719" spans="1:4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row>
    <row r="720" spans="1:4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row>
    <row r="721" spans="1:4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row>
    <row r="722" spans="1:4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row>
    <row r="723" spans="1:4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row>
    <row r="724" spans="1:4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row>
    <row r="725" spans="1:4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row>
    <row r="726" spans="1:4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row>
    <row r="727" spans="1:4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row>
    <row r="728" spans="1:4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row>
    <row r="729" spans="1:4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row>
    <row r="730" spans="1:4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row>
    <row r="731" spans="1:4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row>
    <row r="732" spans="1:4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row>
    <row r="733" spans="1:4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row>
    <row r="734" spans="1:4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row>
    <row r="735" spans="1:4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row>
    <row r="736" spans="1:4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row>
    <row r="737" spans="1:4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row>
    <row r="738" spans="1:4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row>
    <row r="739" spans="1:4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row>
    <row r="740" spans="1:4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row>
    <row r="741" spans="1:4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row>
    <row r="742" spans="1:4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row>
    <row r="743" spans="1:4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row>
    <row r="744" spans="1:4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row>
    <row r="745" spans="1:4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row>
    <row r="746" spans="1:4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row>
    <row r="747" spans="1:4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row>
    <row r="748" spans="1:4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row>
    <row r="749" spans="1:4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row>
    <row r="750" spans="1:4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row>
    <row r="751" spans="1:4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row>
    <row r="752" spans="1:4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row>
    <row r="753" spans="1:4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row>
    <row r="754" spans="1:4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row>
    <row r="755" spans="1:4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row>
    <row r="756" spans="1:4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row>
    <row r="757" spans="1:4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row>
    <row r="758" spans="1:4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row>
    <row r="759" spans="1:4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row>
    <row r="760" spans="1:4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row>
    <row r="761" spans="1:4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row>
    <row r="762" spans="1:4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row>
    <row r="763" spans="1:4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row>
    <row r="764" spans="1:4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row>
    <row r="765" spans="1:4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row>
    <row r="766" spans="1:4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row>
    <row r="767" spans="1:4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row>
    <row r="768" spans="1:4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row>
    <row r="769" spans="1:4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row>
    <row r="770" spans="1:4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row>
    <row r="771" spans="1:4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row>
    <row r="772" spans="1:4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row>
    <row r="773" spans="1:4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row>
    <row r="774" spans="1:4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row>
    <row r="775" spans="1:4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row>
    <row r="776" spans="1:4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row>
    <row r="777" spans="1:4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row>
    <row r="778" spans="1:4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row>
    <row r="779" spans="1:4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row>
    <row r="780" spans="1:4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row>
    <row r="781" spans="1:4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row>
    <row r="782" spans="1:4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row>
    <row r="783" spans="1:4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row>
    <row r="784" spans="1:4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row>
    <row r="785" spans="1:4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row>
    <row r="786" spans="1:4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row>
    <row r="787" spans="1:4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row>
    <row r="788" spans="1:4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row>
    <row r="789" spans="1:4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row>
    <row r="790" spans="1:4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row>
    <row r="791" spans="1:4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row>
    <row r="792" spans="1:4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row>
    <row r="793" spans="1:4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row>
    <row r="794" spans="1:4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row>
    <row r="795" spans="1:4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row>
    <row r="796" spans="1:4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row>
    <row r="797" spans="1:4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row>
    <row r="798" spans="1:4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row>
    <row r="799" spans="1:4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row>
    <row r="800" spans="1:4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row>
    <row r="801" spans="1:4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row>
    <row r="802" spans="1:4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row>
    <row r="803" spans="1:4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row>
    <row r="804" spans="1:4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row>
    <row r="805" spans="1:4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row>
    <row r="806" spans="1:4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row>
    <row r="807" spans="1:4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row>
    <row r="808" spans="1:4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row>
    <row r="809" spans="1:4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row>
    <row r="810" spans="1:45"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row>
    <row r="811" spans="1:45"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row>
    <row r="812" spans="1:45"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row>
    <row r="813" spans="1:45"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row>
    <row r="814" spans="1:45"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row>
    <row r="815" spans="1:45"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row>
    <row r="816" spans="1:45"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row>
  </sheetData>
  <customSheetViews>
    <customSheetView guid="{23A45C00-7529-4801-B0A0-BF4BE4353BBB}" filter="1" showAutoFilter="1">
      <pageMargins left="0.7" right="0.7" top="0.75" bottom="0.75" header="0.3" footer="0.3"/>
      <autoFilter ref="A3:H29" xr:uid="{54A30BF0-4318-4A48-9925-C39018F7D5D6}"/>
      <extLst>
        <ext uri="GoogleSheetsCustomDataVersion1">
          <go:sheetsCustomData xmlns:go="http://customooxmlschemas.google.com/" filterViewId="899596554"/>
        </ext>
      </extLst>
    </customSheetView>
  </customSheetViews>
  <mergeCells count="9">
    <mergeCell ref="A1:H1"/>
    <mergeCell ref="B2:D2"/>
    <mergeCell ref="F2:H2"/>
    <mergeCell ref="A4:H4"/>
    <mergeCell ref="A7:H7"/>
    <mergeCell ref="A10:H10"/>
    <mergeCell ref="A14:B14"/>
    <mergeCell ref="D14:E14"/>
    <mergeCell ref="A21:B21"/>
  </mergeCells>
  <conditionalFormatting sqref="A15:A18">
    <cfRule type="containsText" dxfId="275" priority="49" operator="containsText" text="Bloqueado">
      <formula>NOT(ISERROR(SEARCH(("Bloqueado"),(A15))))</formula>
    </cfRule>
    <cfRule type="containsText" dxfId="274" priority="50" operator="containsText" text="Fallado">
      <formula>NOT(ISERROR(SEARCH(("Fallado"),(A15))))</formula>
    </cfRule>
    <cfRule type="containsText" dxfId="273" priority="51" operator="containsText" text="No ejecutado">
      <formula>NOT(ISERROR(SEARCH(("No ejecutado"),(A15))))</formula>
    </cfRule>
    <cfRule type="containsText" dxfId="272" priority="52" operator="containsText" text="Pasado">
      <formula>NOT(ISERROR(SEARCH(("Pasado"),(A15))))</formula>
    </cfRule>
  </conditionalFormatting>
  <conditionalFormatting sqref="A23:A26">
    <cfRule type="containsText" dxfId="271" priority="45" operator="containsText" text="Bloqueado">
      <formula>NOT(ISERROR(SEARCH(("Bloqueado"),(A23))))</formula>
    </cfRule>
    <cfRule type="containsText" dxfId="270" priority="46" operator="containsText" text="Fallado">
      <formula>NOT(ISERROR(SEARCH(("Fallado"),(A23))))</formula>
    </cfRule>
    <cfRule type="containsText" dxfId="269" priority="47" operator="containsText" text="No ejecutado">
      <formula>NOT(ISERROR(SEARCH(("No ejecutado"),(A23))))</formula>
    </cfRule>
    <cfRule type="containsText" dxfId="268" priority="48" operator="containsText" text="Pasado">
      <formula>NOT(ISERROR(SEARCH(("Pasado"),(A23))))</formula>
    </cfRule>
  </conditionalFormatting>
  <conditionalFormatting sqref="G5:G6 G8:G9 G11:G12">
    <cfRule type="containsText" dxfId="267" priority="9" operator="containsText" text="Bloqueado">
      <formula>NOT(ISERROR(SEARCH(("Bloqueado"),(G5))))</formula>
    </cfRule>
    <cfRule type="containsText" dxfId="266" priority="10" operator="containsText" text="Fallado">
      <formula>NOT(ISERROR(SEARCH(("Fallado"),(G5))))</formula>
    </cfRule>
    <cfRule type="containsText" dxfId="265" priority="11" operator="containsText" text="No ejecutado">
      <formula>NOT(ISERROR(SEARCH(("No ejecutado"),(G5))))</formula>
    </cfRule>
    <cfRule type="containsText" dxfId="264" priority="12" operator="containsText" text="Pasado">
      <formula>NOT(ISERROR(SEARCH(("Pasado"),(G5))))</formula>
    </cfRule>
  </conditionalFormatting>
  <conditionalFormatting sqref="A29:A32">
    <cfRule type="containsText" dxfId="263" priority="5" operator="containsText" text="Bloqueado">
      <formula>NOT(ISERROR(SEARCH(("Bloqueado"),(A29))))</formula>
    </cfRule>
    <cfRule type="containsText" dxfId="262" priority="6" operator="containsText" text="Fallado">
      <formula>NOT(ISERROR(SEARCH(("Fallado"),(A29))))</formula>
    </cfRule>
    <cfRule type="containsText" dxfId="261" priority="7" operator="containsText" text="No ejecutado">
      <formula>NOT(ISERROR(SEARCH(("No ejecutado"),(A29))))</formula>
    </cfRule>
    <cfRule type="containsText" dxfId="260" priority="8" operator="containsText" text="Pasado">
      <formula>NOT(ISERROR(SEARCH(("Pasado"),(A29))))</formula>
    </cfRule>
  </conditionalFormatting>
  <conditionalFormatting sqref="A35:A38">
    <cfRule type="containsText" dxfId="259" priority="1" operator="containsText" text="Bloqueado">
      <formula>NOT(ISERROR(SEARCH(("Bloqueado"),(A35))))</formula>
    </cfRule>
    <cfRule type="containsText" dxfId="258" priority="2" operator="containsText" text="Fallado">
      <formula>NOT(ISERROR(SEARCH(("Fallado"),(A35))))</formula>
    </cfRule>
    <cfRule type="containsText" dxfId="257" priority="3" operator="containsText" text="No ejecutado">
      <formula>NOT(ISERROR(SEARCH(("No ejecutado"),(A35))))</formula>
    </cfRule>
    <cfRule type="containsText" dxfId="256" priority="4" operator="containsText" text="Pasado">
      <formula>NOT(ISERROR(SEARCH(("Pasado"),(A35))))</formula>
    </cfRule>
  </conditionalFormatting>
  <dataValidations count="1">
    <dataValidation type="list" allowBlank="1" showErrorMessage="1" sqref="A15:A18 A23:A26 G5:G6 G8:G9 G11:G12 A29:A32 A35:A38" xr:uid="{00000000-0002-0000-0000-000000000000}">
      <formula1>"No ejecutado,Pasado,Fallado,Bloqueado"</formula1>
    </dataValidation>
  </dataValidations>
  <hyperlinks>
    <hyperlink ref="C5" r:id="rId1" xr:uid="{00000000-0004-0000-0000-000000000000}"/>
    <hyperlink ref="C8" r:id="rId2" xr:uid="{C8CC06F4-D3D1-4670-A1FE-C4CEFAA9CD02}"/>
    <hyperlink ref="C11" r:id="rId3" xr:uid="{C116A13E-3505-4001-BF2C-3AE772CEA220}"/>
    <hyperlink ref="C12" r:id="rId4" xr:uid="{F5D45E9D-3BEF-477F-B959-478D25E0FD90}"/>
    <hyperlink ref="C9" r:id="rId5" xr:uid="{26E33EEF-5979-4937-9A01-7594FEF1B381}"/>
    <hyperlink ref="C6" r:id="rId6" xr:uid="{A9996B73-204A-4650-BB47-4A34E8E7F130}"/>
  </hyperlinks>
  <pageMargins left="0.7" right="0.7" top="0.75" bottom="0.75" header="0" footer="0"/>
  <pageSetup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34"/>
  <sheetViews>
    <sheetView zoomScale="121" zoomScaleNormal="121" workbookViewId="0">
      <pane ySplit="3" topLeftCell="A12" activePane="bottomLeft" state="frozen"/>
      <selection pane="bottomLeft" activeCell="D13" sqref="D13"/>
    </sheetView>
  </sheetViews>
  <sheetFormatPr baseColWidth="10" defaultColWidth="14.42578125" defaultRowHeight="15" customHeight="1" outlineLevelRow="1" x14ac:dyDescent="0.25"/>
  <cols>
    <col min="1" max="1" width="20" customWidth="1"/>
    <col min="2" max="3" width="26.140625" customWidth="1"/>
    <col min="4" max="4" width="33.5703125" customWidth="1"/>
    <col min="5" max="5" width="26.140625" customWidth="1"/>
    <col min="6" max="6" width="29.42578125" customWidth="1"/>
    <col min="7" max="7" width="18.42578125" customWidth="1"/>
    <col min="8" max="8" width="33.140625" customWidth="1"/>
  </cols>
  <sheetData>
    <row r="1" spans="1:28" x14ac:dyDescent="0.25">
      <c r="A1" s="47" t="s">
        <v>0</v>
      </c>
      <c r="B1" s="49"/>
      <c r="C1" s="49"/>
      <c r="D1" s="49"/>
      <c r="E1" s="49"/>
      <c r="F1" s="49"/>
      <c r="G1" s="49"/>
      <c r="H1" s="50"/>
      <c r="I1" s="1"/>
      <c r="J1" s="1"/>
      <c r="K1" s="1"/>
      <c r="L1" s="1"/>
      <c r="M1" s="1"/>
      <c r="N1" s="1"/>
      <c r="O1" s="1"/>
      <c r="P1" s="1"/>
      <c r="Q1" s="1"/>
      <c r="R1" s="1"/>
      <c r="S1" s="1"/>
      <c r="T1" s="1"/>
      <c r="U1" s="1"/>
      <c r="V1" s="1"/>
      <c r="W1" s="1"/>
      <c r="X1" s="1"/>
      <c r="Y1" s="1"/>
      <c r="Z1" s="1"/>
      <c r="AA1" s="1"/>
      <c r="AB1" s="1"/>
    </row>
    <row r="2" spans="1:28" x14ac:dyDescent="0.25">
      <c r="A2" s="2" t="s">
        <v>1</v>
      </c>
      <c r="B2" s="51" t="s">
        <v>41</v>
      </c>
      <c r="C2" s="49"/>
      <c r="D2" s="50"/>
      <c r="E2" s="2" t="s">
        <v>2</v>
      </c>
      <c r="F2" s="52" t="s">
        <v>58</v>
      </c>
      <c r="G2" s="49"/>
      <c r="H2" s="50"/>
      <c r="I2" s="3"/>
      <c r="J2" s="3"/>
      <c r="K2" s="3"/>
      <c r="L2" s="3"/>
      <c r="M2" s="3"/>
      <c r="N2" s="3"/>
      <c r="O2" s="3"/>
      <c r="P2" s="3"/>
      <c r="Q2" s="3"/>
      <c r="R2" s="3"/>
      <c r="S2" s="3"/>
      <c r="T2" s="3"/>
      <c r="U2" s="3"/>
      <c r="V2" s="3"/>
      <c r="W2" s="3"/>
      <c r="X2" s="3"/>
      <c r="Y2" s="3"/>
      <c r="Z2" s="3"/>
      <c r="AA2" s="3"/>
      <c r="AB2" s="3"/>
    </row>
    <row r="3" spans="1:28" x14ac:dyDescent="0.25">
      <c r="A3" s="20" t="s">
        <v>3</v>
      </c>
      <c r="B3" s="20" t="s">
        <v>4</v>
      </c>
      <c r="C3" s="20" t="s">
        <v>5</v>
      </c>
      <c r="D3" s="20" t="s">
        <v>6</v>
      </c>
      <c r="E3" s="20" t="s">
        <v>7</v>
      </c>
      <c r="F3" s="20" t="s">
        <v>8</v>
      </c>
      <c r="G3" s="20" t="s">
        <v>9</v>
      </c>
      <c r="H3" s="20" t="s">
        <v>10</v>
      </c>
      <c r="I3" s="1"/>
      <c r="J3" s="1"/>
      <c r="K3" s="1"/>
      <c r="L3" s="1"/>
      <c r="M3" s="1"/>
      <c r="N3" s="1"/>
      <c r="O3" s="1"/>
      <c r="P3" s="1"/>
      <c r="Q3" s="1"/>
      <c r="R3" s="1"/>
      <c r="S3" s="1"/>
      <c r="T3" s="1"/>
      <c r="U3" s="1"/>
      <c r="V3" s="1"/>
      <c r="W3" s="1"/>
      <c r="X3" s="1"/>
      <c r="Y3" s="1"/>
      <c r="Z3" s="1"/>
      <c r="AA3" s="1"/>
      <c r="AB3" s="1"/>
    </row>
    <row r="4" spans="1:28" x14ac:dyDescent="0.25">
      <c r="A4" s="62" t="s">
        <v>61</v>
      </c>
      <c r="B4" s="54"/>
      <c r="C4" s="54"/>
      <c r="D4" s="54"/>
      <c r="E4" s="54"/>
      <c r="F4" s="54"/>
      <c r="G4" s="54"/>
      <c r="H4" s="55"/>
      <c r="I4" s="1"/>
      <c r="J4" s="1"/>
      <c r="K4" s="1"/>
      <c r="L4" s="1"/>
      <c r="M4" s="1"/>
      <c r="N4" s="1"/>
      <c r="O4" s="1"/>
      <c r="P4" s="1"/>
      <c r="Q4" s="1"/>
      <c r="R4" s="1"/>
      <c r="S4" s="1"/>
      <c r="T4" s="1"/>
      <c r="U4" s="1"/>
      <c r="V4" s="1"/>
      <c r="W4" s="1"/>
      <c r="X4" s="1"/>
      <c r="Y4" s="1"/>
      <c r="Z4" s="1"/>
      <c r="AA4" s="1"/>
      <c r="AB4" s="1"/>
    </row>
    <row r="5" spans="1:28" ht="135" outlineLevel="1" x14ac:dyDescent="0.25">
      <c r="A5" s="46" t="s">
        <v>21</v>
      </c>
      <c r="B5" s="31" t="s">
        <v>82</v>
      </c>
      <c r="C5" s="64" t="s">
        <v>43</v>
      </c>
      <c r="D5" s="31" t="s">
        <v>59</v>
      </c>
      <c r="E5" s="31" t="s">
        <v>60</v>
      </c>
      <c r="F5" s="26" t="s">
        <v>14</v>
      </c>
      <c r="G5" s="27" t="s">
        <v>26</v>
      </c>
      <c r="H5" s="26" t="s">
        <v>14</v>
      </c>
      <c r="I5" s="1"/>
      <c r="J5" s="1"/>
      <c r="K5" s="1"/>
      <c r="L5" s="1"/>
      <c r="M5" s="1"/>
      <c r="N5" s="1"/>
      <c r="O5" s="1"/>
      <c r="P5" s="1"/>
      <c r="Q5" s="1"/>
      <c r="R5" s="1"/>
      <c r="S5" s="1"/>
      <c r="T5" s="1"/>
      <c r="U5" s="1"/>
      <c r="V5" s="1"/>
      <c r="W5" s="1"/>
      <c r="X5" s="1"/>
      <c r="Y5" s="1"/>
      <c r="Z5" s="1"/>
      <c r="AA5" s="1"/>
      <c r="AB5" s="1"/>
    </row>
    <row r="6" spans="1:28" ht="45" outlineLevel="1" x14ac:dyDescent="0.25">
      <c r="A6" s="28" t="s">
        <v>16</v>
      </c>
      <c r="B6" s="31" t="s">
        <v>18</v>
      </c>
      <c r="C6" s="64" t="s">
        <v>43</v>
      </c>
      <c r="D6" s="30" t="s">
        <v>19</v>
      </c>
      <c r="E6" s="30" t="s">
        <v>20</v>
      </c>
      <c r="F6" s="26" t="s">
        <v>14</v>
      </c>
      <c r="G6" s="27" t="s">
        <v>26</v>
      </c>
      <c r="H6" s="26" t="s">
        <v>14</v>
      </c>
      <c r="I6" s="1"/>
      <c r="J6" s="1"/>
      <c r="K6" s="1"/>
      <c r="L6" s="1"/>
      <c r="M6" s="1"/>
      <c r="N6" s="1"/>
      <c r="O6" s="1"/>
      <c r="P6" s="1"/>
      <c r="Q6" s="1"/>
      <c r="R6" s="1"/>
      <c r="S6" s="1"/>
      <c r="T6" s="1"/>
      <c r="U6" s="1"/>
      <c r="V6" s="1"/>
      <c r="W6" s="1"/>
      <c r="X6" s="1"/>
      <c r="Y6" s="1"/>
      <c r="Z6" s="1"/>
      <c r="AA6" s="1"/>
      <c r="AB6" s="1"/>
    </row>
    <row r="7" spans="1:28" ht="45" outlineLevel="1" x14ac:dyDescent="0.25">
      <c r="A7" s="28" t="s">
        <v>21</v>
      </c>
      <c r="B7" s="26" t="s">
        <v>22</v>
      </c>
      <c r="C7" s="64" t="s">
        <v>43</v>
      </c>
      <c r="D7" s="26" t="s">
        <v>23</v>
      </c>
      <c r="E7" s="26" t="s">
        <v>24</v>
      </c>
      <c r="F7" s="26" t="s">
        <v>14</v>
      </c>
      <c r="G7" s="27" t="s">
        <v>26</v>
      </c>
      <c r="H7" s="26" t="s">
        <v>14</v>
      </c>
      <c r="I7" s="1"/>
      <c r="J7" s="1"/>
      <c r="K7" s="1"/>
      <c r="L7" s="1"/>
      <c r="M7" s="1"/>
      <c r="N7" s="1"/>
      <c r="O7" s="1"/>
      <c r="P7" s="1"/>
      <c r="Q7" s="1"/>
      <c r="R7" s="1"/>
      <c r="S7" s="1"/>
      <c r="T7" s="1"/>
      <c r="U7" s="1"/>
      <c r="V7" s="1"/>
      <c r="W7" s="1"/>
      <c r="X7" s="1"/>
      <c r="Y7" s="1"/>
      <c r="Z7" s="1"/>
      <c r="AA7" s="1"/>
      <c r="AB7" s="1"/>
    </row>
    <row r="8" spans="1:28" x14ac:dyDescent="0.25">
      <c r="A8" s="57" t="s">
        <v>62</v>
      </c>
      <c r="B8" s="56"/>
      <c r="C8" s="56"/>
      <c r="D8" s="56"/>
      <c r="E8" s="56"/>
      <c r="F8" s="56"/>
      <c r="G8" s="56"/>
      <c r="H8" s="56"/>
      <c r="I8" s="1"/>
      <c r="J8" s="1"/>
      <c r="K8" s="1"/>
      <c r="L8" s="1"/>
      <c r="M8" s="1"/>
      <c r="N8" s="1"/>
      <c r="O8" s="1"/>
      <c r="P8" s="1"/>
      <c r="Q8" s="1"/>
      <c r="R8" s="1"/>
      <c r="S8" s="1"/>
      <c r="T8" s="1"/>
      <c r="U8" s="1"/>
      <c r="V8" s="1"/>
      <c r="W8" s="1"/>
      <c r="X8" s="1"/>
      <c r="Y8" s="1"/>
      <c r="Z8" s="1"/>
      <c r="AA8" s="1"/>
      <c r="AB8" s="1"/>
    </row>
    <row r="9" spans="1:28" ht="90" outlineLevel="1" x14ac:dyDescent="0.25">
      <c r="A9" s="46" t="s">
        <v>21</v>
      </c>
      <c r="B9" s="31" t="s">
        <v>65</v>
      </c>
      <c r="C9" s="64" t="s">
        <v>43</v>
      </c>
      <c r="D9" s="31" t="s">
        <v>63</v>
      </c>
      <c r="E9" s="31" t="s">
        <v>64</v>
      </c>
      <c r="F9" s="26" t="s">
        <v>14</v>
      </c>
      <c r="G9" s="27" t="s">
        <v>26</v>
      </c>
      <c r="H9" s="26" t="s">
        <v>14</v>
      </c>
      <c r="I9" s="1"/>
      <c r="J9" s="1"/>
      <c r="K9" s="1"/>
      <c r="L9" s="1"/>
      <c r="M9" s="1"/>
      <c r="N9" s="1"/>
      <c r="O9" s="1"/>
      <c r="P9" s="1"/>
      <c r="Q9" s="1"/>
      <c r="R9" s="1"/>
      <c r="S9" s="1"/>
      <c r="T9" s="1"/>
      <c r="U9" s="1"/>
      <c r="V9" s="1"/>
      <c r="W9" s="1"/>
      <c r="X9" s="1"/>
      <c r="Y9" s="1"/>
      <c r="Z9" s="1"/>
      <c r="AA9" s="1"/>
      <c r="AB9" s="1"/>
    </row>
    <row r="10" spans="1:28" ht="405" outlineLevel="1" x14ac:dyDescent="0.25">
      <c r="A10" s="46" t="s">
        <v>11</v>
      </c>
      <c r="B10" s="31" t="s">
        <v>66</v>
      </c>
      <c r="C10" s="64" t="s">
        <v>43</v>
      </c>
      <c r="D10" s="26" t="s">
        <v>70</v>
      </c>
      <c r="E10" s="65" t="s">
        <v>12</v>
      </c>
      <c r="F10" s="31" t="s">
        <v>83</v>
      </c>
      <c r="G10" s="27" t="s">
        <v>26</v>
      </c>
      <c r="H10" s="26" t="s">
        <v>14</v>
      </c>
      <c r="I10" s="1"/>
      <c r="J10" s="1"/>
      <c r="K10" s="1"/>
      <c r="L10" s="1"/>
      <c r="M10" s="1"/>
      <c r="N10" s="1"/>
      <c r="O10" s="1"/>
      <c r="P10" s="1"/>
      <c r="Q10" s="1"/>
      <c r="R10" s="1"/>
      <c r="S10" s="1"/>
      <c r="T10" s="1"/>
      <c r="U10" s="1"/>
      <c r="V10" s="1"/>
      <c r="W10" s="1"/>
      <c r="X10" s="1"/>
      <c r="Y10" s="1"/>
      <c r="Z10" s="1"/>
      <c r="AA10" s="1"/>
      <c r="AB10" s="1"/>
    </row>
    <row r="11" spans="1:28" ht="405" outlineLevel="1" x14ac:dyDescent="0.25">
      <c r="A11" s="46" t="s">
        <v>11</v>
      </c>
      <c r="B11" s="31" t="s">
        <v>67</v>
      </c>
      <c r="C11" s="64" t="s">
        <v>43</v>
      </c>
      <c r="D11" s="26" t="s">
        <v>70</v>
      </c>
      <c r="E11" s="65" t="s">
        <v>12</v>
      </c>
      <c r="F11" s="31" t="s">
        <v>84</v>
      </c>
      <c r="G11" s="27" t="s">
        <v>26</v>
      </c>
      <c r="H11" s="26" t="s">
        <v>14</v>
      </c>
      <c r="I11" s="1"/>
      <c r="J11" s="1"/>
      <c r="K11" s="1"/>
      <c r="L11" s="1"/>
      <c r="M11" s="1"/>
      <c r="N11" s="1"/>
      <c r="O11" s="1"/>
      <c r="P11" s="1"/>
      <c r="Q11" s="1"/>
      <c r="R11" s="1"/>
      <c r="S11" s="1"/>
      <c r="T11" s="1"/>
      <c r="U11" s="1"/>
      <c r="V11" s="1"/>
      <c r="W11" s="1"/>
      <c r="X11" s="1"/>
      <c r="Y11" s="1"/>
      <c r="Z11" s="1"/>
      <c r="AA11" s="1"/>
      <c r="AB11" s="1"/>
    </row>
    <row r="12" spans="1:28" ht="405" outlineLevel="1" x14ac:dyDescent="0.25">
      <c r="A12" s="46" t="s">
        <v>11</v>
      </c>
      <c r="B12" s="31" t="s">
        <v>68</v>
      </c>
      <c r="C12" s="64" t="s">
        <v>43</v>
      </c>
      <c r="D12" s="26" t="s">
        <v>71</v>
      </c>
      <c r="E12" s="65" t="s">
        <v>12</v>
      </c>
      <c r="F12" s="31" t="s">
        <v>85</v>
      </c>
      <c r="G12" s="27" t="s">
        <v>26</v>
      </c>
      <c r="H12" s="26" t="s">
        <v>14</v>
      </c>
      <c r="I12" s="1"/>
      <c r="J12" s="1"/>
      <c r="K12" s="1"/>
      <c r="L12" s="1"/>
      <c r="M12" s="1"/>
      <c r="N12" s="1"/>
      <c r="O12" s="1"/>
      <c r="P12" s="1"/>
      <c r="Q12" s="1"/>
      <c r="R12" s="1"/>
      <c r="S12" s="1"/>
      <c r="T12" s="1"/>
      <c r="U12" s="1"/>
      <c r="V12" s="1"/>
      <c r="W12" s="1"/>
      <c r="X12" s="1"/>
      <c r="Y12" s="1"/>
      <c r="Z12" s="1"/>
      <c r="AA12" s="1"/>
      <c r="AB12" s="1"/>
    </row>
    <row r="13" spans="1:28" ht="330" outlineLevel="1" x14ac:dyDescent="0.25">
      <c r="A13" s="46" t="s">
        <v>11</v>
      </c>
      <c r="B13" s="31" t="s">
        <v>69</v>
      </c>
      <c r="C13" s="64" t="s">
        <v>43</v>
      </c>
      <c r="D13" s="26" t="s">
        <v>72</v>
      </c>
      <c r="E13" s="65" t="s">
        <v>12</v>
      </c>
      <c r="F13" s="58" t="s">
        <v>86</v>
      </c>
      <c r="G13" s="27" t="s">
        <v>26</v>
      </c>
      <c r="H13" s="26" t="s">
        <v>14</v>
      </c>
      <c r="I13" s="1"/>
      <c r="J13" s="1"/>
      <c r="K13" s="1"/>
      <c r="L13" s="1"/>
      <c r="M13" s="1"/>
      <c r="N13" s="1"/>
      <c r="O13" s="1"/>
      <c r="P13" s="1"/>
      <c r="Q13" s="1"/>
      <c r="R13" s="1"/>
      <c r="S13" s="1"/>
      <c r="T13" s="1"/>
      <c r="U13" s="1"/>
      <c r="V13" s="1"/>
      <c r="W13" s="1"/>
      <c r="X13" s="1"/>
      <c r="Y13" s="1"/>
      <c r="Z13" s="1"/>
      <c r="AA13" s="1"/>
      <c r="AB13" s="1"/>
    </row>
    <row r="14" spans="1:28" ht="210" outlineLevel="1" x14ac:dyDescent="0.25">
      <c r="A14" s="46" t="s">
        <v>16</v>
      </c>
      <c r="B14" s="31" t="s">
        <v>75</v>
      </c>
      <c r="C14" s="64" t="s">
        <v>43</v>
      </c>
      <c r="D14" s="31" t="s">
        <v>74</v>
      </c>
      <c r="E14" s="32" t="s">
        <v>39</v>
      </c>
      <c r="F14" s="31" t="s">
        <v>87</v>
      </c>
      <c r="G14" s="27" t="s">
        <v>26</v>
      </c>
      <c r="H14" s="26" t="s">
        <v>14</v>
      </c>
      <c r="I14" s="1"/>
      <c r="J14" s="1"/>
      <c r="K14" s="1"/>
      <c r="L14" s="1"/>
      <c r="M14" s="1"/>
      <c r="N14" s="1"/>
      <c r="O14" s="1"/>
      <c r="P14" s="1"/>
      <c r="Q14" s="1"/>
      <c r="R14" s="1"/>
      <c r="S14" s="1"/>
      <c r="T14" s="1"/>
      <c r="U14" s="1"/>
      <c r="V14" s="1"/>
      <c r="W14" s="1"/>
      <c r="X14" s="1"/>
      <c r="Y14" s="1"/>
      <c r="Z14" s="1"/>
      <c r="AA14" s="1"/>
      <c r="AB14" s="1"/>
    </row>
    <row r="15" spans="1:28" ht="225" outlineLevel="1" x14ac:dyDescent="0.25">
      <c r="A15" s="46" t="s">
        <v>17</v>
      </c>
      <c r="B15" s="31" t="s">
        <v>76</v>
      </c>
      <c r="C15" s="64"/>
      <c r="D15" s="31" t="s">
        <v>77</v>
      </c>
      <c r="E15" s="32" t="s">
        <v>78</v>
      </c>
      <c r="F15" s="31" t="s">
        <v>87</v>
      </c>
      <c r="G15" s="27" t="s">
        <v>26</v>
      </c>
      <c r="H15" s="26" t="s">
        <v>14</v>
      </c>
      <c r="I15" s="1"/>
      <c r="J15" s="1"/>
      <c r="K15" s="1"/>
      <c r="L15" s="1"/>
      <c r="M15" s="1"/>
      <c r="N15" s="1"/>
      <c r="O15" s="1"/>
      <c r="P15" s="1"/>
      <c r="Q15" s="1"/>
      <c r="R15" s="1"/>
      <c r="S15" s="1"/>
      <c r="T15" s="1"/>
      <c r="U15" s="1"/>
      <c r="V15" s="1"/>
      <c r="W15" s="1"/>
      <c r="X15" s="1"/>
      <c r="Y15" s="1"/>
      <c r="Z15" s="1"/>
      <c r="AA15" s="1"/>
      <c r="AB15" s="1"/>
    </row>
    <row r="16" spans="1:28" x14ac:dyDescent="0.25">
      <c r="A16" s="57" t="s">
        <v>73</v>
      </c>
      <c r="B16" s="56"/>
      <c r="C16" s="56"/>
      <c r="D16" s="56"/>
      <c r="E16" s="56"/>
      <c r="F16" s="56"/>
      <c r="G16" s="56"/>
      <c r="H16" s="56"/>
      <c r="I16" s="1"/>
      <c r="J16" s="1"/>
      <c r="K16" s="1"/>
      <c r="L16" s="1"/>
      <c r="M16" s="1"/>
      <c r="N16" s="1"/>
      <c r="O16" s="1"/>
      <c r="P16" s="1"/>
      <c r="Q16" s="1"/>
      <c r="R16" s="1"/>
      <c r="S16" s="1"/>
      <c r="T16" s="1"/>
      <c r="U16" s="1"/>
      <c r="V16" s="1"/>
      <c r="W16" s="1"/>
      <c r="X16" s="1"/>
      <c r="Y16" s="1"/>
      <c r="Z16" s="1"/>
      <c r="AA16" s="1"/>
      <c r="AB16" s="1"/>
    </row>
    <row r="17" spans="1:28" ht="120" outlineLevel="1" x14ac:dyDescent="0.25">
      <c r="A17" s="28" t="s">
        <v>16</v>
      </c>
      <c r="B17" s="31" t="s">
        <v>81</v>
      </c>
      <c r="C17" s="58" t="s">
        <v>43</v>
      </c>
      <c r="D17" s="31" t="s">
        <v>79</v>
      </c>
      <c r="E17" s="31" t="s">
        <v>80</v>
      </c>
      <c r="F17" s="26" t="s">
        <v>14</v>
      </c>
      <c r="G17" s="27" t="s">
        <v>26</v>
      </c>
      <c r="H17" s="26" t="s">
        <v>14</v>
      </c>
      <c r="I17" s="1"/>
      <c r="J17" s="1"/>
      <c r="K17" s="1"/>
      <c r="L17" s="1"/>
      <c r="M17" s="1"/>
      <c r="N17" s="1"/>
      <c r="O17" s="1"/>
      <c r="P17" s="1"/>
      <c r="Q17" s="1"/>
      <c r="R17" s="1"/>
      <c r="S17" s="1"/>
      <c r="T17" s="1"/>
      <c r="U17" s="1"/>
      <c r="V17" s="1"/>
      <c r="W17" s="1"/>
      <c r="X17" s="1"/>
      <c r="Y17" s="1"/>
      <c r="Z17" s="1"/>
      <c r="AA17" s="1"/>
      <c r="AB17" s="1"/>
    </row>
    <row r="18" spans="1:28" ht="47.25" customHeight="1" outlineLevel="1" x14ac:dyDescent="0.25">
      <c r="A18" s="46" t="s">
        <v>17</v>
      </c>
      <c r="B18" s="31" t="s">
        <v>88</v>
      </c>
      <c r="C18" s="31"/>
      <c r="D18" s="66" t="s">
        <v>89</v>
      </c>
      <c r="E18" s="66" t="s">
        <v>91</v>
      </c>
      <c r="F18" s="26" t="s">
        <v>14</v>
      </c>
      <c r="G18" s="27" t="s">
        <v>26</v>
      </c>
      <c r="H18" s="26" t="s">
        <v>14</v>
      </c>
      <c r="I18" s="1"/>
      <c r="J18" s="1"/>
      <c r="K18" s="1"/>
      <c r="L18" s="1"/>
      <c r="M18" s="1"/>
      <c r="N18" s="1"/>
      <c r="O18" s="1"/>
      <c r="P18" s="1"/>
      <c r="Q18" s="1"/>
      <c r="R18" s="1"/>
      <c r="S18" s="1"/>
      <c r="T18" s="1"/>
      <c r="U18" s="1"/>
      <c r="V18" s="1"/>
      <c r="W18" s="1"/>
      <c r="X18" s="1"/>
      <c r="Y18" s="1"/>
      <c r="Z18" s="1"/>
      <c r="AA18" s="1"/>
      <c r="AB18" s="1"/>
    </row>
    <row r="19" spans="1:28" ht="47.25" customHeight="1" outlineLevel="1" x14ac:dyDescent="0.25">
      <c r="A19" s="46" t="s">
        <v>17</v>
      </c>
      <c r="B19" s="31" t="s">
        <v>69</v>
      </c>
      <c r="C19" s="31"/>
      <c r="D19" s="66" t="s">
        <v>90</v>
      </c>
      <c r="E19" s="66" t="s">
        <v>91</v>
      </c>
      <c r="F19" s="26" t="s">
        <v>14</v>
      </c>
      <c r="G19" s="27" t="s">
        <v>26</v>
      </c>
      <c r="H19" s="26" t="s">
        <v>14</v>
      </c>
      <c r="I19" s="1"/>
      <c r="J19" s="1"/>
      <c r="K19" s="1"/>
      <c r="L19" s="1"/>
      <c r="M19" s="1"/>
      <c r="N19" s="1"/>
      <c r="O19" s="1"/>
      <c r="P19" s="1"/>
      <c r="Q19" s="1"/>
      <c r="R19" s="1"/>
      <c r="S19" s="1"/>
      <c r="T19" s="1"/>
      <c r="U19" s="1"/>
      <c r="V19" s="1"/>
      <c r="W19" s="1"/>
      <c r="X19" s="1"/>
      <c r="Y19" s="1"/>
      <c r="Z19" s="1"/>
      <c r="AA19" s="1"/>
      <c r="AB19" s="1"/>
    </row>
    <row r="20" spans="1:28"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25">
      <c r="A21" s="53" t="str">
        <f>G3</f>
        <v>Estado de la prueba</v>
      </c>
      <c r="B21" s="54"/>
      <c r="C21" s="5"/>
      <c r="D21" s="53" t="str">
        <f>A3</f>
        <v>Tipos de pruebas</v>
      </c>
      <c r="E21" s="54"/>
      <c r="F21" s="6" t="s">
        <v>25</v>
      </c>
      <c r="G21" s="1"/>
      <c r="H21" s="1"/>
      <c r="I21" s="1"/>
      <c r="J21" s="1"/>
      <c r="K21" s="1"/>
      <c r="L21" s="1"/>
      <c r="M21" s="1"/>
      <c r="N21" s="1"/>
      <c r="O21" s="1"/>
      <c r="P21" s="1"/>
      <c r="Q21" s="1"/>
      <c r="R21" s="1"/>
      <c r="S21" s="1"/>
      <c r="T21" s="1"/>
      <c r="U21" s="1"/>
      <c r="V21" s="1"/>
      <c r="W21" s="1"/>
      <c r="X21" s="1"/>
      <c r="Y21" s="1"/>
      <c r="Z21" s="1"/>
      <c r="AA21" s="1"/>
      <c r="AB21" s="1"/>
    </row>
    <row r="22" spans="1:28" ht="19.5" customHeight="1" x14ac:dyDescent="0.25">
      <c r="A22" s="35" t="s">
        <v>26</v>
      </c>
      <c r="B22" s="38">
        <f>B30+B36+B42</f>
        <v>13</v>
      </c>
      <c r="C22" s="1"/>
      <c r="D22" s="39" t="s">
        <v>27</v>
      </c>
      <c r="E22" s="38">
        <f>COUNTIF(A5:A19, "PU")</f>
        <v>4</v>
      </c>
      <c r="F22" s="41">
        <f>E22/E26</f>
        <v>0.30769230769230771</v>
      </c>
      <c r="G22" s="1"/>
      <c r="H22" s="1"/>
      <c r="I22" s="1"/>
      <c r="J22" s="1"/>
      <c r="K22" s="1"/>
      <c r="L22" s="1"/>
      <c r="M22" s="1"/>
      <c r="N22" s="1"/>
      <c r="O22" s="1"/>
      <c r="P22" s="1"/>
      <c r="Q22" s="1"/>
      <c r="R22" s="1"/>
      <c r="S22" s="1"/>
      <c r="T22" s="1"/>
      <c r="U22" s="1"/>
      <c r="V22" s="1"/>
      <c r="W22" s="1"/>
      <c r="X22" s="1"/>
      <c r="Y22" s="1"/>
      <c r="Z22" s="1"/>
      <c r="AA22" s="1"/>
      <c r="AB22" s="1"/>
    </row>
    <row r="23" spans="1:28" ht="19.5" customHeight="1" x14ac:dyDescent="0.25">
      <c r="A23" s="35" t="s">
        <v>28</v>
      </c>
      <c r="B23" s="28">
        <f>B31+B37+B43</f>
        <v>0</v>
      </c>
      <c r="C23" s="1"/>
      <c r="D23" s="42" t="s">
        <v>29</v>
      </c>
      <c r="E23" s="28">
        <f>COUNTIF(A5:A19, "PF")</f>
        <v>3</v>
      </c>
      <c r="F23" s="43">
        <f>E23/E26</f>
        <v>0.23076923076923078</v>
      </c>
      <c r="G23" s="1"/>
      <c r="H23" s="1"/>
      <c r="I23" s="1"/>
      <c r="J23" s="1"/>
      <c r="K23" s="1"/>
      <c r="L23" s="1"/>
      <c r="M23" s="1"/>
      <c r="N23" s="1"/>
      <c r="O23" s="1"/>
      <c r="P23" s="1"/>
      <c r="Q23" s="1"/>
      <c r="R23" s="1"/>
      <c r="S23" s="1"/>
      <c r="T23" s="1"/>
      <c r="U23" s="1"/>
      <c r="V23" s="1"/>
      <c r="W23" s="1"/>
      <c r="X23" s="1"/>
      <c r="Y23" s="1"/>
      <c r="Z23" s="1"/>
      <c r="AA23" s="1"/>
      <c r="AB23" s="1"/>
    </row>
    <row r="24" spans="1:28" ht="19.5" customHeight="1" x14ac:dyDescent="0.25">
      <c r="A24" s="35" t="s">
        <v>13</v>
      </c>
      <c r="B24" s="38">
        <f>B32+B38+B44</f>
        <v>0</v>
      </c>
      <c r="C24" s="1"/>
      <c r="D24" s="39" t="s">
        <v>30</v>
      </c>
      <c r="E24" s="38">
        <f>COUNTIF(A5:A19, "PNF")</f>
        <v>3</v>
      </c>
      <c r="F24" s="41">
        <f>E24/E26</f>
        <v>0.23076923076923078</v>
      </c>
      <c r="G24" s="1"/>
      <c r="H24" s="1"/>
      <c r="I24" s="1"/>
      <c r="J24" s="1"/>
      <c r="K24" s="1"/>
      <c r="L24" s="1"/>
      <c r="M24" s="1"/>
      <c r="N24" s="1"/>
      <c r="O24" s="1"/>
      <c r="P24" s="1"/>
      <c r="Q24" s="1"/>
      <c r="R24" s="1"/>
      <c r="S24" s="1"/>
      <c r="T24" s="1"/>
      <c r="U24" s="1"/>
      <c r="V24" s="1"/>
      <c r="W24" s="1"/>
      <c r="X24" s="1"/>
      <c r="Y24" s="1"/>
      <c r="Z24" s="1"/>
      <c r="AA24" s="1"/>
      <c r="AB24" s="1"/>
    </row>
    <row r="25" spans="1:28" ht="19.5" customHeight="1" x14ac:dyDescent="0.25">
      <c r="A25" s="35" t="s">
        <v>15</v>
      </c>
      <c r="B25" s="28">
        <f>B33+B39+B45</f>
        <v>0</v>
      </c>
      <c r="C25" s="1"/>
      <c r="D25" s="42" t="s">
        <v>31</v>
      </c>
      <c r="E25" s="28">
        <f>COUNTIF(A5:A19, "PI")</f>
        <v>3</v>
      </c>
      <c r="F25" s="43">
        <f>E25/E26</f>
        <v>0.23076923076923078</v>
      </c>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25">
      <c r="A26" s="39" t="s">
        <v>32</v>
      </c>
      <c r="B26" s="38">
        <f>SUM(B22:B25)</f>
        <v>13</v>
      </c>
      <c r="C26" s="1"/>
      <c r="D26" s="39" t="s">
        <v>33</v>
      </c>
      <c r="E26" s="38">
        <f>SUM(E22:E25)</f>
        <v>13</v>
      </c>
      <c r="F26" s="40"/>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7.25" customHeight="1" x14ac:dyDescent="0.25">
      <c r="A28" s="47" t="s">
        <v>34</v>
      </c>
      <c r="B28" s="48"/>
      <c r="C28" s="5"/>
      <c r="D28" s="5"/>
      <c r="E28" s="1"/>
      <c r="F28" s="1"/>
      <c r="G28" s="1"/>
      <c r="H28" s="1"/>
      <c r="I28" s="1"/>
      <c r="J28" s="1"/>
      <c r="K28" s="1"/>
      <c r="L28" s="1"/>
      <c r="M28" s="1"/>
      <c r="N28" s="1"/>
      <c r="O28" s="1"/>
      <c r="P28" s="1"/>
      <c r="Q28" s="1"/>
      <c r="R28" s="1"/>
      <c r="S28" s="1"/>
      <c r="T28" s="1"/>
      <c r="U28" s="1"/>
      <c r="V28" s="1"/>
      <c r="W28" s="1"/>
      <c r="X28" s="1"/>
      <c r="Y28" s="1"/>
      <c r="Z28" s="1"/>
      <c r="AA28" s="1"/>
      <c r="AB28" s="1"/>
    </row>
    <row r="29" spans="1:28" ht="45" x14ac:dyDescent="0.25">
      <c r="A29" s="2" t="str">
        <f>A4</f>
        <v>CP4-Verificación de Apertura de Modal de Registro</v>
      </c>
      <c r="B29" s="2" t="s">
        <v>35</v>
      </c>
      <c r="C29" s="1"/>
      <c r="D29" s="17"/>
      <c r="E29" s="1"/>
      <c r="F29" s="1"/>
      <c r="G29" s="1"/>
      <c r="H29" s="1"/>
      <c r="I29" s="1"/>
      <c r="J29" s="1"/>
      <c r="K29" s="1"/>
      <c r="L29" s="1"/>
      <c r="M29" s="1"/>
      <c r="N29" s="1"/>
      <c r="O29" s="1"/>
      <c r="P29" s="1"/>
      <c r="Q29" s="1"/>
      <c r="R29" s="1"/>
      <c r="S29" s="1"/>
      <c r="T29" s="1"/>
      <c r="U29" s="1"/>
      <c r="V29" s="1"/>
      <c r="W29" s="1"/>
      <c r="X29" s="1"/>
      <c r="Y29" s="1"/>
      <c r="Z29" s="1"/>
      <c r="AA29" s="1"/>
      <c r="AB29" s="1"/>
    </row>
    <row r="30" spans="1:28" ht="19.5" customHeight="1" outlineLevel="1" x14ac:dyDescent="0.25">
      <c r="A30" s="33" t="s">
        <v>26</v>
      </c>
      <c r="B30" s="38">
        <f>COUNTIF(G5:G7, "No ejecutado")</f>
        <v>3</v>
      </c>
      <c r="C30" s="1"/>
      <c r="D30" s="19"/>
      <c r="E30" s="1"/>
      <c r="F30" s="1"/>
      <c r="G30" s="1"/>
      <c r="H30" s="1"/>
      <c r="I30" s="1"/>
      <c r="J30" s="1"/>
      <c r="K30" s="1"/>
      <c r="L30" s="1"/>
      <c r="M30" s="1"/>
      <c r="N30" s="1"/>
      <c r="O30" s="1"/>
      <c r="P30" s="1"/>
      <c r="Q30" s="1"/>
      <c r="R30" s="1"/>
      <c r="S30" s="1"/>
      <c r="T30" s="1"/>
      <c r="U30" s="1"/>
      <c r="V30" s="1"/>
      <c r="W30" s="1"/>
      <c r="X30" s="1"/>
      <c r="Y30" s="1"/>
      <c r="Z30" s="1"/>
      <c r="AA30" s="1"/>
      <c r="AB30" s="1"/>
    </row>
    <row r="31" spans="1:28" ht="19.5" customHeight="1" outlineLevel="1" x14ac:dyDescent="0.25">
      <c r="A31" s="35" t="s">
        <v>28</v>
      </c>
      <c r="B31" s="28">
        <f>COUNTIF(G5:G7, "Bloqueado")</f>
        <v>0</v>
      </c>
      <c r="C31" s="1"/>
      <c r="D31" s="19"/>
      <c r="E31" s="1"/>
      <c r="F31" s="1"/>
      <c r="G31" s="1"/>
      <c r="H31" s="1"/>
      <c r="I31" s="1"/>
      <c r="J31" s="1"/>
      <c r="K31" s="1"/>
      <c r="L31" s="1"/>
      <c r="M31" s="1"/>
      <c r="N31" s="1"/>
      <c r="O31" s="1"/>
      <c r="P31" s="1"/>
      <c r="Q31" s="1"/>
      <c r="R31" s="1"/>
      <c r="S31" s="1"/>
      <c r="T31" s="1"/>
      <c r="U31" s="1"/>
      <c r="V31" s="1"/>
      <c r="W31" s="1"/>
      <c r="X31" s="1"/>
      <c r="Y31" s="1"/>
      <c r="Z31" s="1"/>
      <c r="AA31" s="1"/>
      <c r="AB31" s="1"/>
    </row>
    <row r="32" spans="1:28" ht="19.5" customHeight="1" outlineLevel="1" x14ac:dyDescent="0.25">
      <c r="A32" s="35" t="s">
        <v>13</v>
      </c>
      <c r="B32" s="38">
        <f>COUNTIF(G5:G7, "Fallado")</f>
        <v>0</v>
      </c>
      <c r="C32" s="1"/>
      <c r="D32" s="19"/>
      <c r="E32" s="1"/>
      <c r="F32" s="1"/>
      <c r="G32" s="1"/>
      <c r="H32" s="1"/>
      <c r="I32" s="1"/>
      <c r="J32" s="1"/>
      <c r="K32" s="1"/>
      <c r="L32" s="1"/>
      <c r="M32" s="1"/>
      <c r="N32" s="1"/>
      <c r="O32" s="1"/>
      <c r="P32" s="1"/>
      <c r="Q32" s="1"/>
      <c r="R32" s="1"/>
      <c r="S32" s="1"/>
      <c r="T32" s="1"/>
      <c r="U32" s="1"/>
      <c r="V32" s="1"/>
      <c r="W32" s="1"/>
      <c r="X32" s="1"/>
      <c r="Y32" s="1"/>
      <c r="Z32" s="1"/>
      <c r="AA32" s="1"/>
      <c r="AB32" s="1"/>
    </row>
    <row r="33" spans="1:28" ht="19.5" customHeight="1" outlineLevel="1" x14ac:dyDescent="0.25">
      <c r="A33" s="35" t="s">
        <v>15</v>
      </c>
      <c r="B33" s="28">
        <f>COUNTIF(G5:G7, "Pasado")</f>
        <v>0</v>
      </c>
      <c r="C33" s="1"/>
      <c r="D33" s="19"/>
      <c r="E33" s="1"/>
      <c r="F33" s="1"/>
      <c r="G33" s="1"/>
      <c r="H33" s="1"/>
      <c r="I33" s="1"/>
      <c r="J33" s="1"/>
      <c r="K33" s="1"/>
      <c r="L33" s="1"/>
      <c r="M33" s="1"/>
      <c r="N33" s="1"/>
      <c r="O33" s="1"/>
      <c r="P33" s="1"/>
      <c r="Q33" s="1"/>
      <c r="R33" s="1"/>
      <c r="S33" s="1"/>
      <c r="T33" s="1"/>
      <c r="U33" s="1"/>
      <c r="V33" s="1"/>
      <c r="W33" s="1"/>
      <c r="X33" s="1"/>
      <c r="Y33" s="1"/>
      <c r="Z33" s="1"/>
      <c r="AA33" s="1"/>
      <c r="AB33" s="1"/>
    </row>
    <row r="34" spans="1:28" ht="15.75" customHeight="1" outlineLevel="1" x14ac:dyDescent="0.25">
      <c r="A34" s="39" t="s">
        <v>36</v>
      </c>
      <c r="B34" s="38">
        <f>SUM(B30:B33)</f>
        <v>3</v>
      </c>
      <c r="C34" s="1"/>
      <c r="D34" s="19"/>
      <c r="E34" s="1"/>
      <c r="F34" s="1"/>
      <c r="G34" s="1"/>
      <c r="H34" s="1"/>
      <c r="I34" s="1"/>
      <c r="J34" s="1"/>
      <c r="K34" s="1"/>
      <c r="L34" s="1"/>
      <c r="M34" s="1"/>
      <c r="N34" s="1"/>
      <c r="O34" s="1"/>
      <c r="P34" s="1"/>
      <c r="Q34" s="1"/>
      <c r="R34" s="1"/>
      <c r="S34" s="1"/>
      <c r="T34" s="1"/>
      <c r="U34" s="1"/>
      <c r="V34" s="1"/>
      <c r="W34" s="1"/>
      <c r="X34" s="1"/>
      <c r="Y34" s="1"/>
      <c r="Z34" s="1"/>
      <c r="AA34" s="1"/>
      <c r="AB34" s="1"/>
    </row>
    <row r="35" spans="1:28" ht="45" x14ac:dyDescent="0.25">
      <c r="A35" s="2" t="str">
        <f>A8</f>
        <v>CP5-Verificación de Campos Obligatorios en el Formulario:</v>
      </c>
      <c r="B35" s="2" t="s">
        <v>35</v>
      </c>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5.75" customHeight="1" outlineLevel="1" x14ac:dyDescent="0.25">
      <c r="A36" s="33" t="s">
        <v>26</v>
      </c>
      <c r="B36" s="38">
        <f>COUNTIF(G9:G15, "No ejecutado")</f>
        <v>7</v>
      </c>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75" customHeight="1" outlineLevel="1" x14ac:dyDescent="0.25">
      <c r="A37" s="35" t="s">
        <v>28</v>
      </c>
      <c r="B37" s="28">
        <f>COUNTIF(G9:G15, "Bloqueado")</f>
        <v>0</v>
      </c>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75" customHeight="1" outlineLevel="1" x14ac:dyDescent="0.25">
      <c r="A38" s="35" t="s">
        <v>13</v>
      </c>
      <c r="B38" s="38">
        <f>COUNTIF(G9:G15, "Fallado")</f>
        <v>0</v>
      </c>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75" customHeight="1" outlineLevel="1" x14ac:dyDescent="0.25">
      <c r="A39" s="35" t="s">
        <v>15</v>
      </c>
      <c r="B39" s="28">
        <f>COUNTIF(G9:G15, "Pasado")</f>
        <v>0</v>
      </c>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75" customHeight="1" outlineLevel="1" x14ac:dyDescent="0.25">
      <c r="A40" s="39" t="s">
        <v>36</v>
      </c>
      <c r="B40" s="38">
        <f>SUM(B36:B39)</f>
        <v>7</v>
      </c>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60" x14ac:dyDescent="0.25">
      <c r="A41" s="44" t="str">
        <f>A16</f>
        <v>CP6: Verificación de Notificación Posterior al Envío del Formulario</v>
      </c>
      <c r="B41" s="45" t="s">
        <v>35</v>
      </c>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75" customHeight="1" outlineLevel="1" x14ac:dyDescent="0.25">
      <c r="A42" s="18" t="s">
        <v>26</v>
      </c>
      <c r="B42" s="8">
        <f>COUNTIF(G17:G19, "No ejecutado")</f>
        <v>3</v>
      </c>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75" customHeight="1" outlineLevel="1" x14ac:dyDescent="0.25">
      <c r="A43" s="7" t="s">
        <v>28</v>
      </c>
      <c r="B43" s="12">
        <f>COUNTIF(G17:G19, "Bloqueado")</f>
        <v>0</v>
      </c>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75" customHeight="1" outlineLevel="1" x14ac:dyDescent="0.25">
      <c r="A44" s="7" t="s">
        <v>13</v>
      </c>
      <c r="B44" s="8">
        <f>COUNTIF(G17:G19, "Fallado")</f>
        <v>0</v>
      </c>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75" customHeight="1" outlineLevel="1" x14ac:dyDescent="0.25">
      <c r="A45" s="7" t="s">
        <v>15</v>
      </c>
      <c r="B45" s="12">
        <f>COUNTIF(G17:G19, "Pasado")</f>
        <v>0</v>
      </c>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75" customHeight="1" outlineLevel="1" x14ac:dyDescent="0.25">
      <c r="A46" s="15" t="s">
        <v>36</v>
      </c>
      <c r="B46" s="8">
        <f>SUM(B42:B45)</f>
        <v>3</v>
      </c>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sheetData>
  <mergeCells count="9">
    <mergeCell ref="A1:H1"/>
    <mergeCell ref="B2:D2"/>
    <mergeCell ref="F2:H2"/>
    <mergeCell ref="A4:H4"/>
    <mergeCell ref="A8:H8"/>
    <mergeCell ref="A16:H16"/>
    <mergeCell ref="A28:B28"/>
    <mergeCell ref="A21:B21"/>
    <mergeCell ref="D21:E21"/>
  </mergeCells>
  <conditionalFormatting sqref="A22:A25">
    <cfRule type="containsText" dxfId="255" priority="5" operator="containsText" text="Bloqueado">
      <formula>NOT(ISERROR(SEARCH(("Bloqueado"),(A22))))</formula>
    </cfRule>
    <cfRule type="containsText" dxfId="254" priority="6" operator="containsText" text="Fallado">
      <formula>NOT(ISERROR(SEARCH(("Fallado"),(A22))))</formula>
    </cfRule>
    <cfRule type="containsText" dxfId="253" priority="7" operator="containsText" text="No ejecutado">
      <formula>NOT(ISERROR(SEARCH(("No ejecutado"),(A22))))</formula>
    </cfRule>
    <cfRule type="containsText" dxfId="252" priority="8" operator="containsText" text="Pasado">
      <formula>NOT(ISERROR(SEARCH(("Pasado"),(A22))))</formula>
    </cfRule>
  </conditionalFormatting>
  <conditionalFormatting sqref="A30:A33">
    <cfRule type="containsText" dxfId="251" priority="9" operator="containsText" text="Bloqueado">
      <formula>NOT(ISERROR(SEARCH(("Bloqueado"),(A30))))</formula>
    </cfRule>
    <cfRule type="containsText" dxfId="250" priority="10" operator="containsText" text="Fallado">
      <formula>NOT(ISERROR(SEARCH(("Fallado"),(A30))))</formula>
    </cfRule>
    <cfRule type="containsText" dxfId="249" priority="11" operator="containsText" text="No ejecutado">
      <formula>NOT(ISERROR(SEARCH(("No ejecutado"),(A30))))</formula>
    </cfRule>
    <cfRule type="containsText" dxfId="248" priority="12" operator="containsText" text="Pasado">
      <formula>NOT(ISERROR(SEARCH(("Pasado"),(A30))))</formula>
    </cfRule>
  </conditionalFormatting>
  <conditionalFormatting sqref="A36:A39">
    <cfRule type="containsText" dxfId="247" priority="13" operator="containsText" text="Bloqueado">
      <formula>NOT(ISERROR(SEARCH(("Bloqueado"),(A36))))</formula>
    </cfRule>
    <cfRule type="containsText" dxfId="246" priority="14" operator="containsText" text="Fallado">
      <formula>NOT(ISERROR(SEARCH(("Fallado"),(A36))))</formula>
    </cfRule>
    <cfRule type="containsText" dxfId="245" priority="15" operator="containsText" text="No ejecutado">
      <formula>NOT(ISERROR(SEARCH(("No ejecutado"),(A36))))</formula>
    </cfRule>
    <cfRule type="containsText" dxfId="244" priority="16" operator="containsText" text="Pasado">
      <formula>NOT(ISERROR(SEARCH(("Pasado"),(A36))))</formula>
    </cfRule>
  </conditionalFormatting>
  <conditionalFormatting sqref="A42:A45">
    <cfRule type="containsText" dxfId="243" priority="17" operator="containsText" text="Bloqueado">
      <formula>NOT(ISERROR(SEARCH(("Bloqueado"),(A42))))</formula>
    </cfRule>
    <cfRule type="containsText" dxfId="242" priority="18" operator="containsText" text="Fallado">
      <formula>NOT(ISERROR(SEARCH(("Fallado"),(A42))))</formula>
    </cfRule>
    <cfRule type="containsText" dxfId="241" priority="19" operator="containsText" text="No ejecutado">
      <formula>NOT(ISERROR(SEARCH(("No ejecutado"),(A42))))</formula>
    </cfRule>
    <cfRule type="containsText" dxfId="240" priority="20" operator="containsText" text="Pasado">
      <formula>NOT(ISERROR(SEARCH(("Pasado"),(A42))))</formula>
    </cfRule>
  </conditionalFormatting>
  <conditionalFormatting sqref="G5 G7">
    <cfRule type="containsText" dxfId="239" priority="49" operator="containsText" text="Bloqueado">
      <formula>NOT(ISERROR(SEARCH(("Bloqueado"),(G5))))</formula>
    </cfRule>
    <cfRule type="containsText" dxfId="238" priority="50" operator="containsText" text="Fallado">
      <formula>NOT(ISERROR(SEARCH(("Fallado"),(G5))))</formula>
    </cfRule>
    <cfRule type="containsText" dxfId="237" priority="51" operator="containsText" text="No ejecutado">
      <formula>NOT(ISERROR(SEARCH(("No ejecutado"),(G5))))</formula>
    </cfRule>
    <cfRule type="containsText" dxfId="236" priority="52" operator="containsText" text="Pasado">
      <formula>NOT(ISERROR(SEARCH(("Pasado"),(G5))))</formula>
    </cfRule>
  </conditionalFormatting>
  <conditionalFormatting sqref="G17:G19 G9:G15">
    <cfRule type="containsText" dxfId="235" priority="53" operator="containsText" text="Bloqueado">
      <formula>NOT(ISERROR(SEARCH(("Bloqueado"),(G9))))</formula>
    </cfRule>
    <cfRule type="containsText" dxfId="234" priority="54" operator="containsText" text="Fallado">
      <formula>NOT(ISERROR(SEARCH(("Fallado"),(G9))))</formula>
    </cfRule>
    <cfRule type="containsText" dxfId="233" priority="55" operator="containsText" text="No ejecutado">
      <formula>NOT(ISERROR(SEARCH(("No ejecutado"),(G9))))</formula>
    </cfRule>
    <cfRule type="containsText" dxfId="232" priority="56" operator="containsText" text="Pasado">
      <formula>NOT(ISERROR(SEARCH(("Pasado"),(G9))))</formula>
    </cfRule>
  </conditionalFormatting>
  <conditionalFormatting sqref="G6">
    <cfRule type="containsText" dxfId="231" priority="1" operator="containsText" text="Bloqueado">
      <formula>NOT(ISERROR(SEARCH(("Bloqueado"),(G6))))</formula>
    </cfRule>
    <cfRule type="containsText" dxfId="230" priority="2" operator="containsText" text="Fallado">
      <formula>NOT(ISERROR(SEARCH(("Fallado"),(G6))))</formula>
    </cfRule>
    <cfRule type="containsText" dxfId="229" priority="3" operator="containsText" text="No ejecutado">
      <formula>NOT(ISERROR(SEARCH(("No ejecutado"),(G6))))</formula>
    </cfRule>
    <cfRule type="containsText" dxfId="228" priority="4" operator="containsText" text="Pasado">
      <formula>NOT(ISERROR(SEARCH(("Pasado"),(G6))))</formula>
    </cfRule>
  </conditionalFormatting>
  <dataValidations count="1">
    <dataValidation type="list" allowBlank="1" showErrorMessage="1" sqref="G9:G15 G17:G19 A22:A25 A30:A33 A36:A39 A42:A45 G5:G7" xr:uid="{00000000-0002-0000-0100-000000000000}">
      <formula1>"No ejecutado,Pasado,Fallado,Bloqueado"</formula1>
    </dataValidation>
  </dataValidations>
  <hyperlinks>
    <hyperlink ref="C5" r:id="rId1" xr:uid="{63C78D93-AA4A-4FDD-AE86-650FFB69CC07}"/>
    <hyperlink ref="C9" r:id="rId2" xr:uid="{770A21A5-6FEC-4100-BEB4-C093648F7B1C}"/>
    <hyperlink ref="C10" r:id="rId3" xr:uid="{4FE2FC07-53DB-4A88-8AB1-CEE83FFFFBA2}"/>
    <hyperlink ref="C11" r:id="rId4" xr:uid="{DB56DECD-9B2C-44AF-BA9E-2370CEB9D744}"/>
    <hyperlink ref="C12" r:id="rId5" xr:uid="{2586CE62-CD84-4380-A5E2-CC44B50B7A30}"/>
    <hyperlink ref="C13" r:id="rId6" xr:uid="{ED189371-6D71-41C5-A128-51E75D795F95}"/>
    <hyperlink ref="C14" r:id="rId7" xr:uid="{F4CABB4A-A387-456D-9189-CDCAF9810F5C}"/>
    <hyperlink ref="C17" r:id="rId8" xr:uid="{FF0FF654-B70E-4B57-96C2-00AF8541081F}"/>
    <hyperlink ref="C7" r:id="rId9" xr:uid="{38A14D25-1648-453B-9BED-974F63273C40}"/>
    <hyperlink ref="F13" r:id="rId10" xr:uid="{2A3C1731-663F-4D83-97F5-DF6F7EBF9FAD}"/>
    <hyperlink ref="C6" r:id="rId11" xr:uid="{A51C62DA-A70C-4EE0-BA17-0E70421824B9}"/>
  </hyperlinks>
  <pageMargins left="0.7" right="0.7" top="0.75" bottom="0.75" header="0" footer="0"/>
  <pageSetup orientation="portrait"/>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66"/>
  <sheetViews>
    <sheetView zoomScale="122" zoomScaleNormal="122" workbookViewId="0">
      <pane ySplit="3" topLeftCell="A4" activePane="bottomLeft" state="frozen"/>
      <selection pane="bottomLeft" activeCell="A8" sqref="A8:H8"/>
    </sheetView>
  </sheetViews>
  <sheetFormatPr baseColWidth="10" defaultColWidth="14.42578125" defaultRowHeight="15" customHeight="1" outlineLevelRow="1" x14ac:dyDescent="0.25"/>
  <cols>
    <col min="1" max="1" width="20" customWidth="1"/>
    <col min="2" max="3" width="26.140625" customWidth="1"/>
    <col min="4" max="4" width="33.5703125" customWidth="1"/>
    <col min="5" max="5" width="26.140625" customWidth="1"/>
    <col min="6" max="6" width="29.42578125" customWidth="1"/>
    <col min="7" max="7" width="18.42578125" customWidth="1"/>
    <col min="8" max="8" width="33.140625" customWidth="1"/>
  </cols>
  <sheetData>
    <row r="1" spans="1:28" x14ac:dyDescent="0.25">
      <c r="A1" s="47" t="s">
        <v>0</v>
      </c>
      <c r="B1" s="49"/>
      <c r="C1" s="49"/>
      <c r="D1" s="49"/>
      <c r="E1" s="49"/>
      <c r="F1" s="49"/>
      <c r="G1" s="49"/>
      <c r="H1" s="50"/>
      <c r="I1" s="1"/>
      <c r="J1" s="1"/>
      <c r="K1" s="1"/>
      <c r="L1" s="1"/>
      <c r="M1" s="1"/>
      <c r="N1" s="1"/>
      <c r="O1" s="1"/>
      <c r="P1" s="1"/>
      <c r="Q1" s="1"/>
      <c r="R1" s="1"/>
      <c r="S1" s="1"/>
      <c r="T1" s="1"/>
      <c r="U1" s="1"/>
      <c r="V1" s="1"/>
      <c r="W1" s="1"/>
      <c r="X1" s="1"/>
      <c r="Y1" s="1"/>
      <c r="Z1" s="1"/>
      <c r="AA1" s="1"/>
      <c r="AB1" s="1"/>
    </row>
    <row r="2" spans="1:28" x14ac:dyDescent="0.25">
      <c r="A2" s="2" t="s">
        <v>1</v>
      </c>
      <c r="B2" s="51" t="s">
        <v>41</v>
      </c>
      <c r="C2" s="49"/>
      <c r="D2" s="50"/>
      <c r="E2" s="2" t="s">
        <v>2</v>
      </c>
      <c r="F2" s="67" t="s">
        <v>92</v>
      </c>
      <c r="G2" s="49"/>
      <c r="H2" s="50"/>
      <c r="I2" s="3"/>
      <c r="J2" s="3"/>
      <c r="K2" s="3"/>
      <c r="L2" s="3"/>
      <c r="M2" s="3"/>
      <c r="N2" s="3"/>
      <c r="O2" s="3"/>
      <c r="P2" s="3"/>
      <c r="Q2" s="3"/>
      <c r="R2" s="3"/>
      <c r="S2" s="3"/>
      <c r="T2" s="3"/>
      <c r="U2" s="3"/>
      <c r="V2" s="3"/>
      <c r="W2" s="3"/>
      <c r="X2" s="3"/>
      <c r="Y2" s="3"/>
      <c r="Z2" s="3"/>
      <c r="AA2" s="3"/>
      <c r="AB2" s="3"/>
    </row>
    <row r="3" spans="1:28" x14ac:dyDescent="0.25">
      <c r="A3" s="20" t="s">
        <v>3</v>
      </c>
      <c r="B3" s="20" t="s">
        <v>4</v>
      </c>
      <c r="C3" s="20" t="s">
        <v>5</v>
      </c>
      <c r="D3" s="20" t="s">
        <v>6</v>
      </c>
      <c r="E3" s="20" t="s">
        <v>7</v>
      </c>
      <c r="F3" s="20" t="s">
        <v>8</v>
      </c>
      <c r="G3" s="20" t="s">
        <v>9</v>
      </c>
      <c r="H3" s="20" t="s">
        <v>10</v>
      </c>
      <c r="I3" s="21"/>
      <c r="J3" s="21"/>
      <c r="K3" s="21"/>
      <c r="L3" s="21"/>
      <c r="M3" s="21"/>
      <c r="N3" s="21"/>
      <c r="O3" s="21"/>
      <c r="P3" s="21"/>
      <c r="Q3" s="21"/>
      <c r="R3" s="21"/>
      <c r="S3" s="21"/>
      <c r="T3" s="21"/>
      <c r="U3" s="21"/>
      <c r="V3" s="21"/>
      <c r="W3" s="21"/>
      <c r="X3" s="21"/>
      <c r="Y3" s="21"/>
      <c r="Z3" s="21"/>
      <c r="AA3" s="21"/>
      <c r="AB3" s="21"/>
    </row>
    <row r="4" spans="1:28" x14ac:dyDescent="0.25">
      <c r="A4" s="62" t="s">
        <v>93</v>
      </c>
      <c r="B4" s="54"/>
      <c r="C4" s="54"/>
      <c r="D4" s="54"/>
      <c r="E4" s="54"/>
      <c r="F4" s="54"/>
      <c r="G4" s="54"/>
      <c r="H4" s="55"/>
      <c r="I4" s="1"/>
      <c r="J4" s="1"/>
      <c r="K4" s="1"/>
      <c r="L4" s="1"/>
      <c r="M4" s="1"/>
      <c r="N4" s="1"/>
      <c r="O4" s="1"/>
      <c r="P4" s="1"/>
      <c r="Q4" s="1"/>
      <c r="R4" s="1"/>
      <c r="S4" s="1"/>
      <c r="T4" s="1"/>
      <c r="U4" s="1"/>
      <c r="V4" s="1"/>
      <c r="W4" s="1"/>
      <c r="X4" s="1"/>
      <c r="Y4" s="1"/>
      <c r="Z4" s="1"/>
      <c r="AA4" s="1"/>
      <c r="AB4" s="1"/>
    </row>
    <row r="5" spans="1:28" ht="120" outlineLevel="1" x14ac:dyDescent="0.25">
      <c r="A5" s="28" t="s">
        <v>16</v>
      </c>
      <c r="B5" s="31" t="s">
        <v>114</v>
      </c>
      <c r="C5" s="64" t="s">
        <v>43</v>
      </c>
      <c r="D5" s="31" t="s">
        <v>94</v>
      </c>
      <c r="E5" s="31" t="s">
        <v>95</v>
      </c>
      <c r="F5" s="26" t="s">
        <v>14</v>
      </c>
      <c r="G5" s="27" t="s">
        <v>26</v>
      </c>
      <c r="H5" s="26" t="s">
        <v>14</v>
      </c>
      <c r="I5" s="1"/>
      <c r="J5" s="1"/>
      <c r="K5" s="1"/>
      <c r="L5" s="1"/>
      <c r="M5" s="1"/>
      <c r="N5" s="1"/>
      <c r="O5" s="1"/>
      <c r="P5" s="1"/>
      <c r="Q5" s="1"/>
      <c r="R5" s="1"/>
      <c r="S5" s="1"/>
      <c r="T5" s="1"/>
      <c r="U5" s="1"/>
      <c r="V5" s="1"/>
      <c r="W5" s="1"/>
      <c r="X5" s="1"/>
      <c r="Y5" s="1"/>
      <c r="Z5" s="1"/>
      <c r="AA5" s="1"/>
      <c r="AB5" s="1"/>
    </row>
    <row r="6" spans="1:28" ht="45" outlineLevel="1" x14ac:dyDescent="0.25">
      <c r="A6" s="28" t="s">
        <v>17</v>
      </c>
      <c r="B6" s="31" t="s">
        <v>113</v>
      </c>
      <c r="C6" s="64"/>
      <c r="D6" s="31" t="s">
        <v>115</v>
      </c>
      <c r="E6" s="31" t="s">
        <v>116</v>
      </c>
      <c r="F6" s="26" t="s">
        <v>14</v>
      </c>
      <c r="G6" s="27" t="s">
        <v>26</v>
      </c>
      <c r="H6" s="26" t="s">
        <v>14</v>
      </c>
      <c r="I6" s="1"/>
      <c r="J6" s="1"/>
      <c r="K6" s="1"/>
      <c r="L6" s="1"/>
      <c r="M6" s="1"/>
      <c r="N6" s="1"/>
      <c r="O6" s="1"/>
      <c r="P6" s="1"/>
      <c r="Q6" s="1"/>
      <c r="R6" s="1"/>
      <c r="S6" s="1"/>
      <c r="T6" s="1"/>
      <c r="U6" s="1"/>
      <c r="V6" s="1"/>
      <c r="W6" s="1"/>
      <c r="X6" s="1"/>
      <c r="Y6" s="1"/>
      <c r="Z6" s="1"/>
      <c r="AA6" s="1"/>
      <c r="AB6" s="1"/>
    </row>
    <row r="7" spans="1:28" ht="60" outlineLevel="1" x14ac:dyDescent="0.25">
      <c r="A7" s="28" t="s">
        <v>16</v>
      </c>
      <c r="B7" s="31" t="s">
        <v>96</v>
      </c>
      <c r="C7" s="64" t="s">
        <v>43</v>
      </c>
      <c r="D7" s="31" t="s">
        <v>97</v>
      </c>
      <c r="E7" s="31" t="s">
        <v>98</v>
      </c>
      <c r="F7" s="26" t="s">
        <v>14</v>
      </c>
      <c r="G7" s="27" t="s">
        <v>26</v>
      </c>
      <c r="H7" s="26" t="s">
        <v>14</v>
      </c>
      <c r="I7" s="1"/>
      <c r="J7" s="1"/>
      <c r="K7" s="1"/>
      <c r="L7" s="1"/>
      <c r="M7" s="1"/>
      <c r="N7" s="1"/>
      <c r="O7" s="1"/>
      <c r="P7" s="1"/>
      <c r="Q7" s="1"/>
      <c r="R7" s="1"/>
      <c r="S7" s="1"/>
      <c r="T7" s="1"/>
      <c r="U7" s="1"/>
      <c r="V7" s="1"/>
      <c r="W7" s="1"/>
      <c r="X7" s="1"/>
      <c r="Y7" s="1"/>
      <c r="Z7" s="1"/>
      <c r="AA7" s="1"/>
      <c r="AB7" s="1"/>
    </row>
    <row r="8" spans="1:28" ht="45" outlineLevel="1" x14ac:dyDescent="0.25">
      <c r="A8" s="28" t="s">
        <v>16</v>
      </c>
      <c r="B8" s="31" t="s">
        <v>18</v>
      </c>
      <c r="C8" s="64" t="s">
        <v>43</v>
      </c>
      <c r="D8" s="30" t="s">
        <v>19</v>
      </c>
      <c r="E8" s="30" t="s">
        <v>20</v>
      </c>
      <c r="F8" s="26" t="s">
        <v>14</v>
      </c>
      <c r="G8" s="27" t="s">
        <v>26</v>
      </c>
      <c r="H8" s="26" t="s">
        <v>14</v>
      </c>
      <c r="I8" s="1"/>
      <c r="J8" s="1"/>
      <c r="K8" s="1"/>
      <c r="L8" s="1"/>
      <c r="M8" s="1"/>
      <c r="N8" s="1"/>
      <c r="O8" s="1"/>
      <c r="P8" s="1"/>
      <c r="Q8" s="1"/>
      <c r="R8" s="1"/>
      <c r="S8" s="1"/>
      <c r="T8" s="1"/>
      <c r="U8" s="1"/>
      <c r="V8" s="1"/>
      <c r="W8" s="1"/>
      <c r="X8" s="1"/>
      <c r="Y8" s="1"/>
      <c r="Z8" s="1"/>
      <c r="AA8" s="1"/>
      <c r="AB8" s="1"/>
    </row>
    <row r="9" spans="1:28" ht="45" outlineLevel="1" x14ac:dyDescent="0.25">
      <c r="A9" s="28" t="s">
        <v>21</v>
      </c>
      <c r="B9" s="26" t="s">
        <v>22</v>
      </c>
      <c r="C9" s="64" t="s">
        <v>43</v>
      </c>
      <c r="D9" s="26" t="s">
        <v>23</v>
      </c>
      <c r="E9" s="26" t="s">
        <v>24</v>
      </c>
      <c r="F9" s="26" t="s">
        <v>14</v>
      </c>
      <c r="G9" s="27" t="s">
        <v>26</v>
      </c>
      <c r="H9" s="26" t="s">
        <v>14</v>
      </c>
      <c r="I9" s="1"/>
      <c r="J9" s="1"/>
      <c r="K9" s="1"/>
      <c r="L9" s="1"/>
      <c r="M9" s="1"/>
      <c r="N9" s="1"/>
      <c r="O9" s="1"/>
      <c r="P9" s="1"/>
      <c r="Q9" s="1"/>
      <c r="R9" s="1"/>
      <c r="S9" s="1"/>
      <c r="T9" s="1"/>
      <c r="U9" s="1"/>
      <c r="V9" s="1"/>
      <c r="W9" s="1"/>
      <c r="X9" s="1"/>
      <c r="Y9" s="1"/>
      <c r="Z9" s="1"/>
      <c r="AA9" s="1"/>
      <c r="AB9" s="1"/>
    </row>
    <row r="10" spans="1:28" x14ac:dyDescent="0.25">
      <c r="A10" s="68" t="s">
        <v>99</v>
      </c>
      <c r="B10" s="56"/>
      <c r="C10" s="56"/>
      <c r="D10" s="56"/>
      <c r="E10" s="56"/>
      <c r="F10" s="56"/>
      <c r="G10" s="56"/>
      <c r="H10" s="56"/>
      <c r="I10" s="1"/>
      <c r="J10" s="1"/>
      <c r="K10" s="1"/>
      <c r="L10" s="1"/>
      <c r="M10" s="1"/>
      <c r="N10" s="1"/>
      <c r="O10" s="1"/>
      <c r="P10" s="1"/>
      <c r="Q10" s="1"/>
      <c r="R10" s="1"/>
      <c r="S10" s="1"/>
      <c r="T10" s="1"/>
      <c r="U10" s="1"/>
      <c r="V10" s="1"/>
      <c r="W10" s="1"/>
      <c r="X10" s="1"/>
      <c r="Y10" s="1"/>
      <c r="Z10" s="1"/>
      <c r="AA10" s="1"/>
      <c r="AB10" s="1"/>
    </row>
    <row r="11" spans="1:28" ht="120" outlineLevel="1" x14ac:dyDescent="0.25">
      <c r="A11" s="28" t="s">
        <v>16</v>
      </c>
      <c r="B11" s="31" t="s">
        <v>101</v>
      </c>
      <c r="C11" s="63"/>
      <c r="D11" s="31" t="s">
        <v>100</v>
      </c>
      <c r="E11" s="31" t="s">
        <v>102</v>
      </c>
      <c r="F11" s="26" t="s">
        <v>14</v>
      </c>
      <c r="G11" s="27" t="s">
        <v>26</v>
      </c>
      <c r="H11" s="26" t="s">
        <v>14</v>
      </c>
      <c r="I11" s="1"/>
      <c r="J11" s="1"/>
      <c r="K11" s="1"/>
      <c r="L11" s="1"/>
      <c r="M11" s="1"/>
      <c r="N11" s="1"/>
      <c r="O11" s="1"/>
      <c r="P11" s="1"/>
      <c r="Q11" s="1"/>
      <c r="R11" s="1"/>
      <c r="S11" s="1"/>
      <c r="T11" s="1"/>
      <c r="U11" s="1"/>
      <c r="V11" s="1"/>
      <c r="W11" s="1"/>
      <c r="X11" s="1"/>
      <c r="Y11" s="1"/>
      <c r="Z11" s="1"/>
      <c r="AA11" s="1"/>
      <c r="AB11" s="1"/>
    </row>
    <row r="12" spans="1:28" ht="45" outlineLevel="1" x14ac:dyDescent="0.25">
      <c r="A12" s="28" t="s">
        <v>16</v>
      </c>
      <c r="B12" s="31" t="s">
        <v>105</v>
      </c>
      <c r="C12" s="59"/>
      <c r="D12" s="31" t="s">
        <v>103</v>
      </c>
      <c r="E12" s="31" t="s">
        <v>104</v>
      </c>
      <c r="F12" s="26" t="s">
        <v>14</v>
      </c>
      <c r="G12" s="27" t="s">
        <v>26</v>
      </c>
      <c r="H12" s="26" t="s">
        <v>14</v>
      </c>
      <c r="I12" s="1"/>
      <c r="J12" s="1"/>
      <c r="K12" s="1"/>
      <c r="L12" s="1"/>
      <c r="M12" s="1"/>
      <c r="N12" s="1"/>
      <c r="O12" s="1"/>
      <c r="P12" s="1"/>
      <c r="Q12" s="1"/>
      <c r="R12" s="1"/>
      <c r="S12" s="1"/>
      <c r="T12" s="1"/>
      <c r="U12" s="1"/>
      <c r="V12" s="1"/>
      <c r="W12" s="1"/>
      <c r="X12" s="1"/>
      <c r="Y12" s="1"/>
      <c r="Z12" s="1"/>
      <c r="AA12" s="1"/>
      <c r="AB12" s="1"/>
    </row>
    <row r="13" spans="1:28" ht="90" outlineLevel="1" x14ac:dyDescent="0.25">
      <c r="A13" s="28" t="s">
        <v>17</v>
      </c>
      <c r="B13" s="31" t="s">
        <v>117</v>
      </c>
      <c r="C13" s="59"/>
      <c r="D13" s="31" t="s">
        <v>118</v>
      </c>
      <c r="E13" s="31" t="s">
        <v>119</v>
      </c>
      <c r="F13" s="26" t="s">
        <v>14</v>
      </c>
      <c r="G13" s="27" t="s">
        <v>26</v>
      </c>
      <c r="H13" s="26" t="s">
        <v>14</v>
      </c>
      <c r="I13" s="1"/>
      <c r="J13" s="1"/>
      <c r="K13" s="1"/>
      <c r="L13" s="1"/>
      <c r="M13" s="1"/>
      <c r="N13" s="1"/>
      <c r="O13" s="1"/>
      <c r="P13" s="1"/>
      <c r="Q13" s="1"/>
      <c r="R13" s="1"/>
      <c r="S13" s="1"/>
      <c r="T13" s="1"/>
      <c r="U13" s="1"/>
      <c r="V13" s="1"/>
      <c r="W13" s="1"/>
      <c r="X13" s="1"/>
      <c r="Y13" s="1"/>
      <c r="Z13" s="1"/>
      <c r="AA13" s="1"/>
      <c r="AB13" s="1"/>
    </row>
    <row r="14" spans="1:28" ht="60" outlineLevel="1" x14ac:dyDescent="0.25">
      <c r="A14" s="28" t="s">
        <v>16</v>
      </c>
      <c r="B14" s="31" t="s">
        <v>106</v>
      </c>
      <c r="C14" s="59"/>
      <c r="D14" s="31" t="s">
        <v>107</v>
      </c>
      <c r="E14" s="31" t="s">
        <v>108</v>
      </c>
      <c r="F14" s="26" t="s">
        <v>14</v>
      </c>
      <c r="G14" s="27" t="s">
        <v>26</v>
      </c>
      <c r="H14" s="26" t="s">
        <v>14</v>
      </c>
      <c r="I14" s="1"/>
      <c r="J14" s="1"/>
      <c r="K14" s="1"/>
      <c r="L14" s="1"/>
      <c r="M14" s="1"/>
      <c r="N14" s="1"/>
      <c r="O14" s="1"/>
      <c r="P14" s="1"/>
      <c r="Q14" s="1"/>
      <c r="R14" s="1"/>
      <c r="S14" s="1"/>
      <c r="T14" s="1"/>
      <c r="U14" s="1"/>
      <c r="V14" s="1"/>
      <c r="W14" s="1"/>
      <c r="X14" s="1"/>
      <c r="Y14" s="1"/>
      <c r="Z14" s="1"/>
      <c r="AA14" s="1"/>
      <c r="AB14" s="1"/>
    </row>
    <row r="15" spans="1:28" x14ac:dyDescent="0.25">
      <c r="A15" s="68" t="s">
        <v>109</v>
      </c>
      <c r="B15" s="56"/>
      <c r="C15" s="56"/>
      <c r="D15" s="56"/>
      <c r="E15" s="56"/>
      <c r="F15" s="56"/>
      <c r="G15" s="56"/>
      <c r="H15" s="56"/>
      <c r="I15" s="1"/>
      <c r="J15" s="1"/>
      <c r="K15" s="1"/>
      <c r="L15" s="1"/>
      <c r="M15" s="1"/>
      <c r="N15" s="1"/>
      <c r="O15" s="1"/>
      <c r="P15" s="1"/>
      <c r="Q15" s="1"/>
      <c r="R15" s="1"/>
      <c r="S15" s="1"/>
      <c r="T15" s="1"/>
      <c r="U15" s="1"/>
      <c r="V15" s="1"/>
      <c r="W15" s="1"/>
      <c r="X15" s="1"/>
      <c r="Y15" s="1"/>
      <c r="Z15" s="1"/>
      <c r="AA15" s="1"/>
      <c r="AB15" s="1"/>
    </row>
    <row r="16" spans="1:28" ht="150" outlineLevel="1" x14ac:dyDescent="0.25">
      <c r="A16" s="28" t="s">
        <v>16</v>
      </c>
      <c r="B16" s="26" t="s">
        <v>112</v>
      </c>
      <c r="C16" s="63"/>
      <c r="D16" s="31" t="s">
        <v>110</v>
      </c>
      <c r="E16" s="26" t="s">
        <v>111</v>
      </c>
      <c r="F16" s="26" t="s">
        <v>14</v>
      </c>
      <c r="G16" s="27" t="s">
        <v>26</v>
      </c>
      <c r="H16" s="26" t="s">
        <v>14</v>
      </c>
      <c r="I16" s="1"/>
      <c r="J16" s="1"/>
      <c r="K16" s="1"/>
      <c r="L16" s="1"/>
      <c r="M16" s="1"/>
      <c r="N16" s="1"/>
      <c r="O16" s="1"/>
      <c r="P16" s="1"/>
      <c r="Q16" s="1"/>
      <c r="R16" s="1"/>
      <c r="S16" s="1"/>
      <c r="T16" s="1"/>
      <c r="U16" s="1"/>
      <c r="V16" s="1"/>
      <c r="W16" s="1"/>
      <c r="X16" s="1"/>
      <c r="Y16" s="1"/>
      <c r="Z16" s="1"/>
      <c r="AA16" s="1"/>
      <c r="AB16" s="1"/>
    </row>
    <row r="17" spans="1:28"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7.25" x14ac:dyDescent="0.25">
      <c r="A18" s="53" t="str">
        <f>G3</f>
        <v>Estado de la prueba</v>
      </c>
      <c r="B18" s="54"/>
      <c r="C18" s="5"/>
      <c r="D18" s="53" t="str">
        <f>A3</f>
        <v>Tipos de pruebas</v>
      </c>
      <c r="E18" s="54"/>
      <c r="F18" s="6" t="s">
        <v>25</v>
      </c>
      <c r="G18" s="1"/>
      <c r="H18" s="1"/>
      <c r="I18" s="1"/>
      <c r="J18" s="1"/>
      <c r="K18" s="1"/>
      <c r="L18" s="1"/>
      <c r="M18" s="1"/>
      <c r="N18" s="1"/>
      <c r="O18" s="1"/>
      <c r="P18" s="1"/>
      <c r="Q18" s="1"/>
      <c r="R18" s="1"/>
      <c r="S18" s="1"/>
      <c r="T18" s="1"/>
      <c r="U18" s="1"/>
      <c r="V18" s="1"/>
      <c r="W18" s="1"/>
      <c r="X18" s="1"/>
      <c r="Y18" s="1"/>
      <c r="Z18" s="1"/>
      <c r="AA18" s="1"/>
      <c r="AB18" s="1"/>
    </row>
    <row r="19" spans="1:28" ht="19.5" customHeight="1" x14ac:dyDescent="0.25">
      <c r="A19" s="35" t="s">
        <v>26</v>
      </c>
      <c r="B19" s="38">
        <f>B27+B33+B39</f>
        <v>10</v>
      </c>
      <c r="C19" s="1"/>
      <c r="D19" s="39" t="s">
        <v>27</v>
      </c>
      <c r="E19" s="38">
        <f>COUNTIF(A5:A16, "PU")</f>
        <v>0</v>
      </c>
      <c r="F19" s="41">
        <f>E19/E23</f>
        <v>0</v>
      </c>
      <c r="G19" s="1"/>
      <c r="H19" s="1"/>
      <c r="I19" s="1"/>
      <c r="J19" s="1"/>
      <c r="K19" s="1"/>
      <c r="L19" s="1"/>
      <c r="M19" s="1"/>
      <c r="N19" s="1"/>
      <c r="O19" s="1"/>
      <c r="P19" s="1"/>
      <c r="Q19" s="1"/>
      <c r="R19" s="1"/>
      <c r="S19" s="1"/>
      <c r="T19" s="1"/>
      <c r="U19" s="1"/>
      <c r="V19" s="1"/>
      <c r="W19" s="1"/>
      <c r="X19" s="1"/>
      <c r="Y19" s="1"/>
      <c r="Z19" s="1"/>
      <c r="AA19" s="1"/>
      <c r="AB19" s="1"/>
    </row>
    <row r="20" spans="1:28" ht="19.5" customHeight="1" x14ac:dyDescent="0.25">
      <c r="A20" s="35" t="s">
        <v>28</v>
      </c>
      <c r="B20" s="28">
        <f>B28+B34+B40</f>
        <v>0</v>
      </c>
      <c r="C20" s="1"/>
      <c r="D20" s="42" t="s">
        <v>29</v>
      </c>
      <c r="E20" s="28">
        <f>COUNTIF(A5:A16, "PF")</f>
        <v>7</v>
      </c>
      <c r="F20" s="43">
        <f>E20/E23</f>
        <v>0.7</v>
      </c>
      <c r="G20" s="1"/>
      <c r="H20" s="1"/>
      <c r="I20" s="1"/>
      <c r="J20" s="1"/>
      <c r="K20" s="1"/>
      <c r="L20" s="1"/>
      <c r="M20" s="1"/>
      <c r="N20" s="1"/>
      <c r="O20" s="1"/>
      <c r="P20" s="1"/>
      <c r="Q20" s="1"/>
      <c r="R20" s="1"/>
      <c r="S20" s="1"/>
      <c r="T20" s="1"/>
      <c r="U20" s="1"/>
      <c r="V20" s="1"/>
      <c r="W20" s="1"/>
      <c r="X20" s="1"/>
      <c r="Y20" s="1"/>
      <c r="Z20" s="1"/>
      <c r="AA20" s="1"/>
      <c r="AB20" s="1"/>
    </row>
    <row r="21" spans="1:28" ht="19.5" customHeight="1" x14ac:dyDescent="0.25">
      <c r="A21" s="35" t="s">
        <v>13</v>
      </c>
      <c r="B21" s="38">
        <f>B29+B35+B41</f>
        <v>0</v>
      </c>
      <c r="C21" s="1"/>
      <c r="D21" s="39" t="s">
        <v>30</v>
      </c>
      <c r="E21" s="38">
        <f>COUNTIF(A5:A16, "PNF")</f>
        <v>1</v>
      </c>
      <c r="F21" s="41">
        <f>E21/E23</f>
        <v>0.1</v>
      </c>
      <c r="G21" s="1"/>
      <c r="H21" s="1"/>
      <c r="I21" s="1"/>
      <c r="J21" s="1"/>
      <c r="K21" s="1"/>
      <c r="L21" s="1"/>
      <c r="M21" s="1"/>
      <c r="N21" s="1"/>
      <c r="O21" s="1"/>
      <c r="P21" s="1"/>
      <c r="Q21" s="1"/>
      <c r="R21" s="1"/>
      <c r="S21" s="1"/>
      <c r="T21" s="1"/>
      <c r="U21" s="1"/>
      <c r="V21" s="1"/>
      <c r="W21" s="1"/>
      <c r="X21" s="1"/>
      <c r="Y21" s="1"/>
      <c r="Z21" s="1"/>
      <c r="AA21" s="1"/>
      <c r="AB21" s="1"/>
    </row>
    <row r="22" spans="1:28" ht="19.5" customHeight="1" x14ac:dyDescent="0.25">
      <c r="A22" s="35" t="s">
        <v>15</v>
      </c>
      <c r="B22" s="28">
        <f>B30+B36+B42</f>
        <v>0</v>
      </c>
      <c r="C22" s="1"/>
      <c r="D22" s="42" t="s">
        <v>31</v>
      </c>
      <c r="E22" s="28">
        <f>COUNTIF(A5:A16, "PI")</f>
        <v>2</v>
      </c>
      <c r="F22" s="43">
        <f>E22/E23</f>
        <v>0.2</v>
      </c>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25">
      <c r="A23" s="39" t="s">
        <v>32</v>
      </c>
      <c r="B23" s="38">
        <f>SUM(B19:B22)</f>
        <v>10</v>
      </c>
      <c r="C23" s="1"/>
      <c r="D23" s="39" t="s">
        <v>33</v>
      </c>
      <c r="E23" s="38">
        <f>SUM(E19:E22)</f>
        <v>10</v>
      </c>
      <c r="F23" s="40"/>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7.25" customHeight="1" x14ac:dyDescent="0.25">
      <c r="A25" s="47" t="s">
        <v>34</v>
      </c>
      <c r="B25" s="48"/>
      <c r="C25" s="5"/>
      <c r="D25" s="5"/>
      <c r="E25" s="1"/>
      <c r="F25" s="1"/>
      <c r="G25" s="1"/>
      <c r="H25" s="1"/>
      <c r="I25" s="1"/>
      <c r="J25" s="1"/>
      <c r="K25" s="1"/>
      <c r="L25" s="1"/>
      <c r="M25" s="1"/>
      <c r="N25" s="1"/>
      <c r="O25" s="1"/>
      <c r="P25" s="1"/>
      <c r="Q25" s="1"/>
      <c r="R25" s="1"/>
      <c r="S25" s="1"/>
      <c r="T25" s="1"/>
      <c r="U25" s="1"/>
      <c r="V25" s="1"/>
      <c r="W25" s="1"/>
      <c r="X25" s="1"/>
      <c r="Y25" s="1"/>
      <c r="Z25" s="1"/>
      <c r="AA25" s="1"/>
      <c r="AB25" s="1"/>
    </row>
    <row r="26" spans="1:28" ht="45" x14ac:dyDescent="0.25">
      <c r="A26" s="2" t="str">
        <f>A4</f>
        <v>CP7: Verificación de Información Detallada del Plan</v>
      </c>
      <c r="B26" s="2" t="s">
        <v>35</v>
      </c>
      <c r="C26" s="1"/>
      <c r="D26" s="17"/>
      <c r="E26" s="1"/>
      <c r="F26" s="1"/>
      <c r="G26" s="1"/>
      <c r="H26" s="1"/>
      <c r="I26" s="1"/>
      <c r="J26" s="1"/>
      <c r="K26" s="1"/>
      <c r="L26" s="1"/>
      <c r="M26" s="1"/>
      <c r="N26" s="1"/>
      <c r="O26" s="1"/>
      <c r="P26" s="1"/>
      <c r="Q26" s="1"/>
      <c r="R26" s="1"/>
      <c r="S26" s="1"/>
      <c r="T26" s="1"/>
      <c r="U26" s="1"/>
      <c r="V26" s="1"/>
      <c r="W26" s="1"/>
      <c r="X26" s="1"/>
      <c r="Y26" s="1"/>
      <c r="Z26" s="1"/>
      <c r="AA26" s="1"/>
      <c r="AB26" s="1"/>
    </row>
    <row r="27" spans="1:28" ht="19.5" customHeight="1" outlineLevel="1" x14ac:dyDescent="0.25">
      <c r="A27" s="33" t="s">
        <v>26</v>
      </c>
      <c r="B27" s="38">
        <f>COUNTIF(G5:G9, "No ejecutado")</f>
        <v>5</v>
      </c>
      <c r="C27" s="1"/>
      <c r="D27" s="19"/>
      <c r="E27" s="1"/>
      <c r="F27" s="1"/>
      <c r="G27" s="1"/>
      <c r="H27" s="1"/>
      <c r="I27" s="1"/>
      <c r="J27" s="1"/>
      <c r="K27" s="1"/>
      <c r="L27" s="1"/>
      <c r="M27" s="1"/>
      <c r="N27" s="1"/>
      <c r="O27" s="1"/>
      <c r="P27" s="1"/>
      <c r="Q27" s="1"/>
      <c r="R27" s="1"/>
      <c r="S27" s="1"/>
      <c r="T27" s="1"/>
      <c r="U27" s="1"/>
      <c r="V27" s="1"/>
      <c r="W27" s="1"/>
      <c r="X27" s="1"/>
      <c r="Y27" s="1"/>
      <c r="Z27" s="1"/>
      <c r="AA27" s="1"/>
      <c r="AB27" s="1"/>
    </row>
    <row r="28" spans="1:28" ht="19.5" customHeight="1" outlineLevel="1" x14ac:dyDescent="0.25">
      <c r="A28" s="35" t="s">
        <v>28</v>
      </c>
      <c r="B28" s="28">
        <f>COUNTIF(G5:G9, "Bloqueado")</f>
        <v>0</v>
      </c>
      <c r="C28" s="1"/>
      <c r="D28" s="19"/>
      <c r="E28" s="1"/>
      <c r="F28" s="1"/>
      <c r="G28" s="1"/>
      <c r="H28" s="1"/>
      <c r="I28" s="1"/>
      <c r="J28" s="1"/>
      <c r="K28" s="1"/>
      <c r="L28" s="1"/>
      <c r="M28" s="1"/>
      <c r="N28" s="1"/>
      <c r="O28" s="1"/>
      <c r="P28" s="1"/>
      <c r="Q28" s="1"/>
      <c r="R28" s="1"/>
      <c r="S28" s="1"/>
      <c r="T28" s="1"/>
      <c r="U28" s="1"/>
      <c r="V28" s="1"/>
      <c r="W28" s="1"/>
      <c r="X28" s="1"/>
      <c r="Y28" s="1"/>
      <c r="Z28" s="1"/>
      <c r="AA28" s="1"/>
      <c r="AB28" s="1"/>
    </row>
    <row r="29" spans="1:28" ht="19.5" customHeight="1" outlineLevel="1" x14ac:dyDescent="0.25">
      <c r="A29" s="35" t="s">
        <v>13</v>
      </c>
      <c r="B29" s="38">
        <f>COUNTIF(G5:G9, "Fallado")</f>
        <v>0</v>
      </c>
      <c r="C29" s="1"/>
      <c r="D29" s="19"/>
      <c r="E29" s="1"/>
      <c r="F29" s="1"/>
      <c r="G29" s="1"/>
      <c r="H29" s="1"/>
      <c r="I29" s="1"/>
      <c r="J29" s="1"/>
      <c r="K29" s="1"/>
      <c r="L29" s="1"/>
      <c r="M29" s="1"/>
      <c r="N29" s="1"/>
      <c r="O29" s="1"/>
      <c r="P29" s="1"/>
      <c r="Q29" s="1"/>
      <c r="R29" s="1"/>
      <c r="S29" s="1"/>
      <c r="T29" s="1"/>
      <c r="U29" s="1"/>
      <c r="V29" s="1"/>
      <c r="W29" s="1"/>
      <c r="X29" s="1"/>
      <c r="Y29" s="1"/>
      <c r="Z29" s="1"/>
      <c r="AA29" s="1"/>
      <c r="AB29" s="1"/>
    </row>
    <row r="30" spans="1:28" ht="19.5" customHeight="1" outlineLevel="1" x14ac:dyDescent="0.25">
      <c r="A30" s="35" t="s">
        <v>15</v>
      </c>
      <c r="B30" s="28">
        <f>COUNTIF(G5:G9, "Pasado")</f>
        <v>0</v>
      </c>
      <c r="C30" s="1"/>
      <c r="D30" s="19"/>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outlineLevel="1" x14ac:dyDescent="0.25">
      <c r="A31" s="39" t="s">
        <v>36</v>
      </c>
      <c r="B31" s="38">
        <f>SUM(B27:B30)</f>
        <v>5</v>
      </c>
      <c r="C31" s="1"/>
      <c r="D31" s="19"/>
      <c r="E31" s="1"/>
      <c r="F31" s="1"/>
      <c r="G31" s="1"/>
      <c r="H31" s="1"/>
      <c r="I31" s="1"/>
      <c r="J31" s="1"/>
      <c r="K31" s="1"/>
      <c r="L31" s="1"/>
      <c r="M31" s="1"/>
      <c r="N31" s="1"/>
      <c r="O31" s="1"/>
      <c r="P31" s="1"/>
      <c r="Q31" s="1"/>
      <c r="R31" s="1"/>
      <c r="S31" s="1"/>
      <c r="T31" s="1"/>
      <c r="U31" s="1"/>
      <c r="V31" s="1"/>
      <c r="W31" s="1"/>
      <c r="X31" s="1"/>
      <c r="Y31" s="1"/>
      <c r="Z31" s="1"/>
      <c r="AA31" s="1"/>
      <c r="AB31" s="1"/>
    </row>
    <row r="32" spans="1:28" ht="45" x14ac:dyDescent="0.25">
      <c r="A32" s="2" t="str">
        <f>A10</f>
        <v>CP8: Verificación de Personalización de Planes (Plata y Oro)</v>
      </c>
      <c r="B32" s="2" t="s">
        <v>35</v>
      </c>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5.75" customHeight="1" outlineLevel="1" x14ac:dyDescent="0.25">
      <c r="A33" s="33" t="s">
        <v>26</v>
      </c>
      <c r="B33" s="38">
        <f>COUNTIF(G11:G14, "No ejecutado")</f>
        <v>4</v>
      </c>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5.75" customHeight="1" outlineLevel="1" x14ac:dyDescent="0.25">
      <c r="A34" s="35" t="s">
        <v>28</v>
      </c>
      <c r="B34" s="28">
        <f>COUNTIF(G11:G14, "Bloqueado")</f>
        <v>0</v>
      </c>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5.75" customHeight="1" outlineLevel="1" x14ac:dyDescent="0.25">
      <c r="A35" s="35" t="s">
        <v>13</v>
      </c>
      <c r="B35" s="38">
        <f>COUNTIF(G11:G14, "Fallado")</f>
        <v>0</v>
      </c>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5.75" customHeight="1" outlineLevel="1" x14ac:dyDescent="0.25">
      <c r="A36" s="35" t="s">
        <v>15</v>
      </c>
      <c r="B36" s="28">
        <f>COUNTIF(G11:G14, "Pasado")</f>
        <v>0</v>
      </c>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75" customHeight="1" outlineLevel="1" x14ac:dyDescent="0.25">
      <c r="A37" s="39" t="s">
        <v>36</v>
      </c>
      <c r="B37" s="38">
        <f>SUM(B33:B36)</f>
        <v>4</v>
      </c>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75" x14ac:dyDescent="0.25">
      <c r="A38" s="44" t="str">
        <f>A15</f>
        <v>CP9: Verificación de Actualización Automática de la Información del Plan Personalizado</v>
      </c>
      <c r="B38" s="45" t="s">
        <v>35</v>
      </c>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75" customHeight="1" outlineLevel="1" x14ac:dyDescent="0.25">
      <c r="A39" s="18" t="s">
        <v>26</v>
      </c>
      <c r="B39" s="8">
        <f>COUNTIF(G16:G16, "No ejecutado")</f>
        <v>1</v>
      </c>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75" customHeight="1" outlineLevel="1" x14ac:dyDescent="0.25">
      <c r="A40" s="7" t="s">
        <v>28</v>
      </c>
      <c r="B40" s="12">
        <f>COUNTIF(G16:G16, "Bloqueado")</f>
        <v>0</v>
      </c>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75" customHeight="1" outlineLevel="1" x14ac:dyDescent="0.25">
      <c r="A41" s="7" t="s">
        <v>13</v>
      </c>
      <c r="B41" s="8">
        <f>COUNTIF(G16:G16, "Fallado")</f>
        <v>0</v>
      </c>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75" customHeight="1" outlineLevel="1" x14ac:dyDescent="0.25">
      <c r="A42" s="7" t="s">
        <v>15</v>
      </c>
      <c r="B42" s="12">
        <f>COUNTIF(G16:G16, "Pasado")</f>
        <v>0</v>
      </c>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75" customHeight="1" outlineLevel="1" x14ac:dyDescent="0.25">
      <c r="A43" s="15" t="s">
        <v>36</v>
      </c>
      <c r="B43" s="8">
        <f>SUM(B39:B42)</f>
        <v>1</v>
      </c>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sheetData>
  <mergeCells count="9">
    <mergeCell ref="A1:H1"/>
    <mergeCell ref="B2:D2"/>
    <mergeCell ref="F2:H2"/>
    <mergeCell ref="A4:H4"/>
    <mergeCell ref="A18:B18"/>
    <mergeCell ref="D18:E18"/>
    <mergeCell ref="A25:B25"/>
    <mergeCell ref="A10:H10"/>
    <mergeCell ref="A15:H15"/>
  </mergeCells>
  <conditionalFormatting sqref="A19:A22">
    <cfRule type="containsText" dxfId="227" priority="9" operator="containsText" text="Bloqueado">
      <formula>NOT(ISERROR(SEARCH(("Bloqueado"),(A19))))</formula>
    </cfRule>
    <cfRule type="containsText" dxfId="226" priority="10" operator="containsText" text="Fallado">
      <formula>NOT(ISERROR(SEARCH(("Fallado"),(A19))))</formula>
    </cfRule>
    <cfRule type="containsText" dxfId="225" priority="11" operator="containsText" text="No ejecutado">
      <formula>NOT(ISERROR(SEARCH(("No ejecutado"),(A19))))</formula>
    </cfRule>
    <cfRule type="containsText" dxfId="224" priority="12" operator="containsText" text="Pasado">
      <formula>NOT(ISERROR(SEARCH(("Pasado"),(A19))))</formula>
    </cfRule>
  </conditionalFormatting>
  <conditionalFormatting sqref="A27:A30">
    <cfRule type="containsText" dxfId="223" priority="13" operator="containsText" text="Bloqueado">
      <formula>NOT(ISERROR(SEARCH(("Bloqueado"),(A27))))</formula>
    </cfRule>
    <cfRule type="containsText" dxfId="222" priority="14" operator="containsText" text="Fallado">
      <formula>NOT(ISERROR(SEARCH(("Fallado"),(A27))))</formula>
    </cfRule>
    <cfRule type="containsText" dxfId="221" priority="15" operator="containsText" text="No ejecutado">
      <formula>NOT(ISERROR(SEARCH(("No ejecutado"),(A27))))</formula>
    </cfRule>
    <cfRule type="containsText" dxfId="220" priority="16" operator="containsText" text="Pasado">
      <formula>NOT(ISERROR(SEARCH(("Pasado"),(A27))))</formula>
    </cfRule>
  </conditionalFormatting>
  <conditionalFormatting sqref="A33:A36">
    <cfRule type="containsText" dxfId="219" priority="17" operator="containsText" text="Bloqueado">
      <formula>NOT(ISERROR(SEARCH(("Bloqueado"),(A33))))</formula>
    </cfRule>
    <cfRule type="containsText" dxfId="218" priority="18" operator="containsText" text="Fallado">
      <formula>NOT(ISERROR(SEARCH(("Fallado"),(A33))))</formula>
    </cfRule>
    <cfRule type="containsText" dxfId="217" priority="19" operator="containsText" text="No ejecutado">
      <formula>NOT(ISERROR(SEARCH(("No ejecutado"),(A33))))</formula>
    </cfRule>
    <cfRule type="containsText" dxfId="216" priority="20" operator="containsText" text="Pasado">
      <formula>NOT(ISERROR(SEARCH(("Pasado"),(A33))))</formula>
    </cfRule>
  </conditionalFormatting>
  <conditionalFormatting sqref="A39:A42">
    <cfRule type="containsText" dxfId="215" priority="21" operator="containsText" text="Bloqueado">
      <formula>NOT(ISERROR(SEARCH(("Bloqueado"),(A39))))</formula>
    </cfRule>
    <cfRule type="containsText" dxfId="214" priority="22" operator="containsText" text="Fallado">
      <formula>NOT(ISERROR(SEARCH(("Fallado"),(A39))))</formula>
    </cfRule>
    <cfRule type="containsText" dxfId="213" priority="23" operator="containsText" text="No ejecutado">
      <formula>NOT(ISERROR(SEARCH(("No ejecutado"),(A39))))</formula>
    </cfRule>
    <cfRule type="containsText" dxfId="212" priority="24" operator="containsText" text="Pasado">
      <formula>NOT(ISERROR(SEARCH(("Pasado"),(A39))))</formula>
    </cfRule>
  </conditionalFormatting>
  <conditionalFormatting sqref="G5:G7">
    <cfRule type="containsText" dxfId="211" priority="81" operator="containsText" text="Bloqueado">
      <formula>NOT(ISERROR(SEARCH(("Bloqueado"),(G5))))</formula>
    </cfRule>
    <cfRule type="containsText" dxfId="210" priority="82" operator="containsText" text="Fallado">
      <formula>NOT(ISERROR(SEARCH(("Fallado"),(G5))))</formula>
    </cfRule>
    <cfRule type="containsText" dxfId="209" priority="83" operator="containsText" text="No ejecutado">
      <formula>NOT(ISERROR(SEARCH(("No ejecutado"),(G5))))</formula>
    </cfRule>
    <cfRule type="containsText" dxfId="208" priority="84" operator="containsText" text="Pasado">
      <formula>NOT(ISERROR(SEARCH(("Pasado"),(G5))))</formula>
    </cfRule>
  </conditionalFormatting>
  <conditionalFormatting sqref="G11:G14">
    <cfRule type="containsText" dxfId="207" priority="77" operator="containsText" text="Bloqueado">
      <formula>NOT(ISERROR(SEARCH(("Bloqueado"),(G11))))</formula>
    </cfRule>
    <cfRule type="containsText" dxfId="206" priority="78" operator="containsText" text="Fallado">
      <formula>NOT(ISERROR(SEARCH(("Fallado"),(G11))))</formula>
    </cfRule>
    <cfRule type="containsText" dxfId="205" priority="79" operator="containsText" text="No ejecutado">
      <formula>NOT(ISERROR(SEARCH(("No ejecutado"),(G11))))</formula>
    </cfRule>
    <cfRule type="containsText" dxfId="204" priority="80" operator="containsText" text="Pasado">
      <formula>NOT(ISERROR(SEARCH(("Pasado"),(G11))))</formula>
    </cfRule>
  </conditionalFormatting>
  <conditionalFormatting sqref="G16">
    <cfRule type="containsText" dxfId="203" priority="73" operator="containsText" text="Bloqueado">
      <formula>NOT(ISERROR(SEARCH(("Bloqueado"),(G16))))</formula>
    </cfRule>
    <cfRule type="containsText" dxfId="202" priority="74" operator="containsText" text="Fallado">
      <formula>NOT(ISERROR(SEARCH(("Fallado"),(G16))))</formula>
    </cfRule>
    <cfRule type="containsText" dxfId="201" priority="75" operator="containsText" text="No ejecutado">
      <formula>NOT(ISERROR(SEARCH(("No ejecutado"),(G16))))</formula>
    </cfRule>
    <cfRule type="containsText" dxfId="200" priority="76" operator="containsText" text="Pasado">
      <formula>NOT(ISERROR(SEARCH(("Pasado"),(G16))))</formula>
    </cfRule>
  </conditionalFormatting>
  <conditionalFormatting sqref="G9">
    <cfRule type="containsText" dxfId="199" priority="5" operator="containsText" text="Bloqueado">
      <formula>NOT(ISERROR(SEARCH(("Bloqueado"),(G9))))</formula>
    </cfRule>
    <cfRule type="containsText" dxfId="198" priority="6" operator="containsText" text="Fallado">
      <formula>NOT(ISERROR(SEARCH(("Fallado"),(G9))))</formula>
    </cfRule>
    <cfRule type="containsText" dxfId="197" priority="7" operator="containsText" text="No ejecutado">
      <formula>NOT(ISERROR(SEARCH(("No ejecutado"),(G9))))</formula>
    </cfRule>
    <cfRule type="containsText" dxfId="196" priority="8" operator="containsText" text="Pasado">
      <formula>NOT(ISERROR(SEARCH(("Pasado"),(G9))))</formula>
    </cfRule>
  </conditionalFormatting>
  <conditionalFormatting sqref="G8">
    <cfRule type="containsText" dxfId="195" priority="1" operator="containsText" text="Bloqueado">
      <formula>NOT(ISERROR(SEARCH(("Bloqueado"),(G8))))</formula>
    </cfRule>
    <cfRule type="containsText" dxfId="194" priority="2" operator="containsText" text="Fallado">
      <formula>NOT(ISERROR(SEARCH(("Fallado"),(G8))))</formula>
    </cfRule>
    <cfRule type="containsText" dxfId="193" priority="3" operator="containsText" text="No ejecutado">
      <formula>NOT(ISERROR(SEARCH(("No ejecutado"),(G8))))</formula>
    </cfRule>
    <cfRule type="containsText" dxfId="192" priority="4" operator="containsText" text="Pasado">
      <formula>NOT(ISERROR(SEARCH(("Pasado"),(G8))))</formula>
    </cfRule>
  </conditionalFormatting>
  <dataValidations count="1">
    <dataValidation type="list" allowBlank="1" showErrorMessage="1" sqref="G5:G9 G16 A19:A22 A27:A30 A33:A36 A39:A42 G11:G14" xr:uid="{00000000-0002-0000-0200-000000000000}">
      <formula1>"No ejecutado,Pasado,Fallado,Bloqueado"</formula1>
    </dataValidation>
  </dataValidations>
  <hyperlinks>
    <hyperlink ref="C8" r:id="rId1" xr:uid="{625FE6DF-94ED-414B-9DAC-4067D81E3882}"/>
    <hyperlink ref="C9" r:id="rId2" xr:uid="{6C292089-F5B2-4FAC-8E33-C858CCB32F95}"/>
    <hyperlink ref="C5" r:id="rId3" xr:uid="{E8289DB3-F403-45A4-A79A-4561C82A8FDE}"/>
    <hyperlink ref="C7" r:id="rId4" xr:uid="{9003156C-C567-421D-9B1F-4DBA1416104B}"/>
  </hyperlinks>
  <pageMargins left="0.7" right="0.7" top="0.75" bottom="0.75" header="0" footer="0"/>
  <pageSetup orientation="portrait"/>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72"/>
  <sheetViews>
    <sheetView topLeftCell="A25" zoomScale="118" zoomScaleNormal="118" workbookViewId="0">
      <selection activeCell="A17" sqref="A17:H17"/>
    </sheetView>
  </sheetViews>
  <sheetFormatPr baseColWidth="10" defaultColWidth="14.42578125" defaultRowHeight="15" customHeight="1" outlineLevelRow="1" x14ac:dyDescent="0.25"/>
  <cols>
    <col min="1" max="3" width="26.140625" customWidth="1"/>
    <col min="4" max="4" width="35.42578125" customWidth="1"/>
    <col min="5" max="5" width="26.140625" customWidth="1"/>
    <col min="6" max="6" width="29.42578125" customWidth="1"/>
    <col min="7" max="7" width="18.42578125" customWidth="1"/>
    <col min="8" max="8" width="33.140625" customWidth="1"/>
  </cols>
  <sheetData>
    <row r="1" spans="1:28" x14ac:dyDescent="0.25">
      <c r="A1" s="47" t="s">
        <v>0</v>
      </c>
      <c r="B1" s="49"/>
      <c r="C1" s="49"/>
      <c r="D1" s="49"/>
      <c r="E1" s="49"/>
      <c r="F1" s="49"/>
      <c r="G1" s="49"/>
      <c r="H1" s="50"/>
      <c r="I1" s="1"/>
      <c r="J1" s="1"/>
      <c r="K1" s="1"/>
      <c r="L1" s="1"/>
      <c r="M1" s="1"/>
      <c r="N1" s="1"/>
      <c r="O1" s="1"/>
      <c r="P1" s="1"/>
      <c r="Q1" s="1"/>
      <c r="R1" s="1"/>
      <c r="S1" s="1"/>
      <c r="T1" s="1"/>
      <c r="U1" s="1"/>
      <c r="V1" s="1"/>
      <c r="W1" s="1"/>
      <c r="X1" s="1"/>
      <c r="Y1" s="1"/>
      <c r="Z1" s="1"/>
      <c r="AA1" s="1"/>
      <c r="AB1" s="1"/>
    </row>
    <row r="2" spans="1:28" x14ac:dyDescent="0.25">
      <c r="A2" s="2" t="s">
        <v>1</v>
      </c>
      <c r="B2" s="51" t="s">
        <v>41</v>
      </c>
      <c r="C2" s="49"/>
      <c r="D2" s="50"/>
      <c r="E2" s="2" t="s">
        <v>2</v>
      </c>
      <c r="F2" s="52" t="s">
        <v>120</v>
      </c>
      <c r="G2" s="49"/>
      <c r="H2" s="50"/>
      <c r="I2" s="3"/>
      <c r="J2" s="3"/>
      <c r="K2" s="3"/>
      <c r="L2" s="3"/>
      <c r="M2" s="3"/>
      <c r="N2" s="3"/>
      <c r="O2" s="3"/>
      <c r="P2" s="3"/>
      <c r="Q2" s="3"/>
      <c r="R2" s="3"/>
      <c r="S2" s="3"/>
      <c r="T2" s="3"/>
      <c r="U2" s="3"/>
      <c r="V2" s="3"/>
      <c r="W2" s="3"/>
      <c r="X2" s="3"/>
      <c r="Y2" s="3"/>
      <c r="Z2" s="3"/>
      <c r="AA2" s="3"/>
      <c r="AB2" s="3"/>
    </row>
    <row r="3" spans="1:28" x14ac:dyDescent="0.25">
      <c r="A3" s="2" t="s">
        <v>3</v>
      </c>
      <c r="B3" s="2" t="s">
        <v>4</v>
      </c>
      <c r="C3" s="2" t="s">
        <v>5</v>
      </c>
      <c r="D3" s="2" t="s">
        <v>6</v>
      </c>
      <c r="E3" s="2" t="s">
        <v>7</v>
      </c>
      <c r="F3" s="2" t="s">
        <v>8</v>
      </c>
      <c r="G3" s="2" t="s">
        <v>9</v>
      </c>
      <c r="H3" s="2" t="s">
        <v>10</v>
      </c>
      <c r="I3" s="1"/>
      <c r="J3" s="1"/>
      <c r="K3" s="1"/>
      <c r="L3" s="1"/>
      <c r="M3" s="1"/>
      <c r="N3" s="1"/>
      <c r="O3" s="1"/>
      <c r="P3" s="1"/>
      <c r="Q3" s="1"/>
      <c r="R3" s="1"/>
      <c r="S3" s="1"/>
      <c r="T3" s="1"/>
      <c r="U3" s="1"/>
      <c r="V3" s="1"/>
      <c r="W3" s="1"/>
      <c r="X3" s="1"/>
      <c r="Y3" s="1"/>
      <c r="Z3" s="1"/>
      <c r="AA3" s="1"/>
      <c r="AB3" s="1"/>
    </row>
    <row r="4" spans="1:28" x14ac:dyDescent="0.25">
      <c r="A4" s="62" t="s">
        <v>121</v>
      </c>
      <c r="B4" s="54"/>
      <c r="C4" s="54"/>
      <c r="D4" s="54"/>
      <c r="E4" s="54"/>
      <c r="F4" s="54"/>
      <c r="G4" s="54"/>
      <c r="H4" s="55"/>
      <c r="I4" s="1"/>
      <c r="J4" s="1"/>
      <c r="K4" s="1"/>
      <c r="L4" s="1"/>
      <c r="M4" s="1"/>
      <c r="N4" s="1"/>
      <c r="O4" s="1"/>
      <c r="P4" s="1"/>
      <c r="Q4" s="1"/>
      <c r="R4" s="1"/>
      <c r="S4" s="1"/>
      <c r="T4" s="1"/>
      <c r="U4" s="1"/>
      <c r="V4" s="1"/>
      <c r="W4" s="1"/>
      <c r="X4" s="1"/>
      <c r="Y4" s="1"/>
      <c r="Z4" s="1"/>
      <c r="AA4" s="1"/>
      <c r="AB4" s="1"/>
    </row>
    <row r="5" spans="1:28" ht="135" outlineLevel="1" x14ac:dyDescent="0.25">
      <c r="A5" s="28" t="s">
        <v>16</v>
      </c>
      <c r="B5" s="31" t="s">
        <v>125</v>
      </c>
      <c r="C5" s="64" t="s">
        <v>43</v>
      </c>
      <c r="D5" s="31" t="s">
        <v>122</v>
      </c>
      <c r="E5" s="31" t="s">
        <v>123</v>
      </c>
      <c r="F5" s="26" t="s">
        <v>14</v>
      </c>
      <c r="G5" s="27" t="s">
        <v>26</v>
      </c>
      <c r="H5" s="26" t="s">
        <v>14</v>
      </c>
      <c r="I5" s="1"/>
      <c r="J5" s="1"/>
      <c r="K5" s="1"/>
      <c r="L5" s="1"/>
      <c r="M5" s="1"/>
      <c r="N5" s="1"/>
      <c r="O5" s="1"/>
      <c r="P5" s="1"/>
      <c r="Q5" s="1"/>
      <c r="R5" s="1"/>
      <c r="S5" s="1"/>
      <c r="T5" s="1"/>
      <c r="U5" s="1"/>
      <c r="V5" s="1"/>
      <c r="W5" s="1"/>
      <c r="X5" s="1"/>
      <c r="Y5" s="1"/>
      <c r="Z5" s="1"/>
      <c r="AA5" s="1"/>
      <c r="AB5" s="1"/>
    </row>
    <row r="6" spans="1:28" ht="405" outlineLevel="1" x14ac:dyDescent="0.25">
      <c r="A6" s="46" t="s">
        <v>11</v>
      </c>
      <c r="B6" s="31" t="s">
        <v>66</v>
      </c>
      <c r="C6" s="64" t="s">
        <v>43</v>
      </c>
      <c r="D6" s="26" t="s">
        <v>70</v>
      </c>
      <c r="E6" s="65" t="s">
        <v>12</v>
      </c>
      <c r="F6" s="31" t="s">
        <v>83</v>
      </c>
      <c r="G6" s="27" t="s">
        <v>26</v>
      </c>
      <c r="H6" s="26" t="s">
        <v>14</v>
      </c>
      <c r="I6" s="1"/>
      <c r="J6" s="1"/>
      <c r="K6" s="1"/>
      <c r="L6" s="1"/>
      <c r="M6" s="1"/>
      <c r="N6" s="1"/>
      <c r="O6" s="1"/>
      <c r="P6" s="1"/>
      <c r="Q6" s="1"/>
      <c r="R6" s="1"/>
      <c r="S6" s="1"/>
      <c r="T6" s="1"/>
      <c r="U6" s="1"/>
      <c r="V6" s="1"/>
      <c r="W6" s="1"/>
      <c r="X6" s="1"/>
      <c r="Y6" s="1"/>
      <c r="Z6" s="1"/>
      <c r="AA6" s="1"/>
      <c r="AB6" s="1"/>
    </row>
    <row r="7" spans="1:28" ht="405" outlineLevel="1" x14ac:dyDescent="0.25">
      <c r="A7" s="46" t="s">
        <v>11</v>
      </c>
      <c r="B7" s="31" t="s">
        <v>67</v>
      </c>
      <c r="C7" s="64" t="s">
        <v>43</v>
      </c>
      <c r="D7" s="26" t="s">
        <v>70</v>
      </c>
      <c r="E7" s="65" t="s">
        <v>12</v>
      </c>
      <c r="F7" s="31" t="s">
        <v>84</v>
      </c>
      <c r="G7" s="27" t="s">
        <v>26</v>
      </c>
      <c r="H7" s="26" t="s">
        <v>14</v>
      </c>
      <c r="I7" s="1"/>
      <c r="J7" s="1"/>
      <c r="K7" s="1"/>
      <c r="L7" s="1"/>
      <c r="M7" s="1"/>
      <c r="N7" s="1"/>
      <c r="O7" s="1"/>
      <c r="P7" s="1"/>
      <c r="Q7" s="1"/>
      <c r="R7" s="1"/>
      <c r="S7" s="1"/>
      <c r="T7" s="1"/>
      <c r="U7" s="1"/>
      <c r="V7" s="1"/>
      <c r="W7" s="1"/>
      <c r="X7" s="1"/>
      <c r="Y7" s="1"/>
      <c r="Z7" s="1"/>
      <c r="AA7" s="1"/>
      <c r="AB7" s="1"/>
    </row>
    <row r="8" spans="1:28" ht="45" outlineLevel="1" x14ac:dyDescent="0.25">
      <c r="A8" s="46" t="s">
        <v>11</v>
      </c>
      <c r="B8" s="31" t="s">
        <v>129</v>
      </c>
      <c r="C8" s="64" t="s">
        <v>43</v>
      </c>
      <c r="D8" s="31" t="s">
        <v>135</v>
      </c>
      <c r="E8" s="31" t="s">
        <v>136</v>
      </c>
      <c r="F8" s="31" t="s">
        <v>138</v>
      </c>
      <c r="G8" s="27" t="s">
        <v>26</v>
      </c>
      <c r="H8" s="26" t="s">
        <v>14</v>
      </c>
      <c r="I8" s="1"/>
      <c r="J8" s="1"/>
      <c r="K8" s="1"/>
      <c r="L8" s="1"/>
      <c r="M8" s="1"/>
      <c r="N8" s="1"/>
      <c r="O8" s="1"/>
      <c r="P8" s="1"/>
      <c r="Q8" s="1"/>
      <c r="R8" s="1"/>
      <c r="S8" s="1"/>
      <c r="T8" s="1"/>
      <c r="U8" s="1"/>
      <c r="V8" s="1"/>
      <c r="W8" s="1"/>
      <c r="X8" s="1"/>
      <c r="Y8" s="1"/>
      <c r="Z8" s="1"/>
      <c r="AA8" s="1"/>
      <c r="AB8" s="1"/>
    </row>
    <row r="9" spans="1:28" ht="90" outlineLevel="1" x14ac:dyDescent="0.25">
      <c r="A9" s="46" t="s">
        <v>11</v>
      </c>
      <c r="B9" s="31" t="s">
        <v>128</v>
      </c>
      <c r="C9" s="64" t="s">
        <v>43</v>
      </c>
      <c r="D9" s="31" t="s">
        <v>137</v>
      </c>
      <c r="E9" s="65" t="s">
        <v>12</v>
      </c>
      <c r="F9" s="31" t="s">
        <v>139</v>
      </c>
      <c r="G9" s="27" t="s">
        <v>26</v>
      </c>
      <c r="H9" s="26" t="s">
        <v>14</v>
      </c>
      <c r="I9" s="1"/>
      <c r="J9" s="1"/>
      <c r="K9" s="1"/>
      <c r="L9" s="1"/>
      <c r="M9" s="1"/>
      <c r="N9" s="1"/>
      <c r="O9" s="1"/>
      <c r="P9" s="1"/>
      <c r="Q9" s="1"/>
      <c r="R9" s="1"/>
      <c r="S9" s="1"/>
      <c r="T9" s="1"/>
      <c r="U9" s="1"/>
      <c r="V9" s="1"/>
      <c r="W9" s="1"/>
      <c r="X9" s="1"/>
      <c r="Y9" s="1"/>
      <c r="Z9" s="1"/>
      <c r="AA9" s="1"/>
      <c r="AB9" s="1"/>
    </row>
    <row r="10" spans="1:28" ht="390.75" customHeight="1" outlineLevel="1" x14ac:dyDescent="0.25">
      <c r="A10" s="46" t="s">
        <v>11</v>
      </c>
      <c r="B10" s="31" t="s">
        <v>68</v>
      </c>
      <c r="C10" s="64" t="s">
        <v>43</v>
      </c>
      <c r="D10" s="31" t="s">
        <v>71</v>
      </c>
      <c r="E10" s="65" t="s">
        <v>12</v>
      </c>
      <c r="F10" s="31" t="s">
        <v>85</v>
      </c>
      <c r="G10" s="27" t="s">
        <v>26</v>
      </c>
      <c r="H10" s="26" t="s">
        <v>14</v>
      </c>
      <c r="I10" s="1"/>
      <c r="J10" s="1"/>
      <c r="K10" s="1"/>
      <c r="L10" s="1"/>
      <c r="M10" s="1"/>
      <c r="N10" s="1"/>
      <c r="O10" s="1"/>
      <c r="P10" s="1"/>
      <c r="Q10" s="1"/>
      <c r="R10" s="1"/>
      <c r="S10" s="1"/>
      <c r="T10" s="1"/>
      <c r="U10" s="1"/>
      <c r="V10" s="1"/>
      <c r="W10" s="1"/>
      <c r="X10" s="1"/>
      <c r="Y10" s="1"/>
      <c r="Z10" s="1"/>
      <c r="AA10" s="1"/>
      <c r="AB10" s="1"/>
    </row>
    <row r="11" spans="1:28" ht="311.25" customHeight="1" outlineLevel="1" x14ac:dyDescent="0.25">
      <c r="A11" s="46" t="s">
        <v>11</v>
      </c>
      <c r="B11" s="31" t="s">
        <v>130</v>
      </c>
      <c r="C11" s="64" t="s">
        <v>43</v>
      </c>
      <c r="D11" s="26" t="s">
        <v>72</v>
      </c>
      <c r="E11" s="65" t="s">
        <v>12</v>
      </c>
      <c r="F11" s="58" t="s">
        <v>86</v>
      </c>
      <c r="G11" s="27" t="s">
        <v>26</v>
      </c>
      <c r="H11" s="26" t="s">
        <v>14</v>
      </c>
      <c r="I11" s="1"/>
      <c r="J11" s="1"/>
      <c r="K11" s="1"/>
      <c r="L11" s="1"/>
      <c r="M11" s="1"/>
      <c r="N11" s="1"/>
      <c r="O11" s="1"/>
      <c r="P11" s="1"/>
      <c r="Q11" s="1"/>
      <c r="R11" s="1"/>
      <c r="S11" s="1"/>
      <c r="T11" s="1"/>
      <c r="U11" s="1"/>
      <c r="V11" s="1"/>
      <c r="W11" s="1"/>
      <c r="X11" s="1"/>
      <c r="Y11" s="1"/>
      <c r="Z11" s="1"/>
      <c r="AA11" s="1"/>
      <c r="AB11" s="1"/>
    </row>
    <row r="12" spans="1:28" ht="285" outlineLevel="1" x14ac:dyDescent="0.25">
      <c r="A12" s="46" t="s">
        <v>11</v>
      </c>
      <c r="B12" s="31" t="s">
        <v>124</v>
      </c>
      <c r="C12" s="64" t="s">
        <v>43</v>
      </c>
      <c r="D12" s="31" t="s">
        <v>140</v>
      </c>
      <c r="E12" s="65" t="s">
        <v>12</v>
      </c>
      <c r="F12" s="31" t="s">
        <v>141</v>
      </c>
      <c r="G12" s="27" t="s">
        <v>26</v>
      </c>
      <c r="H12" s="26" t="s">
        <v>14</v>
      </c>
      <c r="I12" s="1"/>
      <c r="J12" s="1"/>
      <c r="K12" s="1"/>
      <c r="L12" s="1"/>
      <c r="M12" s="1"/>
      <c r="N12" s="1"/>
      <c r="O12" s="1"/>
      <c r="P12" s="1"/>
      <c r="Q12" s="1"/>
      <c r="R12" s="1"/>
      <c r="S12" s="1"/>
      <c r="T12" s="1"/>
      <c r="U12" s="1"/>
      <c r="V12" s="1"/>
      <c r="W12" s="1"/>
      <c r="X12" s="1"/>
      <c r="Y12" s="1"/>
      <c r="Z12" s="1"/>
      <c r="AA12" s="1"/>
      <c r="AB12" s="1"/>
    </row>
    <row r="13" spans="1:28" ht="45" outlineLevel="1" x14ac:dyDescent="0.25">
      <c r="A13" s="46" t="s">
        <v>11</v>
      </c>
      <c r="B13" s="31" t="s">
        <v>131</v>
      </c>
      <c r="C13" s="64" t="s">
        <v>43</v>
      </c>
      <c r="D13" s="31" t="s">
        <v>142</v>
      </c>
      <c r="E13" s="65" t="s">
        <v>12</v>
      </c>
      <c r="F13" s="31" t="s">
        <v>143</v>
      </c>
      <c r="G13" s="27" t="s">
        <v>26</v>
      </c>
      <c r="H13" s="26" t="s">
        <v>14</v>
      </c>
      <c r="I13" s="1"/>
      <c r="J13" s="1"/>
      <c r="K13" s="1"/>
      <c r="L13" s="1"/>
      <c r="M13" s="1"/>
      <c r="N13" s="1"/>
      <c r="O13" s="1"/>
      <c r="P13" s="1"/>
      <c r="Q13" s="1"/>
      <c r="R13" s="1"/>
      <c r="S13" s="1"/>
      <c r="T13" s="1"/>
      <c r="U13" s="1"/>
      <c r="V13" s="1"/>
      <c r="W13" s="1"/>
      <c r="X13" s="1"/>
      <c r="Y13" s="1"/>
      <c r="Z13" s="1"/>
      <c r="AA13" s="1"/>
      <c r="AB13" s="1"/>
    </row>
    <row r="14" spans="1:28" ht="45" outlineLevel="1" x14ac:dyDescent="0.25">
      <c r="A14" s="46" t="s">
        <v>11</v>
      </c>
      <c r="B14" s="31" t="s">
        <v>132</v>
      </c>
      <c r="C14" s="64" t="s">
        <v>43</v>
      </c>
      <c r="D14" s="31" t="s">
        <v>144</v>
      </c>
      <c r="E14" s="65" t="s">
        <v>12</v>
      </c>
      <c r="F14" s="26" t="s">
        <v>14</v>
      </c>
      <c r="G14" s="27" t="s">
        <v>26</v>
      </c>
      <c r="H14" s="26" t="s">
        <v>14</v>
      </c>
      <c r="I14" s="1"/>
      <c r="J14" s="1"/>
      <c r="K14" s="1"/>
      <c r="L14" s="1"/>
      <c r="M14" s="1"/>
      <c r="N14" s="1"/>
      <c r="O14" s="1"/>
      <c r="P14" s="1"/>
      <c r="Q14" s="1"/>
      <c r="R14" s="1"/>
      <c r="S14" s="1"/>
      <c r="T14" s="1"/>
      <c r="U14" s="1"/>
      <c r="V14" s="1"/>
      <c r="W14" s="1"/>
      <c r="X14" s="1"/>
      <c r="Y14" s="1"/>
      <c r="Z14" s="1"/>
      <c r="AA14" s="1"/>
      <c r="AB14" s="1"/>
    </row>
    <row r="15" spans="1:28" ht="45" outlineLevel="1" x14ac:dyDescent="0.25">
      <c r="A15" s="46" t="s">
        <v>11</v>
      </c>
      <c r="B15" s="31" t="s">
        <v>126</v>
      </c>
      <c r="C15" s="64" t="s">
        <v>43</v>
      </c>
      <c r="D15" s="31" t="s">
        <v>145</v>
      </c>
      <c r="E15" s="65" t="s">
        <v>12</v>
      </c>
      <c r="F15" s="26">
        <v>12345</v>
      </c>
      <c r="G15" s="27" t="s">
        <v>26</v>
      </c>
      <c r="H15" s="26" t="s">
        <v>14</v>
      </c>
      <c r="I15" s="1"/>
      <c r="J15" s="1"/>
      <c r="K15" s="1"/>
      <c r="L15" s="1"/>
      <c r="M15" s="1"/>
      <c r="N15" s="1"/>
      <c r="O15" s="1"/>
      <c r="P15" s="1"/>
      <c r="Q15" s="1"/>
      <c r="R15" s="1"/>
      <c r="S15" s="1"/>
      <c r="T15" s="1"/>
      <c r="U15" s="1"/>
      <c r="V15" s="1"/>
      <c r="W15" s="1"/>
      <c r="X15" s="1"/>
      <c r="Y15" s="1"/>
      <c r="Z15" s="1"/>
      <c r="AA15" s="1"/>
      <c r="AB15" s="1"/>
    </row>
    <row r="16" spans="1:28" ht="45" outlineLevel="1" x14ac:dyDescent="0.25">
      <c r="A16" s="46" t="s">
        <v>11</v>
      </c>
      <c r="B16" s="31" t="s">
        <v>127</v>
      </c>
      <c r="C16" s="64" t="s">
        <v>43</v>
      </c>
      <c r="D16" s="26" t="s">
        <v>146</v>
      </c>
      <c r="E16" s="65" t="s">
        <v>12</v>
      </c>
      <c r="F16" s="26">
        <v>3214</v>
      </c>
      <c r="G16" s="27" t="s">
        <v>26</v>
      </c>
      <c r="H16" s="26" t="s">
        <v>14</v>
      </c>
      <c r="I16" s="1"/>
      <c r="J16" s="1"/>
      <c r="K16" s="1"/>
      <c r="L16" s="1"/>
      <c r="M16" s="1"/>
      <c r="N16" s="1"/>
      <c r="O16" s="1"/>
      <c r="P16" s="1"/>
      <c r="Q16" s="1"/>
      <c r="R16" s="1"/>
      <c r="S16" s="1"/>
      <c r="T16" s="1"/>
      <c r="U16" s="1"/>
      <c r="V16" s="1"/>
      <c r="W16" s="1"/>
      <c r="X16" s="1"/>
      <c r="Y16" s="1"/>
      <c r="Z16" s="1"/>
      <c r="AA16" s="1"/>
      <c r="AB16" s="1"/>
    </row>
    <row r="17" spans="1:28" ht="45" outlineLevel="1" x14ac:dyDescent="0.25">
      <c r="A17" s="28" t="s">
        <v>16</v>
      </c>
      <c r="B17" s="31" t="s">
        <v>18</v>
      </c>
      <c r="C17" s="64" t="s">
        <v>43</v>
      </c>
      <c r="D17" s="30" t="s">
        <v>19</v>
      </c>
      <c r="E17" s="30" t="s">
        <v>20</v>
      </c>
      <c r="F17" s="26" t="s">
        <v>14</v>
      </c>
      <c r="G17" s="27" t="s">
        <v>26</v>
      </c>
      <c r="H17" s="26" t="s">
        <v>14</v>
      </c>
      <c r="I17" s="1"/>
      <c r="J17" s="1"/>
      <c r="K17" s="1"/>
      <c r="L17" s="1"/>
      <c r="M17" s="1"/>
      <c r="N17" s="1"/>
      <c r="O17" s="1"/>
      <c r="P17" s="1"/>
      <c r="Q17" s="1"/>
      <c r="R17" s="1"/>
      <c r="S17" s="1"/>
      <c r="T17" s="1"/>
      <c r="U17" s="1"/>
      <c r="V17" s="1"/>
      <c r="W17" s="1"/>
      <c r="X17" s="1"/>
      <c r="Y17" s="1"/>
      <c r="Z17" s="1"/>
      <c r="AA17" s="1"/>
      <c r="AB17" s="1"/>
    </row>
    <row r="18" spans="1:28" ht="45" outlineLevel="1" x14ac:dyDescent="0.25">
      <c r="A18" s="28" t="s">
        <v>21</v>
      </c>
      <c r="B18" s="26" t="s">
        <v>22</v>
      </c>
      <c r="C18" s="64" t="s">
        <v>43</v>
      </c>
      <c r="D18" s="26" t="s">
        <v>23</v>
      </c>
      <c r="E18" s="26" t="s">
        <v>24</v>
      </c>
      <c r="F18" s="26" t="s">
        <v>14</v>
      </c>
      <c r="G18" s="27" t="s">
        <v>26</v>
      </c>
      <c r="H18" s="26" t="s">
        <v>14</v>
      </c>
      <c r="I18" s="1"/>
      <c r="J18" s="1"/>
      <c r="K18" s="1"/>
      <c r="L18" s="1"/>
      <c r="M18" s="1"/>
      <c r="N18" s="1"/>
      <c r="O18" s="1"/>
      <c r="P18" s="1"/>
      <c r="Q18" s="1"/>
      <c r="R18" s="1"/>
      <c r="S18" s="1"/>
      <c r="T18" s="1"/>
      <c r="U18" s="1"/>
      <c r="V18" s="1"/>
      <c r="W18" s="1"/>
      <c r="X18" s="1"/>
      <c r="Y18" s="1"/>
      <c r="Z18" s="1"/>
      <c r="AA18" s="1"/>
      <c r="AB18" s="1"/>
    </row>
    <row r="19" spans="1:28" x14ac:dyDescent="0.25">
      <c r="A19" s="68" t="s">
        <v>133</v>
      </c>
      <c r="B19" s="56"/>
      <c r="C19" s="56"/>
      <c r="D19" s="56"/>
      <c r="E19" s="56"/>
      <c r="F19" s="56"/>
      <c r="G19" s="56"/>
      <c r="H19" s="56"/>
      <c r="I19" s="1"/>
      <c r="J19" s="1"/>
      <c r="K19" s="1"/>
      <c r="L19" s="1"/>
      <c r="M19" s="1"/>
      <c r="N19" s="1"/>
      <c r="O19" s="1"/>
      <c r="P19" s="1"/>
      <c r="Q19" s="1"/>
      <c r="R19" s="1"/>
      <c r="S19" s="1"/>
      <c r="T19" s="1"/>
      <c r="U19" s="1"/>
      <c r="V19" s="1"/>
      <c r="W19" s="1"/>
      <c r="X19" s="1"/>
      <c r="Y19" s="1"/>
      <c r="Z19" s="1"/>
      <c r="AA19" s="1"/>
      <c r="AB19" s="1"/>
    </row>
    <row r="20" spans="1:28" ht="180" outlineLevel="1" x14ac:dyDescent="0.25">
      <c r="A20" s="28" t="s">
        <v>16</v>
      </c>
      <c r="B20" s="26" t="s">
        <v>132</v>
      </c>
      <c r="C20" s="63"/>
      <c r="D20" s="31" t="s">
        <v>147</v>
      </c>
      <c r="E20" s="31" t="s">
        <v>148</v>
      </c>
      <c r="F20" s="26" t="s">
        <v>14</v>
      </c>
      <c r="G20" s="27" t="s">
        <v>26</v>
      </c>
      <c r="H20" s="26" t="s">
        <v>14</v>
      </c>
      <c r="I20" s="1"/>
      <c r="J20" s="1"/>
      <c r="K20" s="1"/>
      <c r="L20" s="1"/>
      <c r="M20" s="1"/>
      <c r="N20" s="1"/>
      <c r="O20" s="1"/>
      <c r="P20" s="1"/>
      <c r="Q20" s="1"/>
      <c r="R20" s="1"/>
      <c r="S20" s="1"/>
      <c r="T20" s="1"/>
      <c r="U20" s="1"/>
      <c r="V20" s="1"/>
      <c r="W20" s="1"/>
      <c r="X20" s="1"/>
      <c r="Y20" s="1"/>
      <c r="Z20" s="1"/>
      <c r="AA20" s="1"/>
      <c r="AB20" s="1"/>
    </row>
    <row r="21" spans="1:28" x14ac:dyDescent="0.25">
      <c r="A21" s="68" t="s">
        <v>134</v>
      </c>
      <c r="B21" s="56"/>
      <c r="C21" s="56"/>
      <c r="D21" s="56"/>
      <c r="E21" s="56"/>
      <c r="F21" s="56"/>
      <c r="G21" s="56"/>
      <c r="H21" s="56"/>
      <c r="I21" s="1"/>
      <c r="J21" s="1"/>
      <c r="K21" s="1"/>
      <c r="L21" s="1"/>
      <c r="M21" s="1"/>
      <c r="N21" s="1"/>
      <c r="O21" s="1"/>
      <c r="P21" s="1"/>
      <c r="Q21" s="1"/>
      <c r="R21" s="1"/>
      <c r="S21" s="1"/>
      <c r="T21" s="1"/>
      <c r="U21" s="1"/>
      <c r="V21" s="1"/>
      <c r="W21" s="1"/>
      <c r="X21" s="1"/>
      <c r="Y21" s="1"/>
      <c r="Z21" s="1"/>
      <c r="AA21" s="1"/>
      <c r="AB21" s="1"/>
    </row>
    <row r="22" spans="1:28" ht="180" outlineLevel="1" x14ac:dyDescent="0.25">
      <c r="A22" s="28" t="s">
        <v>16</v>
      </c>
      <c r="B22" s="31" t="s">
        <v>151</v>
      </c>
      <c r="C22" s="63"/>
      <c r="D22" s="31" t="s">
        <v>149</v>
      </c>
      <c r="E22" s="31" t="s">
        <v>150</v>
      </c>
      <c r="F22" s="26" t="s">
        <v>14</v>
      </c>
      <c r="G22" s="27" t="s">
        <v>26</v>
      </c>
      <c r="H22" s="26" t="s">
        <v>14</v>
      </c>
      <c r="I22" s="1"/>
      <c r="J22" s="1"/>
      <c r="K22" s="1"/>
      <c r="L22" s="1"/>
      <c r="M22" s="1"/>
      <c r="N22" s="1"/>
      <c r="O22" s="1"/>
      <c r="P22" s="1"/>
      <c r="Q22" s="1"/>
      <c r="R22" s="1"/>
      <c r="S22" s="1"/>
      <c r="T22" s="1"/>
      <c r="U22" s="1"/>
      <c r="V22" s="1"/>
      <c r="W22" s="1"/>
      <c r="X22" s="1"/>
      <c r="Y22" s="1"/>
      <c r="Z22" s="1"/>
      <c r="AA22" s="1"/>
      <c r="AB22" s="1"/>
    </row>
    <row r="23" spans="1:28"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7.25" x14ac:dyDescent="0.25">
      <c r="A24" s="53" t="str">
        <f>G3</f>
        <v>Estado de la prueba</v>
      </c>
      <c r="B24" s="54"/>
      <c r="C24" s="5"/>
      <c r="D24" s="53" t="str">
        <f>A3</f>
        <v>Tipos de pruebas</v>
      </c>
      <c r="E24" s="54"/>
      <c r="F24" s="6" t="s">
        <v>25</v>
      </c>
      <c r="G24" s="1"/>
      <c r="H24" s="1"/>
      <c r="I24" s="1"/>
      <c r="J24" s="1"/>
      <c r="K24" s="1"/>
      <c r="L24" s="1"/>
      <c r="M24" s="1"/>
      <c r="N24" s="1"/>
      <c r="O24" s="1"/>
      <c r="P24" s="1"/>
      <c r="Q24" s="1"/>
      <c r="R24" s="1"/>
      <c r="S24" s="1"/>
      <c r="T24" s="1"/>
      <c r="U24" s="1"/>
      <c r="V24" s="1"/>
      <c r="W24" s="1"/>
      <c r="X24" s="1"/>
      <c r="Y24" s="1"/>
      <c r="Z24" s="1"/>
      <c r="AA24" s="1"/>
      <c r="AB24" s="1"/>
    </row>
    <row r="25" spans="1:28" ht="19.5" customHeight="1" x14ac:dyDescent="0.25">
      <c r="A25" s="35" t="s">
        <v>26</v>
      </c>
      <c r="B25" s="38">
        <f>B33+B39+B45</f>
        <v>16</v>
      </c>
      <c r="C25" s="1"/>
      <c r="D25" s="39" t="s">
        <v>27</v>
      </c>
      <c r="E25" s="38">
        <f>COUNTIF(A5:A22, "PU")</f>
        <v>11</v>
      </c>
      <c r="F25" s="41">
        <f>E25/E29</f>
        <v>0.6875</v>
      </c>
      <c r="G25" s="1"/>
      <c r="H25" s="1"/>
      <c r="I25" s="1"/>
      <c r="J25" s="1"/>
      <c r="K25" s="1"/>
      <c r="L25" s="1"/>
      <c r="M25" s="1"/>
      <c r="N25" s="1"/>
      <c r="O25" s="1"/>
      <c r="P25" s="1"/>
      <c r="Q25" s="1"/>
      <c r="R25" s="1"/>
      <c r="S25" s="1"/>
      <c r="T25" s="1"/>
      <c r="U25" s="1"/>
      <c r="V25" s="1"/>
      <c r="W25" s="1"/>
      <c r="X25" s="1"/>
      <c r="Y25" s="1"/>
      <c r="Z25" s="1"/>
      <c r="AA25" s="1"/>
      <c r="AB25" s="1"/>
    </row>
    <row r="26" spans="1:28" ht="19.5" customHeight="1" x14ac:dyDescent="0.25">
      <c r="A26" s="35" t="s">
        <v>28</v>
      </c>
      <c r="B26" s="28">
        <f>B34+B40+B46</f>
        <v>0</v>
      </c>
      <c r="C26" s="1"/>
      <c r="D26" s="42" t="s">
        <v>29</v>
      </c>
      <c r="E26" s="28">
        <f>COUNTIF(A5:A22, "PF")</f>
        <v>4</v>
      </c>
      <c r="F26" s="43">
        <f>E26/E29</f>
        <v>0.25</v>
      </c>
      <c r="G26" s="1"/>
      <c r="H26" s="1"/>
      <c r="I26" s="1"/>
      <c r="J26" s="1"/>
      <c r="K26" s="1"/>
      <c r="L26" s="1"/>
      <c r="M26" s="1"/>
      <c r="N26" s="1"/>
      <c r="O26" s="1"/>
      <c r="P26" s="1"/>
      <c r="Q26" s="1"/>
      <c r="R26" s="1"/>
      <c r="S26" s="1"/>
      <c r="T26" s="1"/>
      <c r="U26" s="1"/>
      <c r="V26" s="1"/>
      <c r="W26" s="1"/>
      <c r="X26" s="1"/>
      <c r="Y26" s="1"/>
      <c r="Z26" s="1"/>
      <c r="AA26" s="1"/>
      <c r="AB26" s="1"/>
    </row>
    <row r="27" spans="1:28" ht="19.5" customHeight="1" x14ac:dyDescent="0.25">
      <c r="A27" s="35" t="s">
        <v>13</v>
      </c>
      <c r="B27" s="38">
        <f>B35+B41+B47</f>
        <v>0</v>
      </c>
      <c r="C27" s="1"/>
      <c r="D27" s="39" t="s">
        <v>30</v>
      </c>
      <c r="E27" s="38">
        <f>COUNTIF(A5:A22, "PNF")</f>
        <v>1</v>
      </c>
      <c r="F27" s="41">
        <f>E27/E29</f>
        <v>6.25E-2</v>
      </c>
      <c r="G27" s="1"/>
      <c r="H27" s="1"/>
      <c r="I27" s="1"/>
      <c r="J27" s="1"/>
      <c r="K27" s="1"/>
      <c r="L27" s="1"/>
      <c r="M27" s="1"/>
      <c r="N27" s="1"/>
      <c r="O27" s="1"/>
      <c r="P27" s="1"/>
      <c r="Q27" s="1"/>
      <c r="R27" s="1"/>
      <c r="S27" s="1"/>
      <c r="T27" s="1"/>
      <c r="U27" s="1"/>
      <c r="V27" s="1"/>
      <c r="W27" s="1"/>
      <c r="X27" s="1"/>
      <c r="Y27" s="1"/>
      <c r="Z27" s="1"/>
      <c r="AA27" s="1"/>
      <c r="AB27" s="1"/>
    </row>
    <row r="28" spans="1:28" ht="19.5" customHeight="1" x14ac:dyDescent="0.25">
      <c r="A28" s="35" t="s">
        <v>15</v>
      </c>
      <c r="B28" s="28">
        <f>B36+B42+B48</f>
        <v>0</v>
      </c>
      <c r="C28" s="1"/>
      <c r="D28" s="42" t="s">
        <v>31</v>
      </c>
      <c r="E28" s="28">
        <f>COUNTIF(A5:A22, "PI")</f>
        <v>0</v>
      </c>
      <c r="F28" s="43">
        <f>E28/E29</f>
        <v>0</v>
      </c>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25">
      <c r="A29" s="39" t="s">
        <v>32</v>
      </c>
      <c r="B29" s="38">
        <f>SUM(B25:B28)</f>
        <v>16</v>
      </c>
      <c r="C29" s="1"/>
      <c r="D29" s="39" t="s">
        <v>33</v>
      </c>
      <c r="E29" s="38">
        <f>SUM(E25:E28)</f>
        <v>16</v>
      </c>
      <c r="F29" s="40"/>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7.25" customHeight="1" x14ac:dyDescent="0.25">
      <c r="A31" s="47" t="s">
        <v>34</v>
      </c>
      <c r="B31" s="48"/>
      <c r="C31" s="5"/>
      <c r="D31" s="5"/>
      <c r="E31" s="1"/>
      <c r="F31" s="1"/>
      <c r="G31" s="1"/>
      <c r="H31" s="1"/>
      <c r="I31" s="1"/>
      <c r="J31" s="1"/>
      <c r="K31" s="1"/>
      <c r="L31" s="1"/>
      <c r="M31" s="1"/>
      <c r="N31" s="1"/>
      <c r="O31" s="1"/>
      <c r="P31" s="1"/>
      <c r="Q31" s="1"/>
      <c r="R31" s="1"/>
      <c r="S31" s="1"/>
      <c r="T31" s="1"/>
      <c r="U31" s="1"/>
      <c r="V31" s="1"/>
      <c r="W31" s="1"/>
      <c r="X31" s="1"/>
      <c r="Y31" s="1"/>
      <c r="Z31" s="1"/>
      <c r="AA31" s="1"/>
      <c r="AB31" s="1"/>
    </row>
    <row r="32" spans="1:28" ht="45" x14ac:dyDescent="0.25">
      <c r="A32" s="2" t="str">
        <f>A4</f>
        <v>CP10: Verificación de Solicitud de Registro Básico del Usuario</v>
      </c>
      <c r="B32" s="2" t="s">
        <v>35</v>
      </c>
      <c r="C32" s="1"/>
      <c r="D32" s="17"/>
      <c r="E32" s="1"/>
      <c r="F32" s="1"/>
      <c r="G32" s="1"/>
      <c r="H32" s="1"/>
      <c r="I32" s="1"/>
      <c r="J32" s="1"/>
      <c r="K32" s="1"/>
      <c r="L32" s="1"/>
      <c r="M32" s="1"/>
      <c r="N32" s="1"/>
      <c r="O32" s="1"/>
      <c r="P32" s="1"/>
      <c r="Q32" s="1"/>
      <c r="R32" s="1"/>
      <c r="S32" s="1"/>
      <c r="T32" s="1"/>
      <c r="U32" s="1"/>
      <c r="V32" s="1"/>
      <c r="W32" s="1"/>
      <c r="X32" s="1"/>
      <c r="Y32" s="1"/>
      <c r="Z32" s="1"/>
      <c r="AA32" s="1"/>
      <c r="AB32" s="1"/>
    </row>
    <row r="33" spans="1:28" ht="19.5" customHeight="1" outlineLevel="1" x14ac:dyDescent="0.25">
      <c r="A33" s="33" t="s">
        <v>26</v>
      </c>
      <c r="B33" s="38">
        <f>COUNTIF(G5:G18, "No ejecutado")</f>
        <v>14</v>
      </c>
      <c r="C33" s="1"/>
      <c r="D33" s="19"/>
      <c r="E33" s="1"/>
      <c r="F33" s="1"/>
      <c r="G33" s="1"/>
      <c r="H33" s="1"/>
      <c r="I33" s="1"/>
      <c r="J33" s="1"/>
      <c r="K33" s="1"/>
      <c r="L33" s="1"/>
      <c r="M33" s="1"/>
      <c r="N33" s="1"/>
      <c r="O33" s="1"/>
      <c r="P33" s="1"/>
      <c r="Q33" s="1"/>
      <c r="R33" s="1"/>
      <c r="S33" s="1"/>
      <c r="T33" s="1"/>
      <c r="U33" s="1"/>
      <c r="V33" s="1"/>
      <c r="W33" s="1"/>
      <c r="X33" s="1"/>
      <c r="Y33" s="1"/>
      <c r="Z33" s="1"/>
      <c r="AA33" s="1"/>
      <c r="AB33" s="1"/>
    </row>
    <row r="34" spans="1:28" ht="19.5" customHeight="1" outlineLevel="1" x14ac:dyDescent="0.25">
      <c r="A34" s="35" t="s">
        <v>28</v>
      </c>
      <c r="B34" s="28">
        <f>COUNTIF(G5:G18, "Bloqueado")</f>
        <v>0</v>
      </c>
      <c r="C34" s="1"/>
      <c r="D34" s="19"/>
      <c r="E34" s="1"/>
      <c r="F34" s="1"/>
      <c r="G34" s="1"/>
      <c r="H34" s="1"/>
      <c r="I34" s="1"/>
      <c r="J34" s="1"/>
      <c r="K34" s="1"/>
      <c r="L34" s="1"/>
      <c r="M34" s="1"/>
      <c r="N34" s="1"/>
      <c r="O34" s="1"/>
      <c r="P34" s="1"/>
      <c r="Q34" s="1"/>
      <c r="R34" s="1"/>
      <c r="S34" s="1"/>
      <c r="T34" s="1"/>
      <c r="U34" s="1"/>
      <c r="V34" s="1"/>
      <c r="W34" s="1"/>
      <c r="X34" s="1"/>
      <c r="Y34" s="1"/>
      <c r="Z34" s="1"/>
      <c r="AA34" s="1"/>
      <c r="AB34" s="1"/>
    </row>
    <row r="35" spans="1:28" ht="19.5" customHeight="1" outlineLevel="1" x14ac:dyDescent="0.25">
      <c r="A35" s="35" t="s">
        <v>13</v>
      </c>
      <c r="B35" s="38">
        <f>COUNTIF(G5:G18, "Fallado")</f>
        <v>0</v>
      </c>
      <c r="C35" s="1"/>
      <c r="D35" s="19"/>
      <c r="E35" s="1"/>
      <c r="F35" s="1"/>
      <c r="G35" s="1"/>
      <c r="H35" s="1"/>
      <c r="I35" s="1"/>
      <c r="J35" s="1"/>
      <c r="K35" s="1"/>
      <c r="L35" s="1"/>
      <c r="M35" s="1"/>
      <c r="N35" s="1"/>
      <c r="O35" s="1"/>
      <c r="P35" s="1"/>
      <c r="Q35" s="1"/>
      <c r="R35" s="1"/>
      <c r="S35" s="1"/>
      <c r="T35" s="1"/>
      <c r="U35" s="1"/>
      <c r="V35" s="1"/>
      <c r="W35" s="1"/>
      <c r="X35" s="1"/>
      <c r="Y35" s="1"/>
      <c r="Z35" s="1"/>
      <c r="AA35" s="1"/>
      <c r="AB35" s="1"/>
    </row>
    <row r="36" spans="1:28" ht="19.5" customHeight="1" outlineLevel="1" x14ac:dyDescent="0.25">
      <c r="A36" s="35" t="s">
        <v>15</v>
      </c>
      <c r="B36" s="28">
        <f>COUNTIF(G5:G18, "Pasado")</f>
        <v>0</v>
      </c>
      <c r="C36" s="1"/>
      <c r="D36" s="19"/>
      <c r="E36" s="1"/>
      <c r="F36" s="1"/>
      <c r="G36" s="1"/>
      <c r="H36" s="1"/>
      <c r="I36" s="1"/>
      <c r="J36" s="1"/>
      <c r="K36" s="1"/>
      <c r="L36" s="1"/>
      <c r="M36" s="1"/>
      <c r="N36" s="1"/>
      <c r="O36" s="1"/>
      <c r="P36" s="1"/>
      <c r="Q36" s="1"/>
      <c r="R36" s="1"/>
      <c r="S36" s="1"/>
      <c r="T36" s="1"/>
      <c r="U36" s="1"/>
      <c r="V36" s="1"/>
      <c r="W36" s="1"/>
      <c r="X36" s="1"/>
      <c r="Y36" s="1"/>
      <c r="Z36" s="1"/>
      <c r="AA36" s="1"/>
      <c r="AB36" s="1"/>
    </row>
    <row r="37" spans="1:28" ht="15.75" customHeight="1" outlineLevel="1" x14ac:dyDescent="0.25">
      <c r="A37" s="39" t="s">
        <v>36</v>
      </c>
      <c r="B37" s="38">
        <f>SUM(B33:B36)</f>
        <v>14</v>
      </c>
      <c r="C37" s="1"/>
      <c r="D37" s="19"/>
      <c r="E37" s="1"/>
      <c r="F37" s="1"/>
      <c r="G37" s="1"/>
      <c r="H37" s="1"/>
      <c r="I37" s="1"/>
      <c r="J37" s="1"/>
      <c r="K37" s="1"/>
      <c r="L37" s="1"/>
      <c r="M37" s="1"/>
      <c r="N37" s="1"/>
      <c r="O37" s="1"/>
      <c r="P37" s="1"/>
      <c r="Q37" s="1"/>
      <c r="R37" s="1"/>
      <c r="S37" s="1"/>
      <c r="T37" s="1"/>
      <c r="U37" s="1"/>
      <c r="V37" s="1"/>
      <c r="W37" s="1"/>
      <c r="X37" s="1"/>
      <c r="Y37" s="1"/>
      <c r="Z37" s="1"/>
      <c r="AA37" s="1"/>
      <c r="AB37" s="1"/>
    </row>
    <row r="38" spans="1:28" ht="60" x14ac:dyDescent="0.25">
      <c r="A38" s="2" t="str">
        <f>A19</f>
        <v>CP11: Verificación del Bloqueo y Autocompletado del Campo "Usuario de Acceso"</v>
      </c>
      <c r="B38" s="2" t="s">
        <v>35</v>
      </c>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75" customHeight="1" outlineLevel="1" x14ac:dyDescent="0.25">
      <c r="A39" s="33" t="s">
        <v>26</v>
      </c>
      <c r="B39" s="38">
        <f>COUNTIF(G20:G20, "No ejecutado")</f>
        <v>1</v>
      </c>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75" customHeight="1" outlineLevel="1" x14ac:dyDescent="0.25">
      <c r="A40" s="35" t="s">
        <v>28</v>
      </c>
      <c r="B40" s="28">
        <f>COUNTIF(G20:G20, "Bloqueado")</f>
        <v>0</v>
      </c>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75" customHeight="1" outlineLevel="1" x14ac:dyDescent="0.25">
      <c r="A41" s="35" t="s">
        <v>13</v>
      </c>
      <c r="B41" s="38">
        <f>COUNTIF(G20:G20, "Fallado")</f>
        <v>0</v>
      </c>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75" customHeight="1" outlineLevel="1" x14ac:dyDescent="0.25">
      <c r="A42" s="35" t="s">
        <v>15</v>
      </c>
      <c r="B42" s="28">
        <f>COUNTIF(G20:G20, "Pasado")</f>
        <v>0</v>
      </c>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75" customHeight="1" outlineLevel="1" x14ac:dyDescent="0.25">
      <c r="A43" s="39" t="s">
        <v>36</v>
      </c>
      <c r="B43" s="38">
        <f>SUM(B39:B42)</f>
        <v>1</v>
      </c>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30" x14ac:dyDescent="0.25">
      <c r="A44" s="44" t="str">
        <f>A21</f>
        <v>CP11: Verificación de Validación de Contraseña</v>
      </c>
      <c r="B44" s="45" t="s">
        <v>35</v>
      </c>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75" customHeight="1" outlineLevel="1" x14ac:dyDescent="0.25">
      <c r="A45" s="18" t="s">
        <v>26</v>
      </c>
      <c r="B45" s="8">
        <f>COUNTIF(G22:G22, "No ejecutado")</f>
        <v>1</v>
      </c>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75" customHeight="1" outlineLevel="1" x14ac:dyDescent="0.25">
      <c r="A46" s="7" t="s">
        <v>28</v>
      </c>
      <c r="B46" s="12">
        <f>COUNTIF(G22:G22, "Bloqueado")</f>
        <v>0</v>
      </c>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75" customHeight="1" outlineLevel="1" x14ac:dyDescent="0.25">
      <c r="A47" s="7" t="s">
        <v>13</v>
      </c>
      <c r="B47" s="8">
        <f>COUNTIF(G22:G22, "Fallado")</f>
        <v>0</v>
      </c>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75" customHeight="1" outlineLevel="1" x14ac:dyDescent="0.25">
      <c r="A48" s="7" t="s">
        <v>15</v>
      </c>
      <c r="B48" s="12">
        <f>COUNTIF(G22:G22, "Pasado")</f>
        <v>0</v>
      </c>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75" customHeight="1" outlineLevel="1" x14ac:dyDescent="0.25">
      <c r="A49" s="15" t="s">
        <v>36</v>
      </c>
      <c r="B49" s="8">
        <f>SUM(B45:B48)</f>
        <v>1</v>
      </c>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sheetData>
  <mergeCells count="9">
    <mergeCell ref="A1:H1"/>
    <mergeCell ref="B2:D2"/>
    <mergeCell ref="F2:H2"/>
    <mergeCell ref="A4:H4"/>
    <mergeCell ref="A24:B24"/>
    <mergeCell ref="D24:E24"/>
    <mergeCell ref="A31:B31"/>
    <mergeCell ref="A19:H19"/>
    <mergeCell ref="A21:H21"/>
  </mergeCells>
  <conditionalFormatting sqref="A25:A28">
    <cfRule type="containsText" dxfId="191" priority="21" operator="containsText" text="Bloqueado">
      <formula>NOT(ISERROR(SEARCH(("Bloqueado"),(A25))))</formula>
    </cfRule>
    <cfRule type="containsText" dxfId="190" priority="22" operator="containsText" text="Fallado">
      <formula>NOT(ISERROR(SEARCH(("Fallado"),(A25))))</formula>
    </cfRule>
    <cfRule type="containsText" dxfId="189" priority="23" operator="containsText" text="No ejecutado">
      <formula>NOT(ISERROR(SEARCH(("No ejecutado"),(A25))))</formula>
    </cfRule>
    <cfRule type="containsText" dxfId="188" priority="24" operator="containsText" text="Pasado">
      <formula>NOT(ISERROR(SEARCH(("Pasado"),(A25))))</formula>
    </cfRule>
  </conditionalFormatting>
  <conditionalFormatting sqref="A33:A36">
    <cfRule type="containsText" dxfId="187" priority="25" operator="containsText" text="Bloqueado">
      <formula>NOT(ISERROR(SEARCH(("Bloqueado"),(A33))))</formula>
    </cfRule>
    <cfRule type="containsText" dxfId="186" priority="26" operator="containsText" text="Fallado">
      <formula>NOT(ISERROR(SEARCH(("Fallado"),(A33))))</formula>
    </cfRule>
    <cfRule type="containsText" dxfId="185" priority="27" operator="containsText" text="No ejecutado">
      <formula>NOT(ISERROR(SEARCH(("No ejecutado"),(A33))))</formula>
    </cfRule>
    <cfRule type="containsText" dxfId="184" priority="28" operator="containsText" text="Pasado">
      <formula>NOT(ISERROR(SEARCH(("Pasado"),(A33))))</formula>
    </cfRule>
  </conditionalFormatting>
  <conditionalFormatting sqref="A39:A42">
    <cfRule type="containsText" dxfId="183" priority="29" operator="containsText" text="Bloqueado">
      <formula>NOT(ISERROR(SEARCH(("Bloqueado"),(A39))))</formula>
    </cfRule>
    <cfRule type="containsText" dxfId="182" priority="30" operator="containsText" text="Fallado">
      <formula>NOT(ISERROR(SEARCH(("Fallado"),(A39))))</formula>
    </cfRule>
    <cfRule type="containsText" dxfId="181" priority="31" operator="containsText" text="No ejecutado">
      <formula>NOT(ISERROR(SEARCH(("No ejecutado"),(A39))))</formula>
    </cfRule>
    <cfRule type="containsText" dxfId="180" priority="32" operator="containsText" text="Pasado">
      <formula>NOT(ISERROR(SEARCH(("Pasado"),(A39))))</formula>
    </cfRule>
  </conditionalFormatting>
  <conditionalFormatting sqref="A45:A48">
    <cfRule type="containsText" dxfId="179" priority="33" operator="containsText" text="Bloqueado">
      <formula>NOT(ISERROR(SEARCH(("Bloqueado"),(A45))))</formula>
    </cfRule>
    <cfRule type="containsText" dxfId="178" priority="34" operator="containsText" text="Fallado">
      <formula>NOT(ISERROR(SEARCH(("Fallado"),(A45))))</formula>
    </cfRule>
    <cfRule type="containsText" dxfId="177" priority="35" operator="containsText" text="No ejecutado">
      <formula>NOT(ISERROR(SEARCH(("No ejecutado"),(A45))))</formula>
    </cfRule>
    <cfRule type="containsText" dxfId="176" priority="36" operator="containsText" text="Pasado">
      <formula>NOT(ISERROR(SEARCH(("Pasado"),(A45))))</formula>
    </cfRule>
  </conditionalFormatting>
  <conditionalFormatting sqref="G5:G6 G8:G9 G12:G16">
    <cfRule type="containsText" dxfId="175" priority="93" operator="containsText" text="Bloqueado">
      <formula>NOT(ISERROR(SEARCH(("Bloqueado"),(G5))))</formula>
    </cfRule>
    <cfRule type="containsText" dxfId="174" priority="94" operator="containsText" text="Fallado">
      <formula>NOT(ISERROR(SEARCH(("Fallado"),(G5))))</formula>
    </cfRule>
    <cfRule type="containsText" dxfId="173" priority="95" operator="containsText" text="No ejecutado">
      <formula>NOT(ISERROR(SEARCH(("No ejecutado"),(G5))))</formula>
    </cfRule>
    <cfRule type="containsText" dxfId="172" priority="96" operator="containsText" text="Pasado">
      <formula>NOT(ISERROR(SEARCH(("Pasado"),(G5))))</formula>
    </cfRule>
  </conditionalFormatting>
  <conditionalFormatting sqref="G20">
    <cfRule type="containsText" dxfId="171" priority="89" operator="containsText" text="Bloqueado">
      <formula>NOT(ISERROR(SEARCH(("Bloqueado"),(G20))))</formula>
    </cfRule>
    <cfRule type="containsText" dxfId="170" priority="90" operator="containsText" text="Fallado">
      <formula>NOT(ISERROR(SEARCH(("Fallado"),(G20))))</formula>
    </cfRule>
    <cfRule type="containsText" dxfId="169" priority="91" operator="containsText" text="No ejecutado">
      <formula>NOT(ISERROR(SEARCH(("No ejecutado"),(G20))))</formula>
    </cfRule>
    <cfRule type="containsText" dxfId="168" priority="92" operator="containsText" text="Pasado">
      <formula>NOT(ISERROR(SEARCH(("Pasado"),(G20))))</formula>
    </cfRule>
  </conditionalFormatting>
  <conditionalFormatting sqref="G22">
    <cfRule type="containsText" dxfId="167" priority="85" operator="containsText" text="Bloqueado">
      <formula>NOT(ISERROR(SEARCH(("Bloqueado"),(G22))))</formula>
    </cfRule>
    <cfRule type="containsText" dxfId="166" priority="86" operator="containsText" text="Fallado">
      <formula>NOT(ISERROR(SEARCH(("Fallado"),(G22))))</formula>
    </cfRule>
    <cfRule type="containsText" dxfId="165" priority="87" operator="containsText" text="No ejecutado">
      <formula>NOT(ISERROR(SEARCH(("No ejecutado"),(G22))))</formula>
    </cfRule>
    <cfRule type="containsText" dxfId="164" priority="88" operator="containsText" text="Pasado">
      <formula>NOT(ISERROR(SEARCH(("Pasado"),(G22))))</formula>
    </cfRule>
  </conditionalFormatting>
  <conditionalFormatting sqref="G18">
    <cfRule type="containsText" dxfId="163" priority="17" operator="containsText" text="Bloqueado">
      <formula>NOT(ISERROR(SEARCH(("Bloqueado"),(G18))))</formula>
    </cfRule>
    <cfRule type="containsText" dxfId="162" priority="18" operator="containsText" text="Fallado">
      <formula>NOT(ISERROR(SEARCH(("Fallado"),(G18))))</formula>
    </cfRule>
    <cfRule type="containsText" dxfId="161" priority="19" operator="containsText" text="No ejecutado">
      <formula>NOT(ISERROR(SEARCH(("No ejecutado"),(G18))))</formula>
    </cfRule>
    <cfRule type="containsText" dxfId="160" priority="20" operator="containsText" text="Pasado">
      <formula>NOT(ISERROR(SEARCH(("Pasado"),(G18))))</formula>
    </cfRule>
  </conditionalFormatting>
  <conditionalFormatting sqref="G17">
    <cfRule type="containsText" dxfId="159" priority="13" operator="containsText" text="Bloqueado">
      <formula>NOT(ISERROR(SEARCH(("Bloqueado"),(G17))))</formula>
    </cfRule>
    <cfRule type="containsText" dxfId="158" priority="14" operator="containsText" text="Fallado">
      <formula>NOT(ISERROR(SEARCH(("Fallado"),(G17))))</formula>
    </cfRule>
    <cfRule type="containsText" dxfId="157" priority="15" operator="containsText" text="No ejecutado">
      <formula>NOT(ISERROR(SEARCH(("No ejecutado"),(G17))))</formula>
    </cfRule>
    <cfRule type="containsText" dxfId="156" priority="16" operator="containsText" text="Pasado">
      <formula>NOT(ISERROR(SEARCH(("Pasado"),(G17))))</formula>
    </cfRule>
  </conditionalFormatting>
  <conditionalFormatting sqref="G7">
    <cfRule type="containsText" dxfId="155" priority="9" operator="containsText" text="Bloqueado">
      <formula>NOT(ISERROR(SEARCH(("Bloqueado"),(G7))))</formula>
    </cfRule>
    <cfRule type="containsText" dxfId="154" priority="10" operator="containsText" text="Fallado">
      <formula>NOT(ISERROR(SEARCH(("Fallado"),(G7))))</formula>
    </cfRule>
    <cfRule type="containsText" dxfId="153" priority="11" operator="containsText" text="No ejecutado">
      <formula>NOT(ISERROR(SEARCH(("No ejecutado"),(G7))))</formula>
    </cfRule>
    <cfRule type="containsText" dxfId="152" priority="12" operator="containsText" text="Pasado">
      <formula>NOT(ISERROR(SEARCH(("Pasado"),(G7))))</formula>
    </cfRule>
  </conditionalFormatting>
  <conditionalFormatting sqref="G10">
    <cfRule type="containsText" dxfId="151" priority="5" operator="containsText" text="Bloqueado">
      <formula>NOT(ISERROR(SEARCH(("Bloqueado"),(G10))))</formula>
    </cfRule>
    <cfRule type="containsText" dxfId="150" priority="6" operator="containsText" text="Fallado">
      <formula>NOT(ISERROR(SEARCH(("Fallado"),(G10))))</formula>
    </cfRule>
    <cfRule type="containsText" dxfId="149" priority="7" operator="containsText" text="No ejecutado">
      <formula>NOT(ISERROR(SEARCH(("No ejecutado"),(G10))))</formula>
    </cfRule>
    <cfRule type="containsText" dxfId="148" priority="8" operator="containsText" text="Pasado">
      <formula>NOT(ISERROR(SEARCH(("Pasado"),(G10))))</formula>
    </cfRule>
  </conditionalFormatting>
  <conditionalFormatting sqref="G11">
    <cfRule type="containsText" dxfId="147" priority="1" operator="containsText" text="Bloqueado">
      <formula>NOT(ISERROR(SEARCH(("Bloqueado"),(G11))))</formula>
    </cfRule>
    <cfRule type="containsText" dxfId="146" priority="2" operator="containsText" text="Fallado">
      <formula>NOT(ISERROR(SEARCH(("Fallado"),(G11))))</formula>
    </cfRule>
    <cfRule type="containsText" dxfId="145" priority="3" operator="containsText" text="No ejecutado">
      <formula>NOT(ISERROR(SEARCH(("No ejecutado"),(G11))))</formula>
    </cfRule>
    <cfRule type="containsText" dxfId="144" priority="4" operator="containsText" text="Pasado">
      <formula>NOT(ISERROR(SEARCH(("Pasado"),(G11))))</formula>
    </cfRule>
  </conditionalFormatting>
  <dataValidations count="1">
    <dataValidation type="list" allowBlank="1" showErrorMessage="1" sqref="G20 G22 A25:A28 A33:A36 A39:A42 A45:A48 G5:G18" xr:uid="{00000000-0002-0000-0300-000000000000}">
      <formula1>"No ejecutado,Pasado,Fallado,Bloqueado"</formula1>
    </dataValidation>
  </dataValidations>
  <hyperlinks>
    <hyperlink ref="C17" r:id="rId1" xr:uid="{40B02F42-99EC-4446-9141-650309F3A466}"/>
    <hyperlink ref="C18" r:id="rId2" xr:uid="{3A5D213B-5537-411D-B126-45E47A7A502A}"/>
    <hyperlink ref="C8" r:id="rId3" xr:uid="{715586AD-1C6B-40E0-85A9-1B8F1714C84A}"/>
    <hyperlink ref="C5" r:id="rId4" xr:uid="{EC2FCE75-5E45-4BD6-804E-BF3EAAA6735C}"/>
    <hyperlink ref="C7" r:id="rId5" xr:uid="{D9CC5AB4-711D-4482-A87E-CE194DD90C83}"/>
    <hyperlink ref="C6" r:id="rId6" xr:uid="{0EFE24D9-BF11-4F4B-AF5A-F84DF427F034}"/>
    <hyperlink ref="C9" r:id="rId7" xr:uid="{8D82BF32-8FA9-42C5-B3CB-C41DA08D32FC}"/>
    <hyperlink ref="C10" r:id="rId8" xr:uid="{2554535B-B808-47C2-8592-E275AAF30802}"/>
    <hyperlink ref="C11" r:id="rId9" xr:uid="{04A4BD72-3D2F-41E9-AB19-498A929D16F9}"/>
    <hyperlink ref="C12" r:id="rId10" xr:uid="{ECCDB8E9-7176-4519-A07F-6CEEE462D269}"/>
    <hyperlink ref="C14" r:id="rId11" xr:uid="{415A3FB1-39DB-4C3D-83FE-C62B37B148DD}"/>
    <hyperlink ref="C13" r:id="rId12" xr:uid="{92684444-3AC3-49FE-81C4-E5F4E7210408}"/>
    <hyperlink ref="C15" r:id="rId13" xr:uid="{1EA7DB8E-180B-4679-9429-E3600B03B117}"/>
    <hyperlink ref="C16" r:id="rId14" xr:uid="{2127B005-BB58-40D6-8EF6-7A8D2016A504}"/>
    <hyperlink ref="F11" r:id="rId15" xr:uid="{66389721-1AD2-4141-BCFC-CA02F9B93813}"/>
  </hyperlinks>
  <pageMargins left="0.7" right="0.7" top="0.75" bottom="0.75" header="0" footer="0"/>
  <pageSetup orientation="portrait"/>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53"/>
  <sheetViews>
    <sheetView topLeftCell="A17" zoomScale="118" zoomScaleNormal="118" workbookViewId="0">
      <selection activeCell="A7" sqref="A7:H7"/>
    </sheetView>
  </sheetViews>
  <sheetFormatPr baseColWidth="10" defaultColWidth="14.42578125" defaultRowHeight="15" customHeight="1" outlineLevelRow="1" x14ac:dyDescent="0.25"/>
  <cols>
    <col min="1" max="3" width="26.140625" customWidth="1"/>
    <col min="4" max="4" width="33.5703125" customWidth="1"/>
    <col min="5" max="5" width="26.140625" customWidth="1"/>
    <col min="6" max="6" width="29.42578125" customWidth="1"/>
    <col min="7" max="7" width="18.42578125" customWidth="1"/>
    <col min="8" max="8" width="33.140625" customWidth="1"/>
  </cols>
  <sheetData>
    <row r="1" spans="1:28" x14ac:dyDescent="0.25">
      <c r="A1" s="47" t="s">
        <v>0</v>
      </c>
      <c r="B1" s="49"/>
      <c r="C1" s="49"/>
      <c r="D1" s="49"/>
      <c r="E1" s="49"/>
      <c r="F1" s="49"/>
      <c r="G1" s="49"/>
      <c r="H1" s="50"/>
      <c r="I1" s="1"/>
      <c r="J1" s="1"/>
      <c r="K1" s="1"/>
      <c r="L1" s="1"/>
      <c r="M1" s="1"/>
      <c r="N1" s="1"/>
      <c r="O1" s="1"/>
      <c r="P1" s="1"/>
      <c r="Q1" s="1"/>
      <c r="R1" s="1"/>
      <c r="S1" s="1"/>
      <c r="T1" s="1"/>
      <c r="U1" s="1"/>
      <c r="V1" s="1"/>
      <c r="W1" s="1"/>
      <c r="X1" s="1"/>
      <c r="Y1" s="1"/>
      <c r="Z1" s="1"/>
      <c r="AA1" s="1"/>
      <c r="AB1" s="1"/>
    </row>
    <row r="2" spans="1:28" x14ac:dyDescent="0.25">
      <c r="A2" s="2" t="s">
        <v>1</v>
      </c>
      <c r="B2" s="51" t="s">
        <v>41</v>
      </c>
      <c r="C2" s="49"/>
      <c r="D2" s="50"/>
      <c r="E2" s="2" t="s">
        <v>2</v>
      </c>
      <c r="F2" s="67" t="s">
        <v>152</v>
      </c>
      <c r="G2" s="49"/>
      <c r="H2" s="50"/>
      <c r="I2" s="3"/>
      <c r="J2" s="3"/>
      <c r="K2" s="3"/>
      <c r="L2" s="3"/>
      <c r="M2" s="3"/>
      <c r="N2" s="3"/>
      <c r="O2" s="3"/>
      <c r="P2" s="3"/>
      <c r="Q2" s="3"/>
      <c r="R2" s="3"/>
      <c r="S2" s="3"/>
      <c r="T2" s="3"/>
      <c r="U2" s="3"/>
      <c r="V2" s="3"/>
      <c r="W2" s="3"/>
      <c r="X2" s="3"/>
      <c r="Y2" s="3"/>
      <c r="Z2" s="3"/>
      <c r="AA2" s="3"/>
      <c r="AB2" s="3"/>
    </row>
    <row r="3" spans="1:28" x14ac:dyDescent="0.25">
      <c r="A3" s="2" t="s">
        <v>3</v>
      </c>
      <c r="B3" s="2" t="s">
        <v>4</v>
      </c>
      <c r="C3" s="2" t="s">
        <v>5</v>
      </c>
      <c r="D3" s="2" t="s">
        <v>6</v>
      </c>
      <c r="E3" s="2" t="s">
        <v>7</v>
      </c>
      <c r="F3" s="69" t="s">
        <v>8</v>
      </c>
      <c r="G3" s="2" t="s">
        <v>9</v>
      </c>
      <c r="H3" s="2" t="s">
        <v>10</v>
      </c>
      <c r="I3" s="1"/>
      <c r="J3" s="1"/>
      <c r="K3" s="1"/>
      <c r="L3" s="1"/>
      <c r="M3" s="1"/>
      <c r="N3" s="1"/>
      <c r="O3" s="1"/>
      <c r="P3" s="1"/>
      <c r="Q3" s="1"/>
      <c r="R3" s="1"/>
      <c r="S3" s="1"/>
      <c r="T3" s="1"/>
      <c r="U3" s="1"/>
      <c r="V3" s="1"/>
      <c r="W3" s="1"/>
      <c r="X3" s="1"/>
      <c r="Y3" s="1"/>
      <c r="Z3" s="1"/>
      <c r="AA3" s="1"/>
      <c r="AB3" s="1"/>
    </row>
    <row r="4" spans="1:28" x14ac:dyDescent="0.25">
      <c r="A4" s="62" t="s">
        <v>153</v>
      </c>
      <c r="B4" s="54"/>
      <c r="C4" s="54"/>
      <c r="D4" s="54"/>
      <c r="E4" s="54"/>
      <c r="F4" s="54"/>
      <c r="G4" s="54"/>
      <c r="H4" s="55"/>
      <c r="I4" s="1"/>
      <c r="J4" s="1"/>
      <c r="K4" s="1"/>
      <c r="L4" s="1"/>
      <c r="M4" s="1"/>
      <c r="N4" s="1"/>
      <c r="O4" s="1"/>
      <c r="P4" s="1"/>
      <c r="Q4" s="1"/>
      <c r="R4" s="1"/>
      <c r="S4" s="1"/>
      <c r="T4" s="1"/>
      <c r="U4" s="1"/>
      <c r="V4" s="1"/>
      <c r="W4" s="1"/>
      <c r="X4" s="1"/>
      <c r="Y4" s="1"/>
      <c r="Z4" s="1"/>
      <c r="AA4" s="1"/>
      <c r="AB4" s="1"/>
    </row>
    <row r="5" spans="1:28" ht="105" outlineLevel="1" x14ac:dyDescent="0.25">
      <c r="A5" s="28" t="s">
        <v>16</v>
      </c>
      <c r="B5" s="31" t="s">
        <v>156</v>
      </c>
      <c r="C5" s="64" t="s">
        <v>43</v>
      </c>
      <c r="D5" s="31" t="s">
        <v>154</v>
      </c>
      <c r="E5" s="31" t="s">
        <v>155</v>
      </c>
      <c r="F5" s="26" t="s">
        <v>14</v>
      </c>
      <c r="G5" s="27" t="s">
        <v>26</v>
      </c>
      <c r="H5" s="26" t="s">
        <v>14</v>
      </c>
      <c r="I5" s="1"/>
      <c r="J5" s="1"/>
      <c r="K5" s="1"/>
      <c r="L5" s="1"/>
      <c r="M5" s="1"/>
      <c r="N5" s="1"/>
      <c r="O5" s="1"/>
      <c r="P5" s="1"/>
      <c r="Q5" s="1"/>
      <c r="R5" s="1"/>
      <c r="S5" s="1"/>
      <c r="T5" s="1"/>
      <c r="U5" s="1"/>
      <c r="V5" s="1"/>
      <c r="W5" s="1"/>
      <c r="X5" s="1"/>
      <c r="Y5" s="1"/>
      <c r="Z5" s="1"/>
      <c r="AA5" s="1"/>
      <c r="AB5" s="1"/>
    </row>
    <row r="6" spans="1:28" ht="45" outlineLevel="1" x14ac:dyDescent="0.25">
      <c r="A6" s="28" t="s">
        <v>21</v>
      </c>
      <c r="B6" s="26" t="s">
        <v>22</v>
      </c>
      <c r="C6" s="64" t="s">
        <v>43</v>
      </c>
      <c r="D6" s="26" t="s">
        <v>23</v>
      </c>
      <c r="E6" s="26" t="s">
        <v>24</v>
      </c>
      <c r="F6" s="26" t="s">
        <v>14</v>
      </c>
      <c r="G6" s="27" t="s">
        <v>26</v>
      </c>
      <c r="H6" s="26" t="s">
        <v>14</v>
      </c>
      <c r="I6" s="1"/>
      <c r="J6" s="1"/>
      <c r="K6" s="1"/>
      <c r="L6" s="1"/>
      <c r="M6" s="1"/>
      <c r="N6" s="1"/>
      <c r="O6" s="1"/>
      <c r="P6" s="1"/>
      <c r="Q6" s="1"/>
      <c r="R6" s="1"/>
      <c r="S6" s="1"/>
      <c r="T6" s="1"/>
      <c r="U6" s="1"/>
      <c r="V6" s="1"/>
      <c r="W6" s="1"/>
      <c r="X6" s="1"/>
      <c r="Y6" s="1"/>
      <c r="Z6" s="1"/>
      <c r="AA6" s="1"/>
      <c r="AB6" s="1"/>
    </row>
    <row r="7" spans="1:28" ht="45" outlineLevel="1" x14ac:dyDescent="0.25">
      <c r="A7" s="28" t="s">
        <v>16</v>
      </c>
      <c r="B7" s="31" t="s">
        <v>18</v>
      </c>
      <c r="C7" s="64" t="s">
        <v>43</v>
      </c>
      <c r="D7" s="30" t="s">
        <v>19</v>
      </c>
      <c r="E7" s="30" t="s">
        <v>20</v>
      </c>
      <c r="F7" s="26" t="s">
        <v>14</v>
      </c>
      <c r="G7" s="27" t="s">
        <v>26</v>
      </c>
      <c r="H7" s="26" t="s">
        <v>14</v>
      </c>
      <c r="I7" s="1"/>
      <c r="J7" s="1"/>
      <c r="K7" s="1"/>
      <c r="L7" s="1"/>
      <c r="M7" s="1"/>
      <c r="N7" s="1"/>
      <c r="O7" s="1"/>
      <c r="P7" s="1"/>
      <c r="Q7" s="1"/>
      <c r="R7" s="1"/>
      <c r="S7" s="1"/>
      <c r="T7" s="1"/>
      <c r="U7" s="1"/>
      <c r="V7" s="1"/>
      <c r="W7" s="1"/>
      <c r="X7" s="1"/>
      <c r="Y7" s="1"/>
      <c r="Z7" s="1"/>
      <c r="AA7" s="1"/>
      <c r="AB7" s="1"/>
    </row>
    <row r="8" spans="1:28" x14ac:dyDescent="0.25">
      <c r="A8" s="57" t="s">
        <v>157</v>
      </c>
      <c r="B8" s="56"/>
      <c r="C8" s="56"/>
      <c r="D8" s="56"/>
      <c r="E8" s="56"/>
      <c r="F8" s="56"/>
      <c r="G8" s="56"/>
      <c r="H8" s="56"/>
      <c r="I8" s="1"/>
      <c r="J8" s="1"/>
      <c r="K8" s="1"/>
      <c r="L8" s="1"/>
      <c r="M8" s="1"/>
      <c r="N8" s="1"/>
      <c r="O8" s="1"/>
      <c r="P8" s="1"/>
      <c r="Q8" s="1"/>
      <c r="R8" s="1"/>
      <c r="S8" s="1"/>
      <c r="T8" s="1"/>
      <c r="U8" s="1"/>
      <c r="V8" s="1"/>
      <c r="W8" s="1"/>
      <c r="X8" s="1"/>
      <c r="Y8" s="1"/>
      <c r="Z8" s="1"/>
      <c r="AA8" s="1"/>
      <c r="AB8" s="1"/>
    </row>
    <row r="9" spans="1:28" ht="150" outlineLevel="1" x14ac:dyDescent="0.25">
      <c r="A9" s="28" t="s">
        <v>16</v>
      </c>
      <c r="B9" s="31" t="s">
        <v>160</v>
      </c>
      <c r="C9" s="63"/>
      <c r="D9" s="31" t="s">
        <v>158</v>
      </c>
      <c r="E9" s="31" t="s">
        <v>159</v>
      </c>
      <c r="F9" s="26" t="s">
        <v>14</v>
      </c>
      <c r="G9" s="27" t="s">
        <v>26</v>
      </c>
      <c r="H9" s="26" t="s">
        <v>14</v>
      </c>
      <c r="I9" s="1"/>
      <c r="J9" s="1"/>
      <c r="K9" s="1"/>
      <c r="L9" s="1"/>
      <c r="M9" s="1"/>
      <c r="N9" s="1"/>
      <c r="O9" s="1"/>
      <c r="P9" s="1"/>
      <c r="Q9" s="1"/>
      <c r="R9" s="1"/>
      <c r="S9" s="1"/>
      <c r="T9" s="1"/>
      <c r="U9" s="1"/>
      <c r="V9" s="1"/>
      <c r="W9" s="1"/>
      <c r="X9" s="1"/>
      <c r="Y9" s="1"/>
      <c r="Z9" s="1"/>
      <c r="AA9" s="1"/>
      <c r="AB9" s="1"/>
    </row>
    <row r="10" spans="1:28"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7.25" x14ac:dyDescent="0.25">
      <c r="A11" s="53" t="str">
        <f>G3</f>
        <v>Estado de la prueba</v>
      </c>
      <c r="B11" s="54"/>
      <c r="C11" s="5"/>
      <c r="D11" s="53" t="str">
        <f>A3</f>
        <v>Tipos de pruebas</v>
      </c>
      <c r="E11" s="54"/>
      <c r="F11" s="6" t="s">
        <v>25</v>
      </c>
      <c r="G11" s="1"/>
      <c r="H11" s="1"/>
      <c r="I11" s="1"/>
      <c r="J11" s="1"/>
      <c r="K11" s="1"/>
      <c r="L11" s="1"/>
      <c r="M11" s="1"/>
      <c r="N11" s="1"/>
      <c r="O11" s="1"/>
      <c r="P11" s="1"/>
      <c r="Q11" s="1"/>
      <c r="R11" s="1"/>
      <c r="S11" s="1"/>
      <c r="T11" s="1"/>
      <c r="U11" s="1"/>
      <c r="V11" s="1"/>
      <c r="W11" s="1"/>
      <c r="X11" s="1"/>
      <c r="Y11" s="1"/>
      <c r="Z11" s="1"/>
      <c r="AA11" s="1"/>
      <c r="AB11" s="1"/>
    </row>
    <row r="12" spans="1:28" ht="19.5" customHeight="1" x14ac:dyDescent="0.25">
      <c r="A12" s="35" t="s">
        <v>26</v>
      </c>
      <c r="B12" s="38">
        <f>B20+B26</f>
        <v>4</v>
      </c>
      <c r="C12" s="1"/>
      <c r="D12" s="39" t="s">
        <v>27</v>
      </c>
      <c r="E12" s="38">
        <f>COUNTIF(A5:A9, "PU")</f>
        <v>0</v>
      </c>
      <c r="F12" s="41">
        <f>E12/E16</f>
        <v>0</v>
      </c>
      <c r="G12" s="1"/>
      <c r="H12" s="1"/>
      <c r="I12" s="1"/>
      <c r="J12" s="1"/>
      <c r="K12" s="1"/>
      <c r="L12" s="1"/>
      <c r="M12" s="1"/>
      <c r="N12" s="1"/>
      <c r="O12" s="1"/>
      <c r="P12" s="1"/>
      <c r="Q12" s="1"/>
      <c r="R12" s="1"/>
      <c r="S12" s="1"/>
      <c r="T12" s="1"/>
      <c r="U12" s="1"/>
      <c r="V12" s="1"/>
      <c r="W12" s="1"/>
      <c r="X12" s="1"/>
      <c r="Y12" s="1"/>
      <c r="Z12" s="1"/>
      <c r="AA12" s="1"/>
      <c r="AB12" s="1"/>
    </row>
    <row r="13" spans="1:28" ht="19.5" customHeight="1" x14ac:dyDescent="0.25">
      <c r="A13" s="35" t="s">
        <v>28</v>
      </c>
      <c r="B13" s="28">
        <f>B21+B27</f>
        <v>0</v>
      </c>
      <c r="C13" s="1"/>
      <c r="D13" s="42" t="s">
        <v>29</v>
      </c>
      <c r="E13" s="28">
        <f>COUNTIF(A5:A9, "PF")</f>
        <v>3</v>
      </c>
      <c r="F13" s="43">
        <f>E13/E16</f>
        <v>0.75</v>
      </c>
      <c r="G13" s="1"/>
      <c r="H13" s="1"/>
      <c r="I13" s="1"/>
      <c r="J13" s="1"/>
      <c r="K13" s="1"/>
      <c r="L13" s="1"/>
      <c r="M13" s="1"/>
      <c r="N13" s="1"/>
      <c r="O13" s="1"/>
      <c r="P13" s="1"/>
      <c r="Q13" s="1"/>
      <c r="R13" s="1"/>
      <c r="S13" s="1"/>
      <c r="T13" s="1"/>
      <c r="U13" s="1"/>
      <c r="V13" s="1"/>
      <c r="W13" s="1"/>
      <c r="X13" s="1"/>
      <c r="Y13" s="1"/>
      <c r="Z13" s="1"/>
      <c r="AA13" s="1"/>
      <c r="AB13" s="1"/>
    </row>
    <row r="14" spans="1:28" ht="19.5" customHeight="1" x14ac:dyDescent="0.25">
      <c r="A14" s="35" t="s">
        <v>13</v>
      </c>
      <c r="B14" s="38">
        <f>B22+B28</f>
        <v>0</v>
      </c>
      <c r="C14" s="1"/>
      <c r="D14" s="39" t="s">
        <v>30</v>
      </c>
      <c r="E14" s="38">
        <f>COUNTIF(A5:A9, "PNF")</f>
        <v>1</v>
      </c>
      <c r="F14" s="41">
        <f>E14/E16</f>
        <v>0.25</v>
      </c>
      <c r="G14" s="1"/>
      <c r="H14" s="1"/>
      <c r="I14" s="1"/>
      <c r="J14" s="1"/>
      <c r="K14" s="1"/>
      <c r="L14" s="1"/>
      <c r="M14" s="1"/>
      <c r="N14" s="1"/>
      <c r="O14" s="1"/>
      <c r="P14" s="1"/>
      <c r="Q14" s="1"/>
      <c r="R14" s="1"/>
      <c r="S14" s="1"/>
      <c r="T14" s="1"/>
      <c r="U14" s="1"/>
      <c r="V14" s="1"/>
      <c r="W14" s="1"/>
      <c r="X14" s="1"/>
      <c r="Y14" s="1"/>
      <c r="Z14" s="1"/>
      <c r="AA14" s="1"/>
      <c r="AB14" s="1"/>
    </row>
    <row r="15" spans="1:28" ht="19.5" customHeight="1" x14ac:dyDescent="0.25">
      <c r="A15" s="35" t="s">
        <v>15</v>
      </c>
      <c r="B15" s="28">
        <f>B23+B29</f>
        <v>0</v>
      </c>
      <c r="C15" s="1"/>
      <c r="D15" s="42" t="s">
        <v>31</v>
      </c>
      <c r="E15" s="28">
        <f>COUNTIF(A5:A9, "PI")</f>
        <v>0</v>
      </c>
      <c r="F15" s="43">
        <f>E15/E16</f>
        <v>0</v>
      </c>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25">
      <c r="A16" s="39" t="s">
        <v>32</v>
      </c>
      <c r="B16" s="38">
        <f>SUM(B12:B15)</f>
        <v>4</v>
      </c>
      <c r="C16" s="1"/>
      <c r="D16" s="39" t="s">
        <v>33</v>
      </c>
      <c r="E16" s="38">
        <f>SUM(E12:E15)</f>
        <v>4</v>
      </c>
      <c r="F16" s="40"/>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7.25" customHeight="1" x14ac:dyDescent="0.25">
      <c r="A18" s="47" t="s">
        <v>34</v>
      </c>
      <c r="B18" s="48"/>
      <c r="C18" s="5"/>
      <c r="D18" s="5"/>
      <c r="E18" s="1"/>
      <c r="F18" s="1"/>
      <c r="G18" s="1"/>
      <c r="H18" s="1"/>
      <c r="I18" s="1"/>
      <c r="J18" s="1"/>
      <c r="K18" s="1"/>
      <c r="L18" s="1"/>
      <c r="M18" s="1"/>
      <c r="N18" s="1"/>
      <c r="O18" s="1"/>
      <c r="P18" s="1"/>
      <c r="Q18" s="1"/>
      <c r="R18" s="1"/>
      <c r="S18" s="1"/>
      <c r="T18" s="1"/>
      <c r="U18" s="1"/>
      <c r="V18" s="1"/>
      <c r="W18" s="1"/>
      <c r="X18" s="1"/>
      <c r="Y18" s="1"/>
      <c r="Z18" s="1"/>
      <c r="AA18" s="1"/>
      <c r="AB18" s="1"/>
    </row>
    <row r="19" spans="1:28" ht="45" x14ac:dyDescent="0.25">
      <c r="A19" s="2" t="str">
        <f>A4</f>
        <v>CP13: Verificación del Envío de Correo Electrónico de Activación</v>
      </c>
      <c r="B19" s="2" t="s">
        <v>35</v>
      </c>
      <c r="C19" s="1"/>
      <c r="D19" s="17"/>
      <c r="E19" s="1"/>
      <c r="F19" s="1"/>
      <c r="G19" s="1"/>
      <c r="H19" s="1"/>
      <c r="I19" s="1"/>
      <c r="J19" s="1"/>
      <c r="K19" s="1"/>
      <c r="L19" s="1"/>
      <c r="M19" s="1"/>
      <c r="N19" s="1"/>
      <c r="O19" s="1"/>
      <c r="P19" s="1"/>
      <c r="Q19" s="1"/>
      <c r="R19" s="1"/>
      <c r="S19" s="1"/>
      <c r="T19" s="1"/>
      <c r="U19" s="1"/>
      <c r="V19" s="1"/>
      <c r="W19" s="1"/>
      <c r="X19" s="1"/>
      <c r="Y19" s="1"/>
      <c r="Z19" s="1"/>
      <c r="AA19" s="1"/>
      <c r="AB19" s="1"/>
    </row>
    <row r="20" spans="1:28" ht="19.5" customHeight="1" outlineLevel="1" x14ac:dyDescent="0.25">
      <c r="A20" s="33" t="s">
        <v>26</v>
      </c>
      <c r="B20" s="38">
        <f>COUNTIF(G5:G7, "No ejecutado")</f>
        <v>3</v>
      </c>
      <c r="C20" s="1"/>
      <c r="D20" s="19"/>
      <c r="E20" s="1"/>
      <c r="F20" s="1"/>
      <c r="G20" s="1"/>
      <c r="H20" s="1"/>
      <c r="I20" s="1"/>
      <c r="J20" s="1"/>
      <c r="K20" s="1"/>
      <c r="L20" s="1"/>
      <c r="M20" s="1"/>
      <c r="N20" s="1"/>
      <c r="O20" s="1"/>
      <c r="P20" s="1"/>
      <c r="Q20" s="1"/>
      <c r="R20" s="1"/>
      <c r="S20" s="1"/>
      <c r="T20" s="1"/>
      <c r="U20" s="1"/>
      <c r="V20" s="1"/>
      <c r="W20" s="1"/>
      <c r="X20" s="1"/>
      <c r="Y20" s="1"/>
      <c r="Z20" s="1"/>
      <c r="AA20" s="1"/>
      <c r="AB20" s="1"/>
    </row>
    <row r="21" spans="1:28" ht="19.5" customHeight="1" outlineLevel="1" x14ac:dyDescent="0.25">
      <c r="A21" s="35" t="s">
        <v>28</v>
      </c>
      <c r="B21" s="28">
        <f>COUNTIF(G5:G7, "Bloqueado")</f>
        <v>0</v>
      </c>
      <c r="C21" s="1"/>
      <c r="D21" s="19"/>
      <c r="E21" s="1"/>
      <c r="F21" s="1"/>
      <c r="G21" s="1"/>
      <c r="H21" s="1"/>
      <c r="I21" s="1"/>
      <c r="J21" s="1"/>
      <c r="K21" s="1"/>
      <c r="L21" s="1"/>
      <c r="M21" s="1"/>
      <c r="N21" s="1"/>
      <c r="O21" s="1"/>
      <c r="P21" s="1"/>
      <c r="Q21" s="1"/>
      <c r="R21" s="1"/>
      <c r="S21" s="1"/>
      <c r="T21" s="1"/>
      <c r="U21" s="1"/>
      <c r="V21" s="1"/>
      <c r="W21" s="1"/>
      <c r="X21" s="1"/>
      <c r="Y21" s="1"/>
      <c r="Z21" s="1"/>
      <c r="AA21" s="1"/>
      <c r="AB21" s="1"/>
    </row>
    <row r="22" spans="1:28" ht="19.5" customHeight="1" outlineLevel="1" x14ac:dyDescent="0.25">
      <c r="A22" s="35" t="s">
        <v>13</v>
      </c>
      <c r="B22" s="38">
        <f>COUNTIF(G5:G7, "Fallado")</f>
        <v>0</v>
      </c>
      <c r="C22" s="1"/>
      <c r="D22" s="19"/>
      <c r="E22" s="1"/>
      <c r="F22" s="1"/>
      <c r="G22" s="1"/>
      <c r="H22" s="1"/>
      <c r="I22" s="1"/>
      <c r="J22" s="1"/>
      <c r="K22" s="1"/>
      <c r="L22" s="1"/>
      <c r="M22" s="1"/>
      <c r="N22" s="1"/>
      <c r="O22" s="1"/>
      <c r="P22" s="1"/>
      <c r="Q22" s="1"/>
      <c r="R22" s="1"/>
      <c r="S22" s="1"/>
      <c r="T22" s="1"/>
      <c r="U22" s="1"/>
      <c r="V22" s="1"/>
      <c r="W22" s="1"/>
      <c r="X22" s="1"/>
      <c r="Y22" s="1"/>
      <c r="Z22" s="1"/>
      <c r="AA22" s="1"/>
      <c r="AB22" s="1"/>
    </row>
    <row r="23" spans="1:28" ht="19.5" customHeight="1" outlineLevel="1" x14ac:dyDescent="0.25">
      <c r="A23" s="35" t="s">
        <v>15</v>
      </c>
      <c r="B23" s="28">
        <f>COUNTIF(G5:G7, "Pasado")</f>
        <v>0</v>
      </c>
      <c r="C23" s="1"/>
      <c r="D23" s="19"/>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outlineLevel="1" x14ac:dyDescent="0.25">
      <c r="A24" s="39" t="s">
        <v>36</v>
      </c>
      <c r="B24" s="38">
        <f>SUM(B20:B23)</f>
        <v>3</v>
      </c>
      <c r="C24" s="1"/>
      <c r="D24" s="19"/>
      <c r="E24" s="1"/>
      <c r="F24" s="1"/>
      <c r="G24" s="1"/>
      <c r="H24" s="1"/>
      <c r="I24" s="1"/>
      <c r="J24" s="1"/>
      <c r="K24" s="1"/>
      <c r="L24" s="1"/>
      <c r="M24" s="1"/>
      <c r="N24" s="1"/>
      <c r="O24" s="1"/>
      <c r="P24" s="1"/>
      <c r="Q24" s="1"/>
      <c r="R24" s="1"/>
      <c r="S24" s="1"/>
      <c r="T24" s="1"/>
      <c r="U24" s="1"/>
      <c r="V24" s="1"/>
      <c r="W24" s="1"/>
      <c r="X24" s="1"/>
      <c r="Y24" s="1"/>
      <c r="Z24" s="1"/>
      <c r="AA24" s="1"/>
      <c r="AB24" s="1"/>
    </row>
    <row r="25" spans="1:28" ht="45" x14ac:dyDescent="0.25">
      <c r="A25" s="2" t="str">
        <f>A8</f>
        <v>CP14: Verificación de Caducidad del Enlace de Activación</v>
      </c>
      <c r="B25" s="2" t="s">
        <v>35</v>
      </c>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outlineLevel="1" x14ac:dyDescent="0.25">
      <c r="A26" s="33" t="s">
        <v>26</v>
      </c>
      <c r="B26" s="38">
        <f>COUNTIF(G9:G9, "No ejecutado")</f>
        <v>1</v>
      </c>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outlineLevel="1" x14ac:dyDescent="0.25">
      <c r="A27" s="35" t="s">
        <v>28</v>
      </c>
      <c r="B27" s="28">
        <f>COUNTIF(G9:G9, "Bloqueado")</f>
        <v>0</v>
      </c>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outlineLevel="1" x14ac:dyDescent="0.25">
      <c r="A28" s="35" t="s">
        <v>13</v>
      </c>
      <c r="B28" s="38">
        <f>COUNTIF(G9:G9, "Fallado")</f>
        <v>0</v>
      </c>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outlineLevel="1" x14ac:dyDescent="0.25">
      <c r="A29" s="35" t="s">
        <v>15</v>
      </c>
      <c r="B29" s="28">
        <f>COUNTIF(G9:G9, "Pasado")</f>
        <v>0</v>
      </c>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outlineLevel="1" x14ac:dyDescent="0.25">
      <c r="A30" s="39" t="s">
        <v>36</v>
      </c>
      <c r="B30" s="38">
        <f>SUM(B26:B29)</f>
        <v>1</v>
      </c>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sheetData>
  <mergeCells count="8">
    <mergeCell ref="A1:H1"/>
    <mergeCell ref="B2:D2"/>
    <mergeCell ref="F2:H2"/>
    <mergeCell ref="A4:H4"/>
    <mergeCell ref="A11:B11"/>
    <mergeCell ref="D11:E11"/>
    <mergeCell ref="A18:B18"/>
    <mergeCell ref="A8:H8"/>
  </mergeCells>
  <conditionalFormatting sqref="A12:A15">
    <cfRule type="containsText" dxfId="143" priority="5" operator="containsText" text="Bloqueado">
      <formula>NOT(ISERROR(SEARCH(("Bloqueado"),(A12))))</formula>
    </cfRule>
    <cfRule type="containsText" dxfId="142" priority="6" operator="containsText" text="Fallado">
      <formula>NOT(ISERROR(SEARCH(("Fallado"),(A12))))</formula>
    </cfRule>
    <cfRule type="containsText" dxfId="141" priority="7" operator="containsText" text="No ejecutado">
      <formula>NOT(ISERROR(SEARCH(("No ejecutado"),(A12))))</formula>
    </cfRule>
    <cfRule type="containsText" dxfId="140" priority="8" operator="containsText" text="Pasado">
      <formula>NOT(ISERROR(SEARCH(("Pasado"),(A12))))</formula>
    </cfRule>
  </conditionalFormatting>
  <conditionalFormatting sqref="A20:A23">
    <cfRule type="containsText" dxfId="139" priority="9" operator="containsText" text="Bloqueado">
      <formula>NOT(ISERROR(SEARCH(("Bloqueado"),(A20))))</formula>
    </cfRule>
    <cfRule type="containsText" dxfId="138" priority="10" operator="containsText" text="Fallado">
      <formula>NOT(ISERROR(SEARCH(("Fallado"),(A20))))</formula>
    </cfRule>
    <cfRule type="containsText" dxfId="137" priority="11" operator="containsText" text="No ejecutado">
      <formula>NOT(ISERROR(SEARCH(("No ejecutado"),(A20))))</formula>
    </cfRule>
    <cfRule type="containsText" dxfId="136" priority="12" operator="containsText" text="Pasado">
      <formula>NOT(ISERROR(SEARCH(("Pasado"),(A20))))</formula>
    </cfRule>
  </conditionalFormatting>
  <conditionalFormatting sqref="A26:A29">
    <cfRule type="containsText" dxfId="135" priority="13" operator="containsText" text="Bloqueado">
      <formula>NOT(ISERROR(SEARCH(("Bloqueado"),(A26))))</formula>
    </cfRule>
    <cfRule type="containsText" dxfId="134" priority="14" operator="containsText" text="Fallado">
      <formula>NOT(ISERROR(SEARCH(("Fallado"),(A26))))</formula>
    </cfRule>
    <cfRule type="containsText" dxfId="133" priority="15" operator="containsText" text="No ejecutado">
      <formula>NOT(ISERROR(SEARCH(("No ejecutado"),(A26))))</formula>
    </cfRule>
    <cfRule type="containsText" dxfId="132" priority="16" operator="containsText" text="Pasado">
      <formula>NOT(ISERROR(SEARCH(("Pasado"),(A26))))</formula>
    </cfRule>
  </conditionalFormatting>
  <conditionalFormatting sqref="G5:G6">
    <cfRule type="containsText" dxfId="131" priority="77" operator="containsText" text="Bloqueado">
      <formula>NOT(ISERROR(SEARCH(("Bloqueado"),(G5))))</formula>
    </cfRule>
    <cfRule type="containsText" dxfId="130" priority="78" operator="containsText" text="Fallado">
      <formula>NOT(ISERROR(SEARCH(("Fallado"),(G5))))</formula>
    </cfRule>
    <cfRule type="containsText" dxfId="129" priority="79" operator="containsText" text="No ejecutado">
      <formula>NOT(ISERROR(SEARCH(("No ejecutado"),(G5))))</formula>
    </cfRule>
    <cfRule type="containsText" dxfId="128" priority="80" operator="containsText" text="Pasado">
      <formula>NOT(ISERROR(SEARCH(("Pasado"),(G5))))</formula>
    </cfRule>
  </conditionalFormatting>
  <conditionalFormatting sqref="G9">
    <cfRule type="containsText" dxfId="127" priority="73" operator="containsText" text="Bloqueado">
      <formula>NOT(ISERROR(SEARCH(("Bloqueado"),(G9))))</formula>
    </cfRule>
    <cfRule type="containsText" dxfId="126" priority="74" operator="containsText" text="Fallado">
      <formula>NOT(ISERROR(SEARCH(("Fallado"),(G9))))</formula>
    </cfRule>
    <cfRule type="containsText" dxfId="125" priority="75" operator="containsText" text="No ejecutado">
      <formula>NOT(ISERROR(SEARCH(("No ejecutado"),(G9))))</formula>
    </cfRule>
    <cfRule type="containsText" dxfId="124" priority="76" operator="containsText" text="Pasado">
      <formula>NOT(ISERROR(SEARCH(("Pasado"),(G9))))</formula>
    </cfRule>
  </conditionalFormatting>
  <conditionalFormatting sqref="G7">
    <cfRule type="containsText" dxfId="123" priority="1" operator="containsText" text="Bloqueado">
      <formula>NOT(ISERROR(SEARCH(("Bloqueado"),(G7))))</formula>
    </cfRule>
    <cfRule type="containsText" dxfId="122" priority="2" operator="containsText" text="Fallado">
      <formula>NOT(ISERROR(SEARCH(("Fallado"),(G7))))</formula>
    </cfRule>
    <cfRule type="containsText" dxfId="121" priority="3" operator="containsText" text="No ejecutado">
      <formula>NOT(ISERROR(SEARCH(("No ejecutado"),(G7))))</formula>
    </cfRule>
    <cfRule type="containsText" dxfId="120" priority="4" operator="containsText" text="Pasado">
      <formula>NOT(ISERROR(SEARCH(("Pasado"),(G7))))</formula>
    </cfRule>
  </conditionalFormatting>
  <dataValidations count="1">
    <dataValidation type="list" allowBlank="1" showErrorMessage="1" sqref="G9 A12:A15 A20:A23 A26:A29 G5:G7" xr:uid="{00000000-0002-0000-0400-000000000000}">
      <formula1>"No ejecutado,Pasado,Fallado,Bloqueado"</formula1>
    </dataValidation>
  </dataValidations>
  <hyperlinks>
    <hyperlink ref="C7" r:id="rId1" xr:uid="{9F1E8837-3F6A-4103-BEC5-F7F755A14D41}"/>
    <hyperlink ref="C6" r:id="rId2" xr:uid="{1FFD2834-CA37-482E-9BA6-0DB5091B663F}"/>
    <hyperlink ref="C5" r:id="rId3" xr:uid="{2FD4A0FA-0487-4D5A-8824-68539278EA53}"/>
  </hyperlinks>
  <pageMargins left="0.7" right="0.7" top="0.75" bottom="0.75" header="0" footer="0"/>
  <pageSetup orientation="portrait"/>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945"/>
  <sheetViews>
    <sheetView topLeftCell="A5" zoomScale="118" zoomScaleNormal="118" workbookViewId="0">
      <selection activeCell="A7" sqref="A7:H7"/>
    </sheetView>
  </sheetViews>
  <sheetFormatPr baseColWidth="10" defaultColWidth="14.42578125" defaultRowHeight="15" customHeight="1" outlineLevelRow="1" x14ac:dyDescent="0.25"/>
  <cols>
    <col min="1" max="3" width="26.140625" customWidth="1"/>
    <col min="4" max="4" width="33.5703125" customWidth="1"/>
    <col min="5" max="5" width="26.140625" customWidth="1"/>
    <col min="6" max="6" width="29.42578125" customWidth="1"/>
    <col min="7" max="7" width="18.42578125" customWidth="1"/>
    <col min="8" max="8" width="33.140625" customWidth="1"/>
  </cols>
  <sheetData>
    <row r="1" spans="1:28" x14ac:dyDescent="0.25">
      <c r="A1" s="47" t="s">
        <v>0</v>
      </c>
      <c r="B1" s="49"/>
      <c r="C1" s="49"/>
      <c r="D1" s="49"/>
      <c r="E1" s="49"/>
      <c r="F1" s="49"/>
      <c r="G1" s="49"/>
      <c r="H1" s="50"/>
      <c r="I1" s="1"/>
      <c r="J1" s="1"/>
      <c r="K1" s="1"/>
      <c r="L1" s="1"/>
      <c r="M1" s="1"/>
      <c r="N1" s="1"/>
      <c r="O1" s="1"/>
      <c r="P1" s="1"/>
      <c r="Q1" s="1"/>
      <c r="R1" s="1"/>
      <c r="S1" s="1"/>
      <c r="T1" s="1"/>
      <c r="U1" s="1"/>
      <c r="V1" s="1"/>
      <c r="W1" s="1"/>
      <c r="X1" s="1"/>
      <c r="Y1" s="1"/>
      <c r="Z1" s="1"/>
      <c r="AA1" s="1"/>
      <c r="AB1" s="1"/>
    </row>
    <row r="2" spans="1:28" x14ac:dyDescent="0.25">
      <c r="A2" s="2" t="s">
        <v>1</v>
      </c>
      <c r="B2" s="51" t="s">
        <v>41</v>
      </c>
      <c r="C2" s="49"/>
      <c r="D2" s="50"/>
      <c r="E2" s="2" t="s">
        <v>2</v>
      </c>
      <c r="F2" s="67" t="s">
        <v>161</v>
      </c>
      <c r="G2" s="49"/>
      <c r="H2" s="50"/>
      <c r="I2" s="3"/>
      <c r="J2" s="3"/>
      <c r="K2" s="3"/>
      <c r="L2" s="3"/>
      <c r="M2" s="3"/>
      <c r="N2" s="3"/>
      <c r="O2" s="3"/>
      <c r="P2" s="3"/>
      <c r="Q2" s="3"/>
      <c r="R2" s="3"/>
      <c r="S2" s="3"/>
      <c r="T2" s="3"/>
      <c r="U2" s="3"/>
      <c r="V2" s="3"/>
      <c r="W2" s="3"/>
      <c r="X2" s="3"/>
      <c r="Y2" s="3"/>
      <c r="Z2" s="3"/>
      <c r="AA2" s="3"/>
      <c r="AB2" s="3"/>
    </row>
    <row r="3" spans="1:28" x14ac:dyDescent="0.25">
      <c r="A3" s="2" t="s">
        <v>3</v>
      </c>
      <c r="B3" s="2" t="s">
        <v>4</v>
      </c>
      <c r="C3" s="2" t="s">
        <v>5</v>
      </c>
      <c r="D3" s="2" t="s">
        <v>6</v>
      </c>
      <c r="E3" s="2" t="s">
        <v>7</v>
      </c>
      <c r="F3" s="2" t="s">
        <v>8</v>
      </c>
      <c r="G3" s="2" t="s">
        <v>9</v>
      </c>
      <c r="H3" s="2" t="s">
        <v>10</v>
      </c>
      <c r="I3" s="1"/>
      <c r="J3" s="1"/>
      <c r="K3" s="1"/>
      <c r="L3" s="1"/>
      <c r="M3" s="1"/>
      <c r="N3" s="1"/>
      <c r="O3" s="1"/>
      <c r="P3" s="1"/>
      <c r="Q3" s="1"/>
      <c r="R3" s="1"/>
      <c r="S3" s="1"/>
      <c r="T3" s="1"/>
      <c r="U3" s="1"/>
      <c r="V3" s="1"/>
      <c r="W3" s="1"/>
      <c r="X3" s="1"/>
      <c r="Y3" s="1"/>
      <c r="Z3" s="1"/>
      <c r="AA3" s="1"/>
      <c r="AB3" s="1"/>
    </row>
    <row r="4" spans="1:28" x14ac:dyDescent="0.25">
      <c r="A4" s="62" t="s">
        <v>162</v>
      </c>
      <c r="B4" s="54"/>
      <c r="C4" s="54"/>
      <c r="D4" s="54"/>
      <c r="E4" s="54"/>
      <c r="F4" s="54"/>
      <c r="G4" s="54"/>
      <c r="H4" s="55"/>
      <c r="I4" s="1"/>
      <c r="J4" s="1"/>
      <c r="K4" s="1"/>
      <c r="L4" s="1"/>
      <c r="M4" s="1"/>
      <c r="N4" s="1"/>
      <c r="O4" s="1"/>
      <c r="P4" s="1"/>
      <c r="Q4" s="1"/>
      <c r="R4" s="1"/>
      <c r="S4" s="1"/>
      <c r="T4" s="1"/>
      <c r="U4" s="1"/>
      <c r="V4" s="1"/>
      <c r="W4" s="1"/>
      <c r="X4" s="1"/>
      <c r="Y4" s="1"/>
      <c r="Z4" s="1"/>
      <c r="AA4" s="1"/>
      <c r="AB4" s="1"/>
    </row>
    <row r="5" spans="1:28" ht="105" outlineLevel="1" x14ac:dyDescent="0.25">
      <c r="A5" s="28" t="s">
        <v>16</v>
      </c>
      <c r="B5" s="31" t="s">
        <v>165</v>
      </c>
      <c r="C5" s="64" t="s">
        <v>43</v>
      </c>
      <c r="D5" s="31" t="s">
        <v>163</v>
      </c>
      <c r="E5" s="31" t="s">
        <v>164</v>
      </c>
      <c r="F5" s="26" t="s">
        <v>14</v>
      </c>
      <c r="G5" s="27" t="s">
        <v>26</v>
      </c>
      <c r="H5" s="26" t="s">
        <v>14</v>
      </c>
      <c r="I5" s="1"/>
      <c r="J5" s="1"/>
      <c r="K5" s="1"/>
      <c r="L5" s="1"/>
      <c r="M5" s="1"/>
      <c r="N5" s="1"/>
      <c r="O5" s="1"/>
      <c r="P5" s="1"/>
      <c r="Q5" s="1"/>
      <c r="R5" s="1"/>
      <c r="S5" s="1"/>
      <c r="T5" s="1"/>
      <c r="U5" s="1"/>
      <c r="V5" s="1"/>
      <c r="W5" s="1"/>
      <c r="X5" s="1"/>
      <c r="Y5" s="1"/>
      <c r="Z5" s="1"/>
      <c r="AA5" s="1"/>
      <c r="AB5" s="1"/>
    </row>
    <row r="6" spans="1:28" ht="45" outlineLevel="1" x14ac:dyDescent="0.25">
      <c r="A6" s="28" t="s">
        <v>21</v>
      </c>
      <c r="B6" s="26" t="s">
        <v>22</v>
      </c>
      <c r="C6" s="64" t="s">
        <v>43</v>
      </c>
      <c r="D6" s="26" t="s">
        <v>23</v>
      </c>
      <c r="E6" s="26" t="s">
        <v>24</v>
      </c>
      <c r="F6" s="26" t="s">
        <v>14</v>
      </c>
      <c r="G6" s="27" t="s">
        <v>26</v>
      </c>
      <c r="H6" s="26" t="s">
        <v>14</v>
      </c>
      <c r="I6" s="1"/>
      <c r="J6" s="1"/>
      <c r="K6" s="1"/>
      <c r="L6" s="1"/>
      <c r="M6" s="1"/>
      <c r="N6" s="1"/>
      <c r="O6" s="1"/>
      <c r="P6" s="1"/>
      <c r="Q6" s="1"/>
      <c r="R6" s="1"/>
      <c r="S6" s="1"/>
      <c r="T6" s="1"/>
      <c r="U6" s="1"/>
      <c r="V6" s="1"/>
      <c r="W6" s="1"/>
      <c r="X6" s="1"/>
      <c r="Y6" s="1"/>
      <c r="Z6" s="1"/>
      <c r="AA6" s="1"/>
      <c r="AB6" s="1"/>
    </row>
    <row r="7" spans="1:28" ht="45" outlineLevel="1" x14ac:dyDescent="0.25">
      <c r="A7" s="28" t="s">
        <v>16</v>
      </c>
      <c r="B7" s="31" t="s">
        <v>18</v>
      </c>
      <c r="C7" s="58" t="s">
        <v>43</v>
      </c>
      <c r="D7" s="30" t="s">
        <v>19</v>
      </c>
      <c r="E7" s="30" t="s">
        <v>20</v>
      </c>
      <c r="F7" s="26" t="s">
        <v>14</v>
      </c>
      <c r="G7" s="27" t="s">
        <v>26</v>
      </c>
      <c r="H7" s="26" t="s">
        <v>14</v>
      </c>
      <c r="I7" s="1"/>
      <c r="J7" s="1"/>
      <c r="K7" s="1"/>
      <c r="L7" s="1"/>
      <c r="M7" s="1"/>
      <c r="N7" s="1"/>
      <c r="O7" s="1"/>
      <c r="P7" s="1"/>
      <c r="Q7" s="1"/>
      <c r="R7" s="1"/>
      <c r="S7" s="1"/>
      <c r="T7" s="1"/>
      <c r="U7" s="1"/>
      <c r="V7" s="1"/>
      <c r="W7" s="1"/>
      <c r="X7" s="1"/>
      <c r="Y7" s="1"/>
      <c r="Z7" s="1"/>
      <c r="AA7" s="1"/>
      <c r="AB7" s="1"/>
    </row>
    <row r="8" spans="1:28" x14ac:dyDescent="0.25">
      <c r="A8" s="1"/>
      <c r="B8" s="1"/>
      <c r="C8" s="1"/>
      <c r="D8" s="1"/>
      <c r="E8" s="1"/>
      <c r="F8" s="1"/>
      <c r="G8" s="1"/>
      <c r="H8" s="1"/>
      <c r="I8" s="1"/>
      <c r="J8" s="1"/>
      <c r="K8" s="1"/>
      <c r="L8" s="1"/>
      <c r="M8" s="1"/>
      <c r="N8" s="1"/>
      <c r="O8" s="1"/>
      <c r="P8" s="1"/>
      <c r="Q8" s="1"/>
      <c r="R8" s="1"/>
      <c r="S8" s="1"/>
      <c r="T8" s="1"/>
      <c r="U8" s="1"/>
      <c r="V8" s="1"/>
      <c r="W8" s="1"/>
      <c r="X8" s="1"/>
      <c r="Y8" s="1"/>
      <c r="Z8" s="1"/>
      <c r="AA8" s="1"/>
      <c r="AB8" s="1"/>
    </row>
    <row r="9" spans="1:28" ht="17.25" x14ac:dyDescent="0.25">
      <c r="A9" s="53" t="str">
        <f>G3</f>
        <v>Estado de la prueba</v>
      </c>
      <c r="B9" s="54"/>
      <c r="C9" s="5"/>
      <c r="D9" s="53" t="str">
        <f>A3</f>
        <v>Tipos de pruebas</v>
      </c>
      <c r="E9" s="54"/>
      <c r="F9" s="6" t="s">
        <v>25</v>
      </c>
      <c r="G9" s="1"/>
      <c r="H9" s="1"/>
      <c r="I9" s="1"/>
      <c r="J9" s="1"/>
      <c r="K9" s="1"/>
      <c r="L9" s="1"/>
      <c r="M9" s="1"/>
      <c r="N9" s="1"/>
      <c r="O9" s="1"/>
      <c r="P9" s="1"/>
      <c r="Q9" s="1"/>
      <c r="R9" s="1"/>
      <c r="S9" s="1"/>
      <c r="T9" s="1"/>
      <c r="U9" s="1"/>
      <c r="V9" s="1"/>
      <c r="W9" s="1"/>
      <c r="X9" s="1"/>
      <c r="Y9" s="1"/>
      <c r="Z9" s="1"/>
      <c r="AA9" s="1"/>
      <c r="AB9" s="1"/>
    </row>
    <row r="10" spans="1:28" ht="19.5" customHeight="1" x14ac:dyDescent="0.25">
      <c r="A10" s="35" t="s">
        <v>26</v>
      </c>
      <c r="B10" s="38">
        <f>B18</f>
        <v>3</v>
      </c>
      <c r="C10" s="1"/>
      <c r="D10" s="39" t="s">
        <v>27</v>
      </c>
      <c r="E10" s="38">
        <f>COUNTIF(A5:A7, "PU")</f>
        <v>0</v>
      </c>
      <c r="F10" s="41">
        <f>E10/E14</f>
        <v>0</v>
      </c>
      <c r="G10" s="1"/>
      <c r="H10" s="1"/>
      <c r="I10" s="1"/>
      <c r="J10" s="1"/>
      <c r="K10" s="1"/>
      <c r="L10" s="1"/>
      <c r="M10" s="1"/>
      <c r="N10" s="1"/>
      <c r="O10" s="1"/>
      <c r="P10" s="1"/>
      <c r="Q10" s="1"/>
      <c r="R10" s="1"/>
      <c r="S10" s="1"/>
      <c r="T10" s="1"/>
      <c r="U10" s="1"/>
      <c r="V10" s="1"/>
      <c r="W10" s="1"/>
      <c r="X10" s="1"/>
      <c r="Y10" s="1"/>
      <c r="Z10" s="1"/>
      <c r="AA10" s="1"/>
      <c r="AB10" s="1"/>
    </row>
    <row r="11" spans="1:28" ht="19.5" customHeight="1" x14ac:dyDescent="0.25">
      <c r="A11" s="35" t="s">
        <v>28</v>
      </c>
      <c r="B11" s="28">
        <f>B19</f>
        <v>0</v>
      </c>
      <c r="C11" s="1"/>
      <c r="D11" s="42" t="s">
        <v>29</v>
      </c>
      <c r="E11" s="28">
        <f>COUNTIF(A5:A7, "PF")</f>
        <v>2</v>
      </c>
      <c r="F11" s="43">
        <f>E11/E14</f>
        <v>0.66666666666666663</v>
      </c>
      <c r="G11" s="1"/>
      <c r="H11" s="1"/>
      <c r="I11" s="1"/>
      <c r="J11" s="1"/>
      <c r="K11" s="1"/>
      <c r="L11" s="1"/>
      <c r="M11" s="1"/>
      <c r="N11" s="1"/>
      <c r="O11" s="1"/>
      <c r="P11" s="1"/>
      <c r="Q11" s="1"/>
      <c r="R11" s="1"/>
      <c r="S11" s="1"/>
      <c r="T11" s="1"/>
      <c r="U11" s="1"/>
      <c r="V11" s="1"/>
      <c r="W11" s="1"/>
      <c r="X11" s="1"/>
      <c r="Y11" s="1"/>
      <c r="Z11" s="1"/>
      <c r="AA11" s="1"/>
      <c r="AB11" s="1"/>
    </row>
    <row r="12" spans="1:28" ht="19.5" customHeight="1" x14ac:dyDescent="0.25">
      <c r="A12" s="35" t="s">
        <v>13</v>
      </c>
      <c r="B12" s="38">
        <f>B20</f>
        <v>0</v>
      </c>
      <c r="C12" s="1"/>
      <c r="D12" s="39" t="s">
        <v>30</v>
      </c>
      <c r="E12" s="38">
        <f>COUNTIF(A5:A7, "PNF")</f>
        <v>1</v>
      </c>
      <c r="F12" s="41">
        <f>E12/E14</f>
        <v>0.33333333333333331</v>
      </c>
      <c r="G12" s="1"/>
      <c r="H12" s="1"/>
      <c r="I12" s="1"/>
      <c r="J12" s="1"/>
      <c r="K12" s="1"/>
      <c r="L12" s="1"/>
      <c r="M12" s="1"/>
      <c r="N12" s="1"/>
      <c r="O12" s="1"/>
      <c r="P12" s="1"/>
      <c r="Q12" s="1"/>
      <c r="R12" s="1"/>
      <c r="S12" s="1"/>
      <c r="T12" s="1"/>
      <c r="U12" s="1"/>
      <c r="V12" s="1"/>
      <c r="W12" s="1"/>
      <c r="X12" s="1"/>
      <c r="Y12" s="1"/>
      <c r="Z12" s="1"/>
      <c r="AA12" s="1"/>
      <c r="AB12" s="1"/>
    </row>
    <row r="13" spans="1:28" ht="19.5" customHeight="1" x14ac:dyDescent="0.25">
      <c r="A13" s="35" t="s">
        <v>15</v>
      </c>
      <c r="B13" s="28">
        <f>B21</f>
        <v>0</v>
      </c>
      <c r="C13" s="1"/>
      <c r="D13" s="42" t="s">
        <v>31</v>
      </c>
      <c r="E13" s="28">
        <f>COUNTIF(A5:A7, "PI")</f>
        <v>0</v>
      </c>
      <c r="F13" s="43">
        <f>E13/E14</f>
        <v>0</v>
      </c>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25">
      <c r="A14" s="39" t="s">
        <v>32</v>
      </c>
      <c r="B14" s="38">
        <f>SUM(B10:B13)</f>
        <v>3</v>
      </c>
      <c r="C14" s="1"/>
      <c r="D14" s="39" t="s">
        <v>33</v>
      </c>
      <c r="E14" s="38">
        <f>SUM(E10:E13)</f>
        <v>3</v>
      </c>
      <c r="F14" s="40"/>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7.25" customHeight="1" x14ac:dyDescent="0.25">
      <c r="A16" s="47" t="s">
        <v>34</v>
      </c>
      <c r="B16" s="48"/>
      <c r="C16" s="5"/>
      <c r="D16" s="5"/>
      <c r="E16" s="1"/>
      <c r="F16" s="1"/>
      <c r="G16" s="1"/>
      <c r="H16" s="1"/>
      <c r="I16" s="1"/>
      <c r="J16" s="1"/>
      <c r="K16" s="1"/>
      <c r="L16" s="1"/>
      <c r="M16" s="1"/>
      <c r="N16" s="1"/>
      <c r="O16" s="1"/>
      <c r="P16" s="1"/>
      <c r="Q16" s="1"/>
      <c r="R16" s="1"/>
      <c r="S16" s="1"/>
      <c r="T16" s="1"/>
      <c r="U16" s="1"/>
      <c r="V16" s="1"/>
      <c r="W16" s="1"/>
      <c r="X16" s="1"/>
      <c r="Y16" s="1"/>
      <c r="Z16" s="1"/>
      <c r="AA16" s="1"/>
      <c r="AB16" s="1"/>
    </row>
    <row r="17" spans="1:28" ht="45" x14ac:dyDescent="0.25">
      <c r="A17" s="2" t="str">
        <f>A4</f>
        <v>CP-15: Verificación del Ingreso a la Cuenta Después de la Activación</v>
      </c>
      <c r="B17" s="2" t="s">
        <v>35</v>
      </c>
      <c r="C17" s="1"/>
      <c r="D17" s="17"/>
      <c r="E17" s="1"/>
      <c r="F17" s="1"/>
      <c r="G17" s="1"/>
      <c r="H17" s="1"/>
      <c r="I17" s="1"/>
      <c r="J17" s="1"/>
      <c r="K17" s="1"/>
      <c r="L17" s="1"/>
      <c r="M17" s="1"/>
      <c r="N17" s="1"/>
      <c r="O17" s="1"/>
      <c r="P17" s="1"/>
      <c r="Q17" s="1"/>
      <c r="R17" s="1"/>
      <c r="S17" s="1"/>
      <c r="T17" s="1"/>
      <c r="U17" s="1"/>
      <c r="V17" s="1"/>
      <c r="W17" s="1"/>
      <c r="X17" s="1"/>
      <c r="Y17" s="1"/>
      <c r="Z17" s="1"/>
      <c r="AA17" s="1"/>
      <c r="AB17" s="1"/>
    </row>
    <row r="18" spans="1:28" ht="19.5" customHeight="1" outlineLevel="1" x14ac:dyDescent="0.25">
      <c r="A18" s="33" t="s">
        <v>26</v>
      </c>
      <c r="B18" s="38">
        <f>COUNTIF(G5:G7, "No ejecutado")</f>
        <v>3</v>
      </c>
      <c r="C18" s="1"/>
      <c r="D18" s="19"/>
      <c r="E18" s="1"/>
      <c r="F18" s="1"/>
      <c r="G18" s="1"/>
      <c r="H18" s="1"/>
      <c r="I18" s="1"/>
      <c r="J18" s="1"/>
      <c r="K18" s="1"/>
      <c r="L18" s="1"/>
      <c r="M18" s="1"/>
      <c r="N18" s="1"/>
      <c r="O18" s="1"/>
      <c r="P18" s="1"/>
      <c r="Q18" s="1"/>
      <c r="R18" s="1"/>
      <c r="S18" s="1"/>
      <c r="T18" s="1"/>
      <c r="U18" s="1"/>
      <c r="V18" s="1"/>
      <c r="W18" s="1"/>
      <c r="X18" s="1"/>
      <c r="Y18" s="1"/>
      <c r="Z18" s="1"/>
      <c r="AA18" s="1"/>
      <c r="AB18" s="1"/>
    </row>
    <row r="19" spans="1:28" ht="19.5" customHeight="1" outlineLevel="1" x14ac:dyDescent="0.25">
      <c r="A19" s="35" t="s">
        <v>28</v>
      </c>
      <c r="B19" s="28">
        <f>COUNTIF(G5:G7, "Bloqueado")</f>
        <v>0</v>
      </c>
      <c r="C19" s="1"/>
      <c r="D19" s="19"/>
      <c r="E19" s="1"/>
      <c r="F19" s="1"/>
      <c r="G19" s="1"/>
      <c r="H19" s="1"/>
      <c r="I19" s="1"/>
      <c r="J19" s="1"/>
      <c r="K19" s="1"/>
      <c r="L19" s="1"/>
      <c r="M19" s="1"/>
      <c r="N19" s="1"/>
      <c r="O19" s="1"/>
      <c r="P19" s="1"/>
      <c r="Q19" s="1"/>
      <c r="R19" s="1"/>
      <c r="S19" s="1"/>
      <c r="T19" s="1"/>
      <c r="U19" s="1"/>
      <c r="V19" s="1"/>
      <c r="W19" s="1"/>
      <c r="X19" s="1"/>
      <c r="Y19" s="1"/>
      <c r="Z19" s="1"/>
      <c r="AA19" s="1"/>
      <c r="AB19" s="1"/>
    </row>
    <row r="20" spans="1:28" ht="19.5" customHeight="1" outlineLevel="1" x14ac:dyDescent="0.25">
      <c r="A20" s="35" t="s">
        <v>13</v>
      </c>
      <c r="B20" s="38">
        <f>COUNTIF(G5:G7, "Fallado")</f>
        <v>0</v>
      </c>
      <c r="C20" s="1"/>
      <c r="D20" s="19"/>
      <c r="E20" s="1"/>
      <c r="F20" s="1"/>
      <c r="G20" s="1"/>
      <c r="H20" s="1"/>
      <c r="I20" s="1"/>
      <c r="J20" s="1"/>
      <c r="K20" s="1"/>
      <c r="L20" s="1"/>
      <c r="M20" s="1"/>
      <c r="N20" s="1"/>
      <c r="O20" s="1"/>
      <c r="P20" s="1"/>
      <c r="Q20" s="1"/>
      <c r="R20" s="1"/>
      <c r="S20" s="1"/>
      <c r="T20" s="1"/>
      <c r="U20" s="1"/>
      <c r="V20" s="1"/>
      <c r="W20" s="1"/>
      <c r="X20" s="1"/>
      <c r="Y20" s="1"/>
      <c r="Z20" s="1"/>
      <c r="AA20" s="1"/>
      <c r="AB20" s="1"/>
    </row>
    <row r="21" spans="1:28" ht="19.5" customHeight="1" outlineLevel="1" x14ac:dyDescent="0.25">
      <c r="A21" s="35" t="s">
        <v>15</v>
      </c>
      <c r="B21" s="28">
        <f>COUNTIF(G5:G7, "Pasado")</f>
        <v>0</v>
      </c>
      <c r="C21" s="1"/>
      <c r="D21" s="19"/>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outlineLevel="1" x14ac:dyDescent="0.25">
      <c r="A22" s="39" t="s">
        <v>36</v>
      </c>
      <c r="B22" s="38">
        <f>SUM(B18:B21)</f>
        <v>3</v>
      </c>
      <c r="C22" s="1"/>
      <c r="D22" s="19"/>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sheetData>
  <mergeCells count="7">
    <mergeCell ref="A1:H1"/>
    <mergeCell ref="B2:D2"/>
    <mergeCell ref="F2:H2"/>
    <mergeCell ref="A4:H4"/>
    <mergeCell ref="A9:B9"/>
    <mergeCell ref="D9:E9"/>
    <mergeCell ref="A16:B16"/>
  </mergeCells>
  <conditionalFormatting sqref="A10:A13">
    <cfRule type="containsText" dxfId="119" priority="5" operator="containsText" text="Bloqueado">
      <formula>NOT(ISERROR(SEARCH(("Bloqueado"),(A10))))</formula>
    </cfRule>
    <cfRule type="containsText" dxfId="118" priority="6" operator="containsText" text="Fallado">
      <formula>NOT(ISERROR(SEARCH(("Fallado"),(A10))))</formula>
    </cfRule>
    <cfRule type="containsText" dxfId="117" priority="7" operator="containsText" text="No ejecutado">
      <formula>NOT(ISERROR(SEARCH(("No ejecutado"),(A10))))</formula>
    </cfRule>
    <cfRule type="containsText" dxfId="116" priority="8" operator="containsText" text="Pasado">
      <formula>NOT(ISERROR(SEARCH(("Pasado"),(A10))))</formula>
    </cfRule>
  </conditionalFormatting>
  <conditionalFormatting sqref="A18:A21">
    <cfRule type="containsText" dxfId="115" priority="9" operator="containsText" text="Bloqueado">
      <formula>NOT(ISERROR(SEARCH(("Bloqueado"),(A18))))</formula>
    </cfRule>
    <cfRule type="containsText" dxfId="114" priority="10" operator="containsText" text="Fallado">
      <formula>NOT(ISERROR(SEARCH(("Fallado"),(A18))))</formula>
    </cfRule>
    <cfRule type="containsText" dxfId="113" priority="11" operator="containsText" text="No ejecutado">
      <formula>NOT(ISERROR(SEARCH(("No ejecutado"),(A18))))</formula>
    </cfRule>
    <cfRule type="containsText" dxfId="112" priority="12" operator="containsText" text="Pasado">
      <formula>NOT(ISERROR(SEARCH(("Pasado"),(A18))))</formula>
    </cfRule>
  </conditionalFormatting>
  <conditionalFormatting sqref="G5:G6">
    <cfRule type="containsText" dxfId="111" priority="77" operator="containsText" text="Bloqueado">
      <formula>NOT(ISERROR(SEARCH(("Bloqueado"),(G5))))</formula>
    </cfRule>
    <cfRule type="containsText" dxfId="110" priority="78" operator="containsText" text="Fallado">
      <formula>NOT(ISERROR(SEARCH(("Fallado"),(G5))))</formula>
    </cfRule>
    <cfRule type="containsText" dxfId="109" priority="79" operator="containsText" text="No ejecutado">
      <formula>NOT(ISERROR(SEARCH(("No ejecutado"),(G5))))</formula>
    </cfRule>
    <cfRule type="containsText" dxfId="108" priority="80" operator="containsText" text="Pasado">
      <formula>NOT(ISERROR(SEARCH(("Pasado"),(G5))))</formula>
    </cfRule>
  </conditionalFormatting>
  <conditionalFormatting sqref="G7">
    <cfRule type="containsText" dxfId="107" priority="1" operator="containsText" text="Bloqueado">
      <formula>NOT(ISERROR(SEARCH(("Bloqueado"),(G7))))</formula>
    </cfRule>
    <cfRule type="containsText" dxfId="106" priority="2" operator="containsText" text="Fallado">
      <formula>NOT(ISERROR(SEARCH(("Fallado"),(G7))))</formula>
    </cfRule>
    <cfRule type="containsText" dxfId="105" priority="3" operator="containsText" text="No ejecutado">
      <formula>NOT(ISERROR(SEARCH(("No ejecutado"),(G7))))</formula>
    </cfRule>
    <cfRule type="containsText" dxfId="104" priority="4" operator="containsText" text="Pasado">
      <formula>NOT(ISERROR(SEARCH(("Pasado"),(G7))))</formula>
    </cfRule>
  </conditionalFormatting>
  <dataValidations count="1">
    <dataValidation type="list" allowBlank="1" showErrorMessage="1" sqref="A10:A13 A18:A21 G5:G7" xr:uid="{00000000-0002-0000-0500-000000000000}">
      <formula1>"No ejecutado,Pasado,Fallado,Bloqueado"</formula1>
    </dataValidation>
  </dataValidations>
  <hyperlinks>
    <hyperlink ref="C5" r:id="rId1" xr:uid="{B9D79B8F-B773-498A-BDEF-A785310547AC}"/>
    <hyperlink ref="C6" r:id="rId2" xr:uid="{0B1F786C-1656-427C-B305-F494BD8FEB70}"/>
    <hyperlink ref="C7" r:id="rId3" xr:uid="{D3FEC7E0-6410-496F-89BF-5D60FD15D2BF}"/>
  </hyperlinks>
  <pageMargins left="0.7" right="0.7" top="0.75" bottom="0.75" header="0" footer="0"/>
  <pageSetup orientation="portrait"/>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953"/>
  <sheetViews>
    <sheetView topLeftCell="A11" zoomScale="118" zoomScaleNormal="118" workbookViewId="0">
      <selection activeCell="B16" sqref="B16"/>
    </sheetView>
  </sheetViews>
  <sheetFormatPr baseColWidth="10" defaultColWidth="14.42578125" defaultRowHeight="15" customHeight="1" outlineLevelRow="1" x14ac:dyDescent="0.25"/>
  <cols>
    <col min="1" max="3" width="26.140625" customWidth="1"/>
    <col min="4" max="4" width="33.5703125" customWidth="1"/>
    <col min="5" max="5" width="26.140625" customWidth="1"/>
    <col min="6" max="6" width="29.42578125" customWidth="1"/>
    <col min="7" max="7" width="18.42578125" customWidth="1"/>
    <col min="8" max="8" width="33.140625" customWidth="1"/>
  </cols>
  <sheetData>
    <row r="1" spans="1:28" x14ac:dyDescent="0.25">
      <c r="A1" s="47" t="s">
        <v>0</v>
      </c>
      <c r="B1" s="49"/>
      <c r="C1" s="49"/>
      <c r="D1" s="49"/>
      <c r="E1" s="49"/>
      <c r="F1" s="49"/>
      <c r="G1" s="49"/>
      <c r="H1" s="50"/>
      <c r="I1" s="1"/>
      <c r="J1" s="1"/>
      <c r="K1" s="1"/>
      <c r="L1" s="1"/>
      <c r="M1" s="1"/>
      <c r="N1" s="1"/>
      <c r="O1" s="1"/>
      <c r="P1" s="1"/>
      <c r="Q1" s="1"/>
      <c r="R1" s="1"/>
      <c r="S1" s="1"/>
      <c r="T1" s="1"/>
      <c r="U1" s="1"/>
      <c r="V1" s="1"/>
      <c r="W1" s="1"/>
      <c r="X1" s="1"/>
      <c r="Y1" s="1"/>
      <c r="Z1" s="1"/>
      <c r="AA1" s="1"/>
      <c r="AB1" s="1"/>
    </row>
    <row r="2" spans="1:28" x14ac:dyDescent="0.25">
      <c r="A2" s="2" t="s">
        <v>1</v>
      </c>
      <c r="B2" s="51" t="s">
        <v>41</v>
      </c>
      <c r="C2" s="49"/>
      <c r="D2" s="50"/>
      <c r="E2" s="2" t="s">
        <v>2</v>
      </c>
      <c r="F2" s="67" t="s">
        <v>166</v>
      </c>
      <c r="G2" s="49"/>
      <c r="H2" s="50"/>
      <c r="I2" s="3"/>
      <c r="J2" s="3"/>
      <c r="K2" s="3"/>
      <c r="L2" s="3"/>
      <c r="M2" s="3"/>
      <c r="N2" s="3"/>
      <c r="O2" s="3"/>
      <c r="P2" s="3"/>
      <c r="Q2" s="3"/>
      <c r="R2" s="3"/>
      <c r="S2" s="3"/>
      <c r="T2" s="3"/>
      <c r="U2" s="3"/>
      <c r="V2" s="3"/>
      <c r="W2" s="3"/>
      <c r="X2" s="3"/>
      <c r="Y2" s="3"/>
      <c r="Z2" s="3"/>
      <c r="AA2" s="3"/>
      <c r="AB2" s="3"/>
    </row>
    <row r="3" spans="1:28" x14ac:dyDescent="0.25">
      <c r="A3" s="2" t="s">
        <v>3</v>
      </c>
      <c r="B3" s="2" t="s">
        <v>4</v>
      </c>
      <c r="C3" s="2" t="s">
        <v>5</v>
      </c>
      <c r="D3" s="2" t="s">
        <v>6</v>
      </c>
      <c r="E3" s="2" t="s">
        <v>7</v>
      </c>
      <c r="F3" s="2" t="s">
        <v>8</v>
      </c>
      <c r="G3" s="2" t="s">
        <v>9</v>
      </c>
      <c r="H3" s="2" t="s">
        <v>10</v>
      </c>
      <c r="I3" s="1"/>
      <c r="J3" s="1"/>
      <c r="K3" s="1"/>
      <c r="L3" s="1"/>
      <c r="M3" s="1"/>
      <c r="N3" s="1"/>
      <c r="O3" s="1"/>
      <c r="P3" s="1"/>
      <c r="Q3" s="1"/>
      <c r="R3" s="1"/>
      <c r="S3" s="1"/>
      <c r="T3" s="1"/>
      <c r="U3" s="1"/>
      <c r="V3" s="1"/>
      <c r="W3" s="1"/>
      <c r="X3" s="1"/>
      <c r="Y3" s="1"/>
      <c r="Z3" s="1"/>
      <c r="AA3" s="1"/>
      <c r="AB3" s="1"/>
    </row>
    <row r="4" spans="1:28" x14ac:dyDescent="0.25">
      <c r="A4" s="62" t="s">
        <v>167</v>
      </c>
      <c r="B4" s="54"/>
      <c r="C4" s="54"/>
      <c r="D4" s="54"/>
      <c r="E4" s="54"/>
      <c r="F4" s="54"/>
      <c r="G4" s="54"/>
      <c r="H4" s="55"/>
      <c r="I4" s="1"/>
      <c r="J4" s="1"/>
      <c r="K4" s="1"/>
      <c r="L4" s="1"/>
      <c r="M4" s="1"/>
      <c r="N4" s="1"/>
      <c r="O4" s="1"/>
      <c r="P4" s="1"/>
      <c r="Q4" s="1"/>
      <c r="R4" s="1"/>
      <c r="S4" s="1"/>
      <c r="T4" s="1"/>
      <c r="U4" s="1"/>
      <c r="V4" s="1"/>
      <c r="W4" s="1"/>
      <c r="X4" s="1"/>
      <c r="Y4" s="1"/>
      <c r="Z4" s="1"/>
      <c r="AA4" s="1"/>
      <c r="AB4" s="1"/>
    </row>
    <row r="5" spans="1:28" ht="150" outlineLevel="1" x14ac:dyDescent="0.25">
      <c r="A5" s="28" t="s">
        <v>16</v>
      </c>
      <c r="B5" s="31" t="s">
        <v>170</v>
      </c>
      <c r="C5" s="58" t="s">
        <v>43</v>
      </c>
      <c r="D5" s="31" t="s">
        <v>168</v>
      </c>
      <c r="E5" s="31" t="s">
        <v>169</v>
      </c>
      <c r="F5" s="26" t="s">
        <v>14</v>
      </c>
      <c r="G5" s="27" t="s">
        <v>26</v>
      </c>
      <c r="H5" s="26" t="s">
        <v>14</v>
      </c>
      <c r="I5" s="1"/>
      <c r="J5" s="1"/>
      <c r="K5" s="1"/>
      <c r="L5" s="1"/>
      <c r="M5" s="1"/>
      <c r="N5" s="1"/>
      <c r="O5" s="1"/>
      <c r="P5" s="1"/>
      <c r="Q5" s="1"/>
      <c r="R5" s="1"/>
      <c r="S5" s="1"/>
      <c r="T5" s="1"/>
      <c r="U5" s="1"/>
      <c r="V5" s="1"/>
      <c r="W5" s="1"/>
      <c r="X5" s="1"/>
      <c r="Y5" s="1"/>
      <c r="Z5" s="1"/>
      <c r="AA5" s="1"/>
      <c r="AB5" s="1"/>
    </row>
    <row r="6" spans="1:28" ht="45" outlineLevel="1" x14ac:dyDescent="0.25">
      <c r="A6" s="28" t="s">
        <v>21</v>
      </c>
      <c r="B6" s="26" t="s">
        <v>22</v>
      </c>
      <c r="C6" s="58" t="s">
        <v>43</v>
      </c>
      <c r="D6" s="26" t="s">
        <v>23</v>
      </c>
      <c r="E6" s="26" t="s">
        <v>24</v>
      </c>
      <c r="F6" s="26" t="s">
        <v>14</v>
      </c>
      <c r="G6" s="27" t="s">
        <v>26</v>
      </c>
      <c r="H6" s="26" t="s">
        <v>14</v>
      </c>
      <c r="I6" s="1"/>
      <c r="J6" s="1"/>
      <c r="K6" s="1"/>
      <c r="L6" s="1"/>
      <c r="M6" s="1"/>
      <c r="N6" s="1"/>
      <c r="O6" s="1"/>
      <c r="P6" s="1"/>
      <c r="Q6" s="1"/>
      <c r="R6" s="1"/>
      <c r="S6" s="1"/>
      <c r="T6" s="1"/>
      <c r="U6" s="1"/>
      <c r="V6" s="1"/>
      <c r="W6" s="1"/>
      <c r="X6" s="1"/>
      <c r="Y6" s="1"/>
      <c r="Z6" s="1"/>
      <c r="AA6" s="1"/>
      <c r="AB6" s="1"/>
    </row>
    <row r="7" spans="1:28" ht="45" outlineLevel="1" x14ac:dyDescent="0.25">
      <c r="A7" s="28" t="s">
        <v>16</v>
      </c>
      <c r="B7" s="31" t="s">
        <v>18</v>
      </c>
      <c r="C7" s="58" t="s">
        <v>43</v>
      </c>
      <c r="D7" s="30" t="s">
        <v>19</v>
      </c>
      <c r="E7" s="30" t="s">
        <v>20</v>
      </c>
      <c r="F7" s="26" t="s">
        <v>14</v>
      </c>
      <c r="G7" s="27" t="s">
        <v>26</v>
      </c>
      <c r="H7" s="26" t="s">
        <v>14</v>
      </c>
      <c r="I7" s="1"/>
      <c r="J7" s="1"/>
      <c r="K7" s="1"/>
      <c r="L7" s="1"/>
      <c r="M7" s="1"/>
      <c r="N7" s="1"/>
      <c r="O7" s="1"/>
      <c r="P7" s="1"/>
      <c r="Q7" s="1"/>
      <c r="R7" s="1"/>
      <c r="S7" s="1"/>
      <c r="T7" s="1"/>
      <c r="U7" s="1"/>
      <c r="V7" s="1"/>
      <c r="W7" s="1"/>
      <c r="X7" s="1"/>
      <c r="Y7" s="1"/>
      <c r="Z7" s="1"/>
      <c r="AA7" s="1"/>
      <c r="AB7" s="1"/>
    </row>
    <row r="8" spans="1:28" x14ac:dyDescent="0.25">
      <c r="A8" s="68" t="s">
        <v>171</v>
      </c>
      <c r="B8" s="56"/>
      <c r="C8" s="56"/>
      <c r="D8" s="56"/>
      <c r="E8" s="56"/>
      <c r="F8" s="56"/>
      <c r="G8" s="56"/>
      <c r="H8" s="56"/>
      <c r="I8" s="1"/>
      <c r="J8" s="1"/>
      <c r="K8" s="1"/>
      <c r="L8" s="1"/>
      <c r="M8" s="1"/>
      <c r="N8" s="1"/>
      <c r="O8" s="1"/>
      <c r="P8" s="1"/>
      <c r="Q8" s="1"/>
      <c r="R8" s="1"/>
      <c r="S8" s="1"/>
      <c r="T8" s="1"/>
      <c r="U8" s="1"/>
      <c r="V8" s="1"/>
      <c r="W8" s="1"/>
      <c r="X8" s="1"/>
      <c r="Y8" s="1"/>
      <c r="Z8" s="1"/>
      <c r="AA8" s="1"/>
      <c r="AB8" s="1"/>
    </row>
    <row r="9" spans="1:28" ht="120" outlineLevel="1" x14ac:dyDescent="0.25">
      <c r="A9" s="28" t="s">
        <v>16</v>
      </c>
      <c r="B9" s="31" t="s">
        <v>173</v>
      </c>
      <c r="C9" s="63"/>
      <c r="D9" s="31" t="s">
        <v>172</v>
      </c>
      <c r="E9" s="31" t="s">
        <v>174</v>
      </c>
      <c r="F9" s="26" t="s">
        <v>14</v>
      </c>
      <c r="G9" s="27" t="s">
        <v>26</v>
      </c>
      <c r="H9" s="26" t="s">
        <v>14</v>
      </c>
      <c r="I9" s="1"/>
      <c r="J9" s="1"/>
      <c r="K9" s="1"/>
      <c r="L9" s="1"/>
      <c r="M9" s="1"/>
      <c r="N9" s="1"/>
      <c r="O9" s="1"/>
      <c r="P9" s="1"/>
      <c r="Q9" s="1"/>
      <c r="R9" s="1"/>
      <c r="S9" s="1"/>
      <c r="T9" s="1"/>
      <c r="U9" s="1"/>
      <c r="V9" s="1"/>
      <c r="W9" s="1"/>
      <c r="X9" s="1"/>
      <c r="Y9" s="1"/>
      <c r="Z9" s="1"/>
      <c r="AA9" s="1"/>
      <c r="AB9" s="1"/>
    </row>
    <row r="10" spans="1:28"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7.25" x14ac:dyDescent="0.25">
      <c r="A11" s="53" t="str">
        <f>G3</f>
        <v>Estado de la prueba</v>
      </c>
      <c r="B11" s="54"/>
      <c r="C11" s="5"/>
      <c r="D11" s="53" t="str">
        <f>A3</f>
        <v>Tipos de pruebas</v>
      </c>
      <c r="E11" s="54"/>
      <c r="F11" s="6" t="s">
        <v>25</v>
      </c>
      <c r="G11" s="1"/>
      <c r="H11" s="1"/>
      <c r="I11" s="1"/>
      <c r="J11" s="1"/>
      <c r="K11" s="1"/>
      <c r="L11" s="1"/>
      <c r="M11" s="1"/>
      <c r="N11" s="1"/>
      <c r="O11" s="1"/>
      <c r="P11" s="1"/>
      <c r="Q11" s="1"/>
      <c r="R11" s="1"/>
      <c r="S11" s="1"/>
      <c r="T11" s="1"/>
      <c r="U11" s="1"/>
      <c r="V11" s="1"/>
      <c r="W11" s="1"/>
      <c r="X11" s="1"/>
      <c r="Y11" s="1"/>
      <c r="Z11" s="1"/>
      <c r="AA11" s="1"/>
      <c r="AB11" s="1"/>
    </row>
    <row r="12" spans="1:28" ht="19.5" customHeight="1" x14ac:dyDescent="0.25">
      <c r="A12" s="35" t="s">
        <v>26</v>
      </c>
      <c r="B12" s="38">
        <f>B20+B26</f>
        <v>4</v>
      </c>
      <c r="C12" s="1"/>
      <c r="D12" s="39" t="s">
        <v>27</v>
      </c>
      <c r="E12" s="38">
        <f>COUNTIF(A5:A9, "PU")</f>
        <v>0</v>
      </c>
      <c r="F12" s="41">
        <f>E12/E16</f>
        <v>0</v>
      </c>
      <c r="G12" s="1"/>
      <c r="H12" s="1"/>
      <c r="I12" s="1"/>
      <c r="J12" s="1"/>
      <c r="K12" s="1"/>
      <c r="L12" s="1"/>
      <c r="M12" s="1"/>
      <c r="N12" s="1"/>
      <c r="O12" s="1"/>
      <c r="P12" s="1"/>
      <c r="Q12" s="1"/>
      <c r="R12" s="1"/>
      <c r="S12" s="1"/>
      <c r="T12" s="1"/>
      <c r="U12" s="1"/>
      <c r="V12" s="1"/>
      <c r="W12" s="1"/>
      <c r="X12" s="1"/>
      <c r="Y12" s="1"/>
      <c r="Z12" s="1"/>
      <c r="AA12" s="1"/>
      <c r="AB12" s="1"/>
    </row>
    <row r="13" spans="1:28" ht="19.5" customHeight="1" x14ac:dyDescent="0.25">
      <c r="A13" s="35" t="s">
        <v>28</v>
      </c>
      <c r="B13" s="28">
        <f>B21+B27</f>
        <v>0</v>
      </c>
      <c r="C13" s="1"/>
      <c r="D13" s="42" t="s">
        <v>29</v>
      </c>
      <c r="E13" s="28">
        <f>COUNTIF(A5:A9, "PF")</f>
        <v>3</v>
      </c>
      <c r="F13" s="43">
        <f>E13/E16</f>
        <v>0.75</v>
      </c>
      <c r="G13" s="1"/>
      <c r="H13" s="1"/>
      <c r="I13" s="1"/>
      <c r="J13" s="1"/>
      <c r="K13" s="1"/>
      <c r="L13" s="1"/>
      <c r="M13" s="1"/>
      <c r="N13" s="1"/>
      <c r="O13" s="1"/>
      <c r="P13" s="1"/>
      <c r="Q13" s="1"/>
      <c r="R13" s="1"/>
      <c r="S13" s="1"/>
      <c r="T13" s="1"/>
      <c r="U13" s="1"/>
      <c r="V13" s="1"/>
      <c r="W13" s="1"/>
      <c r="X13" s="1"/>
      <c r="Y13" s="1"/>
      <c r="Z13" s="1"/>
      <c r="AA13" s="1"/>
      <c r="AB13" s="1"/>
    </row>
    <row r="14" spans="1:28" ht="19.5" customHeight="1" x14ac:dyDescent="0.25">
      <c r="A14" s="35" t="s">
        <v>13</v>
      </c>
      <c r="B14" s="38">
        <f>B22+B28</f>
        <v>0</v>
      </c>
      <c r="C14" s="1"/>
      <c r="D14" s="39" t="s">
        <v>30</v>
      </c>
      <c r="E14" s="38">
        <f>COUNTIF(A5:A9, "PNF")</f>
        <v>1</v>
      </c>
      <c r="F14" s="41">
        <f>E14/E16</f>
        <v>0.25</v>
      </c>
      <c r="G14" s="1"/>
      <c r="H14" s="1"/>
      <c r="I14" s="1"/>
      <c r="J14" s="1"/>
      <c r="K14" s="1"/>
      <c r="L14" s="1"/>
      <c r="M14" s="1"/>
      <c r="N14" s="1"/>
      <c r="O14" s="1"/>
      <c r="P14" s="1"/>
      <c r="Q14" s="1"/>
      <c r="R14" s="1"/>
      <c r="S14" s="1"/>
      <c r="T14" s="1"/>
      <c r="U14" s="1"/>
      <c r="V14" s="1"/>
      <c r="W14" s="1"/>
      <c r="X14" s="1"/>
      <c r="Y14" s="1"/>
      <c r="Z14" s="1"/>
      <c r="AA14" s="1"/>
      <c r="AB14" s="1"/>
    </row>
    <row r="15" spans="1:28" ht="19.5" customHeight="1" x14ac:dyDescent="0.25">
      <c r="A15" s="35" t="s">
        <v>15</v>
      </c>
      <c r="B15" s="28">
        <f>B23+B29</f>
        <v>0</v>
      </c>
      <c r="C15" s="1"/>
      <c r="D15" s="42" t="s">
        <v>31</v>
      </c>
      <c r="E15" s="28">
        <f>COUNTIF(A5:A9, "PI")</f>
        <v>0</v>
      </c>
      <c r="F15" s="43">
        <f>E15/E16</f>
        <v>0</v>
      </c>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25">
      <c r="A16" s="39" t="s">
        <v>32</v>
      </c>
      <c r="B16" s="38">
        <f>SUM(B12:B15)</f>
        <v>4</v>
      </c>
      <c r="C16" s="1"/>
      <c r="D16" s="39" t="s">
        <v>33</v>
      </c>
      <c r="E16" s="38">
        <f>SUM(E12:E15)</f>
        <v>4</v>
      </c>
      <c r="F16" s="40"/>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7.25" customHeight="1" x14ac:dyDescent="0.25">
      <c r="A18" s="47" t="s">
        <v>34</v>
      </c>
      <c r="B18" s="48"/>
      <c r="C18" s="5"/>
      <c r="D18" s="5"/>
      <c r="E18" s="1"/>
      <c r="F18" s="1"/>
      <c r="G18" s="1"/>
      <c r="H18" s="1"/>
      <c r="I18" s="1"/>
      <c r="J18" s="1"/>
      <c r="K18" s="1"/>
      <c r="L18" s="1"/>
      <c r="M18" s="1"/>
      <c r="N18" s="1"/>
      <c r="O18" s="1"/>
      <c r="P18" s="1"/>
      <c r="Q18" s="1"/>
      <c r="R18" s="1"/>
      <c r="S18" s="1"/>
      <c r="T18" s="1"/>
      <c r="U18" s="1"/>
      <c r="V18" s="1"/>
      <c r="W18" s="1"/>
      <c r="X18" s="1"/>
      <c r="Y18" s="1"/>
      <c r="Z18" s="1"/>
      <c r="AA18" s="1"/>
      <c r="AB18" s="1"/>
    </row>
    <row r="19" spans="1:28" ht="45" x14ac:dyDescent="0.25">
      <c r="A19" s="2" t="str">
        <f>A4</f>
        <v>CP16: Verificación de Visualización de Información del Cliente</v>
      </c>
      <c r="B19" s="2" t="s">
        <v>35</v>
      </c>
      <c r="C19" s="1"/>
      <c r="D19" s="17"/>
      <c r="E19" s="1"/>
      <c r="F19" s="1"/>
      <c r="G19" s="1"/>
      <c r="H19" s="1"/>
      <c r="I19" s="1"/>
      <c r="J19" s="1"/>
      <c r="K19" s="1"/>
      <c r="L19" s="1"/>
      <c r="M19" s="1"/>
      <c r="N19" s="1"/>
      <c r="O19" s="1"/>
      <c r="P19" s="1"/>
      <c r="Q19" s="1"/>
      <c r="R19" s="1"/>
      <c r="S19" s="1"/>
      <c r="T19" s="1"/>
      <c r="U19" s="1"/>
      <c r="V19" s="1"/>
      <c r="W19" s="1"/>
      <c r="X19" s="1"/>
      <c r="Y19" s="1"/>
      <c r="Z19" s="1"/>
      <c r="AA19" s="1"/>
      <c r="AB19" s="1"/>
    </row>
    <row r="20" spans="1:28" ht="19.5" customHeight="1" outlineLevel="1" x14ac:dyDescent="0.25">
      <c r="A20" s="33" t="s">
        <v>26</v>
      </c>
      <c r="B20" s="38">
        <f>COUNTIF(G5:G7, "No ejecutado")</f>
        <v>3</v>
      </c>
      <c r="C20" s="1"/>
      <c r="D20" s="19"/>
      <c r="E20" s="1"/>
      <c r="F20" s="1"/>
      <c r="G20" s="1"/>
      <c r="H20" s="1"/>
      <c r="I20" s="1"/>
      <c r="J20" s="1"/>
      <c r="K20" s="1"/>
      <c r="L20" s="1"/>
      <c r="M20" s="1"/>
      <c r="N20" s="1"/>
      <c r="O20" s="1"/>
      <c r="P20" s="1"/>
      <c r="Q20" s="1"/>
      <c r="R20" s="1"/>
      <c r="S20" s="1"/>
      <c r="T20" s="1"/>
      <c r="U20" s="1"/>
      <c r="V20" s="1"/>
      <c r="W20" s="1"/>
      <c r="X20" s="1"/>
      <c r="Y20" s="1"/>
      <c r="Z20" s="1"/>
      <c r="AA20" s="1"/>
      <c r="AB20" s="1"/>
    </row>
    <row r="21" spans="1:28" ht="19.5" customHeight="1" outlineLevel="1" x14ac:dyDescent="0.25">
      <c r="A21" s="35" t="s">
        <v>28</v>
      </c>
      <c r="B21" s="28">
        <f>COUNTIF(G5:G7, "Bloqueado")</f>
        <v>0</v>
      </c>
      <c r="C21" s="1"/>
      <c r="D21" s="19"/>
      <c r="E21" s="1"/>
      <c r="F21" s="1"/>
      <c r="G21" s="1"/>
      <c r="H21" s="1"/>
      <c r="I21" s="1"/>
      <c r="J21" s="1"/>
      <c r="K21" s="1"/>
      <c r="L21" s="1"/>
      <c r="M21" s="1"/>
      <c r="N21" s="1"/>
      <c r="O21" s="1"/>
      <c r="P21" s="1"/>
      <c r="Q21" s="1"/>
      <c r="R21" s="1"/>
      <c r="S21" s="1"/>
      <c r="T21" s="1"/>
      <c r="U21" s="1"/>
      <c r="V21" s="1"/>
      <c r="W21" s="1"/>
      <c r="X21" s="1"/>
      <c r="Y21" s="1"/>
      <c r="Z21" s="1"/>
      <c r="AA21" s="1"/>
      <c r="AB21" s="1"/>
    </row>
    <row r="22" spans="1:28" ht="19.5" customHeight="1" outlineLevel="1" x14ac:dyDescent="0.25">
      <c r="A22" s="35" t="s">
        <v>13</v>
      </c>
      <c r="B22" s="38">
        <f>COUNTIF(G5:G7, "Fallado")</f>
        <v>0</v>
      </c>
      <c r="C22" s="1"/>
      <c r="D22" s="19"/>
      <c r="E22" s="1"/>
      <c r="F22" s="1"/>
      <c r="G22" s="1"/>
      <c r="H22" s="1"/>
      <c r="I22" s="1"/>
      <c r="J22" s="1"/>
      <c r="K22" s="1"/>
      <c r="L22" s="1"/>
      <c r="M22" s="1"/>
      <c r="N22" s="1"/>
      <c r="O22" s="1"/>
      <c r="P22" s="1"/>
      <c r="Q22" s="1"/>
      <c r="R22" s="1"/>
      <c r="S22" s="1"/>
      <c r="T22" s="1"/>
      <c r="U22" s="1"/>
      <c r="V22" s="1"/>
      <c r="W22" s="1"/>
      <c r="X22" s="1"/>
      <c r="Y22" s="1"/>
      <c r="Z22" s="1"/>
      <c r="AA22" s="1"/>
      <c r="AB22" s="1"/>
    </row>
    <row r="23" spans="1:28" ht="19.5" customHeight="1" outlineLevel="1" x14ac:dyDescent="0.25">
      <c r="A23" s="35" t="s">
        <v>15</v>
      </c>
      <c r="B23" s="28">
        <f>COUNTIF(G5:G7, "Pasado")</f>
        <v>0</v>
      </c>
      <c r="C23" s="1"/>
      <c r="D23" s="19"/>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outlineLevel="1" x14ac:dyDescent="0.25">
      <c r="A24" s="39" t="s">
        <v>36</v>
      </c>
      <c r="B24" s="38">
        <f>SUM(B20:B23)</f>
        <v>3</v>
      </c>
      <c r="C24" s="1"/>
      <c r="D24" s="19"/>
      <c r="E24" s="1"/>
      <c r="F24" s="1"/>
      <c r="G24" s="1"/>
      <c r="H24" s="1"/>
      <c r="I24" s="1"/>
      <c r="J24" s="1"/>
      <c r="K24" s="1"/>
      <c r="L24" s="1"/>
      <c r="M24" s="1"/>
      <c r="N24" s="1"/>
      <c r="O24" s="1"/>
      <c r="P24" s="1"/>
      <c r="Q24" s="1"/>
      <c r="R24" s="1"/>
      <c r="S24" s="1"/>
      <c r="T24" s="1"/>
      <c r="U24" s="1"/>
      <c r="V24" s="1"/>
      <c r="W24" s="1"/>
      <c r="X24" s="1"/>
      <c r="Y24" s="1"/>
      <c r="Z24" s="1"/>
      <c r="AA24" s="1"/>
      <c r="AB24" s="1"/>
    </row>
    <row r="25" spans="1:28" ht="45" x14ac:dyDescent="0.25">
      <c r="A25" s="2" t="str">
        <f>A8</f>
        <v>CP17: Verificación de Cancelación de Suscripciones</v>
      </c>
      <c r="B25" s="2" t="s">
        <v>35</v>
      </c>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outlineLevel="1" x14ac:dyDescent="0.25">
      <c r="A26" s="33" t="s">
        <v>26</v>
      </c>
      <c r="B26" s="38">
        <f>COUNTIF(G9:G9, "No ejecutado")</f>
        <v>1</v>
      </c>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outlineLevel="1" x14ac:dyDescent="0.25">
      <c r="A27" s="35" t="s">
        <v>28</v>
      </c>
      <c r="B27" s="28">
        <f>COUNTIF(G9:G9, "Bloqueado")</f>
        <v>0</v>
      </c>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outlineLevel="1" x14ac:dyDescent="0.25">
      <c r="A28" s="35" t="s">
        <v>13</v>
      </c>
      <c r="B28" s="38">
        <f>COUNTIF(G9:G9, "Fallado")</f>
        <v>0</v>
      </c>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outlineLevel="1" x14ac:dyDescent="0.25">
      <c r="A29" s="35" t="s">
        <v>15</v>
      </c>
      <c r="B29" s="28">
        <f>COUNTIF(G9:G9, "Pasado")</f>
        <v>0</v>
      </c>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outlineLevel="1" x14ac:dyDescent="0.25">
      <c r="A30" s="39" t="s">
        <v>36</v>
      </c>
      <c r="B30" s="38">
        <f>SUM(B26:B29)</f>
        <v>1</v>
      </c>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sheetData>
  <mergeCells count="8">
    <mergeCell ref="A11:B11"/>
    <mergeCell ref="D11:E11"/>
    <mergeCell ref="A1:H1"/>
    <mergeCell ref="B2:D2"/>
    <mergeCell ref="F2:H2"/>
    <mergeCell ref="A4:H4"/>
    <mergeCell ref="A18:B18"/>
    <mergeCell ref="A8:H8"/>
  </mergeCells>
  <conditionalFormatting sqref="A12:A15">
    <cfRule type="containsText" dxfId="103" priority="5" operator="containsText" text="Bloqueado">
      <formula>NOT(ISERROR(SEARCH(("Bloqueado"),(A12))))</formula>
    </cfRule>
    <cfRule type="containsText" dxfId="102" priority="6" operator="containsText" text="Fallado">
      <formula>NOT(ISERROR(SEARCH(("Fallado"),(A12))))</formula>
    </cfRule>
    <cfRule type="containsText" dxfId="101" priority="7" operator="containsText" text="No ejecutado">
      <formula>NOT(ISERROR(SEARCH(("No ejecutado"),(A12))))</formula>
    </cfRule>
    <cfRule type="containsText" dxfId="100" priority="8" operator="containsText" text="Pasado">
      <formula>NOT(ISERROR(SEARCH(("Pasado"),(A12))))</formula>
    </cfRule>
  </conditionalFormatting>
  <conditionalFormatting sqref="A20:A23">
    <cfRule type="containsText" dxfId="99" priority="9" operator="containsText" text="Bloqueado">
      <formula>NOT(ISERROR(SEARCH(("Bloqueado"),(A20))))</formula>
    </cfRule>
    <cfRule type="containsText" dxfId="98" priority="10" operator="containsText" text="Fallado">
      <formula>NOT(ISERROR(SEARCH(("Fallado"),(A20))))</formula>
    </cfRule>
    <cfRule type="containsText" dxfId="97" priority="11" operator="containsText" text="No ejecutado">
      <formula>NOT(ISERROR(SEARCH(("No ejecutado"),(A20))))</formula>
    </cfRule>
    <cfRule type="containsText" dxfId="96" priority="12" operator="containsText" text="Pasado">
      <formula>NOT(ISERROR(SEARCH(("Pasado"),(A20))))</formula>
    </cfRule>
  </conditionalFormatting>
  <conditionalFormatting sqref="A26:A29">
    <cfRule type="containsText" dxfId="95" priority="13" operator="containsText" text="Bloqueado">
      <formula>NOT(ISERROR(SEARCH(("Bloqueado"),(A26))))</formula>
    </cfRule>
    <cfRule type="containsText" dxfId="94" priority="14" operator="containsText" text="Fallado">
      <formula>NOT(ISERROR(SEARCH(("Fallado"),(A26))))</formula>
    </cfRule>
    <cfRule type="containsText" dxfId="93" priority="15" operator="containsText" text="No ejecutado">
      <formula>NOT(ISERROR(SEARCH(("No ejecutado"),(A26))))</formula>
    </cfRule>
    <cfRule type="containsText" dxfId="92" priority="16" operator="containsText" text="Pasado">
      <formula>NOT(ISERROR(SEARCH(("Pasado"),(A26))))</formula>
    </cfRule>
  </conditionalFormatting>
  <conditionalFormatting sqref="G5:G6">
    <cfRule type="containsText" dxfId="91" priority="77" operator="containsText" text="Bloqueado">
      <formula>NOT(ISERROR(SEARCH(("Bloqueado"),(G5))))</formula>
    </cfRule>
    <cfRule type="containsText" dxfId="90" priority="78" operator="containsText" text="Fallado">
      <formula>NOT(ISERROR(SEARCH(("Fallado"),(G5))))</formula>
    </cfRule>
    <cfRule type="containsText" dxfId="89" priority="79" operator="containsText" text="No ejecutado">
      <formula>NOT(ISERROR(SEARCH(("No ejecutado"),(G5))))</formula>
    </cfRule>
    <cfRule type="containsText" dxfId="88" priority="80" operator="containsText" text="Pasado">
      <formula>NOT(ISERROR(SEARCH(("Pasado"),(G5))))</formula>
    </cfRule>
  </conditionalFormatting>
  <conditionalFormatting sqref="G9">
    <cfRule type="containsText" dxfId="87" priority="73" operator="containsText" text="Bloqueado">
      <formula>NOT(ISERROR(SEARCH(("Bloqueado"),(G9))))</formula>
    </cfRule>
    <cfRule type="containsText" dxfId="86" priority="74" operator="containsText" text="Fallado">
      <formula>NOT(ISERROR(SEARCH(("Fallado"),(G9))))</formula>
    </cfRule>
    <cfRule type="containsText" dxfId="85" priority="75" operator="containsText" text="No ejecutado">
      <formula>NOT(ISERROR(SEARCH(("No ejecutado"),(G9))))</formula>
    </cfRule>
    <cfRule type="containsText" dxfId="84" priority="76" operator="containsText" text="Pasado">
      <formula>NOT(ISERROR(SEARCH(("Pasado"),(G9))))</formula>
    </cfRule>
  </conditionalFormatting>
  <conditionalFormatting sqref="G7">
    <cfRule type="containsText" dxfId="83" priority="1" operator="containsText" text="Bloqueado">
      <formula>NOT(ISERROR(SEARCH(("Bloqueado"),(G7))))</formula>
    </cfRule>
    <cfRule type="containsText" dxfId="82" priority="2" operator="containsText" text="Fallado">
      <formula>NOT(ISERROR(SEARCH(("Fallado"),(G7))))</formula>
    </cfRule>
    <cfRule type="containsText" dxfId="81" priority="3" operator="containsText" text="No ejecutado">
      <formula>NOT(ISERROR(SEARCH(("No ejecutado"),(G7))))</formula>
    </cfRule>
    <cfRule type="containsText" dxfId="80" priority="4" operator="containsText" text="Pasado">
      <formula>NOT(ISERROR(SEARCH(("Pasado"),(G7))))</formula>
    </cfRule>
  </conditionalFormatting>
  <dataValidations count="1">
    <dataValidation type="list" allowBlank="1" showErrorMessage="1" sqref="G9 A12:A15 A20:A23 A26:A29 G5:G7" xr:uid="{00000000-0002-0000-0600-000000000000}">
      <formula1>"No ejecutado,Pasado,Fallado,Bloqueado"</formula1>
    </dataValidation>
  </dataValidations>
  <hyperlinks>
    <hyperlink ref="C7" r:id="rId1" xr:uid="{42B7900F-112C-46C6-A411-BCC776087772}"/>
    <hyperlink ref="C6" r:id="rId2" xr:uid="{F7A0F08C-3356-4A5D-99BC-C92C09007228}"/>
    <hyperlink ref="C5" r:id="rId3" xr:uid="{6F2768A4-DFE4-45E4-A551-CF902C988A4F}"/>
  </hyperlinks>
  <pageMargins left="0.7" right="0.7" top="0.75" bottom="0.75" header="0" footer="0"/>
  <pageSetup orientation="portrait"/>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CABBC-0AC6-41CF-A5FD-909C2AF65B9B}">
  <sheetPr>
    <outlinePr summaryBelow="0" summaryRight="0"/>
  </sheetPr>
  <dimension ref="A1:AB945"/>
  <sheetViews>
    <sheetView topLeftCell="A6" zoomScale="118" zoomScaleNormal="118" workbookViewId="0">
      <selection activeCell="B12" sqref="B12"/>
    </sheetView>
  </sheetViews>
  <sheetFormatPr baseColWidth="10" defaultColWidth="14.42578125" defaultRowHeight="15" customHeight="1" outlineLevelRow="1" x14ac:dyDescent="0.25"/>
  <cols>
    <col min="1" max="3" width="26.140625" customWidth="1"/>
    <col min="4" max="4" width="33.5703125" customWidth="1"/>
    <col min="5" max="5" width="26.140625" customWidth="1"/>
    <col min="6" max="6" width="29.42578125" customWidth="1"/>
    <col min="7" max="7" width="18.42578125" customWidth="1"/>
    <col min="8" max="8" width="33.140625" customWidth="1"/>
  </cols>
  <sheetData>
    <row r="1" spans="1:28" x14ac:dyDescent="0.25">
      <c r="A1" s="47" t="s">
        <v>0</v>
      </c>
      <c r="B1" s="49"/>
      <c r="C1" s="49"/>
      <c r="D1" s="49"/>
      <c r="E1" s="49"/>
      <c r="F1" s="49"/>
      <c r="G1" s="49"/>
      <c r="H1" s="50"/>
      <c r="I1" s="1"/>
      <c r="J1" s="1"/>
      <c r="K1" s="1"/>
      <c r="L1" s="1"/>
      <c r="M1" s="1"/>
      <c r="N1" s="1"/>
      <c r="O1" s="1"/>
      <c r="P1" s="1"/>
      <c r="Q1" s="1"/>
      <c r="R1" s="1"/>
      <c r="S1" s="1"/>
      <c r="T1" s="1"/>
      <c r="U1" s="1"/>
      <c r="V1" s="1"/>
      <c r="W1" s="1"/>
      <c r="X1" s="1"/>
      <c r="Y1" s="1"/>
      <c r="Z1" s="1"/>
      <c r="AA1" s="1"/>
      <c r="AB1" s="1"/>
    </row>
    <row r="2" spans="1:28" x14ac:dyDescent="0.25">
      <c r="A2" s="2" t="s">
        <v>1</v>
      </c>
      <c r="B2" s="51" t="s">
        <v>41</v>
      </c>
      <c r="C2" s="49"/>
      <c r="D2" s="50"/>
      <c r="E2" s="2" t="s">
        <v>2</v>
      </c>
      <c r="F2" s="67" t="s">
        <v>175</v>
      </c>
      <c r="G2" s="49"/>
      <c r="H2" s="50"/>
      <c r="I2" s="3"/>
      <c r="J2" s="3"/>
      <c r="K2" s="3"/>
      <c r="L2" s="3"/>
      <c r="M2" s="3"/>
      <c r="N2" s="3"/>
      <c r="O2" s="3"/>
      <c r="P2" s="3"/>
      <c r="Q2" s="3"/>
      <c r="R2" s="3"/>
      <c r="S2" s="3"/>
      <c r="T2" s="3"/>
      <c r="U2" s="3"/>
      <c r="V2" s="3"/>
      <c r="W2" s="3"/>
      <c r="X2" s="3"/>
      <c r="Y2" s="3"/>
      <c r="Z2" s="3"/>
      <c r="AA2" s="3"/>
      <c r="AB2" s="3"/>
    </row>
    <row r="3" spans="1:28" x14ac:dyDescent="0.25">
      <c r="A3" s="2" t="s">
        <v>3</v>
      </c>
      <c r="B3" s="2" t="s">
        <v>4</v>
      </c>
      <c r="C3" s="2" t="s">
        <v>5</v>
      </c>
      <c r="D3" s="2" t="s">
        <v>6</v>
      </c>
      <c r="E3" s="2" t="s">
        <v>7</v>
      </c>
      <c r="F3" s="2" t="s">
        <v>8</v>
      </c>
      <c r="G3" s="2" t="s">
        <v>9</v>
      </c>
      <c r="H3" s="2" t="s">
        <v>10</v>
      </c>
      <c r="I3" s="1"/>
      <c r="J3" s="1"/>
      <c r="K3" s="1"/>
      <c r="L3" s="1"/>
      <c r="M3" s="1"/>
      <c r="N3" s="1"/>
      <c r="O3" s="1"/>
      <c r="P3" s="1"/>
      <c r="Q3" s="1"/>
      <c r="R3" s="1"/>
      <c r="S3" s="1"/>
      <c r="T3" s="1"/>
      <c r="U3" s="1"/>
      <c r="V3" s="1"/>
      <c r="W3" s="1"/>
      <c r="X3" s="1"/>
      <c r="Y3" s="1"/>
      <c r="Z3" s="1"/>
      <c r="AA3" s="1"/>
      <c r="AB3" s="1"/>
    </row>
    <row r="4" spans="1:28" x14ac:dyDescent="0.25">
      <c r="A4" s="62" t="s">
        <v>176</v>
      </c>
      <c r="B4" s="54"/>
      <c r="C4" s="54"/>
      <c r="D4" s="54"/>
      <c r="E4" s="54"/>
      <c r="F4" s="54"/>
      <c r="G4" s="54"/>
      <c r="H4" s="55"/>
      <c r="I4" s="1"/>
      <c r="J4" s="1"/>
      <c r="K4" s="1"/>
      <c r="L4" s="1"/>
      <c r="M4" s="1"/>
      <c r="N4" s="1"/>
      <c r="O4" s="1"/>
      <c r="P4" s="1"/>
      <c r="Q4" s="1"/>
      <c r="R4" s="1"/>
      <c r="S4" s="1"/>
      <c r="T4" s="1"/>
      <c r="U4" s="1"/>
      <c r="V4" s="1"/>
      <c r="W4" s="1"/>
      <c r="X4" s="1"/>
      <c r="Y4" s="1"/>
      <c r="Z4" s="1"/>
      <c r="AA4" s="1"/>
      <c r="AB4" s="1"/>
    </row>
    <row r="5" spans="1:28" ht="135" outlineLevel="1" x14ac:dyDescent="0.25">
      <c r="A5" s="28" t="s">
        <v>16</v>
      </c>
      <c r="B5" s="31" t="s">
        <v>179</v>
      </c>
      <c r="C5" s="58" t="s">
        <v>43</v>
      </c>
      <c r="D5" s="31" t="s">
        <v>177</v>
      </c>
      <c r="E5" s="31" t="s">
        <v>178</v>
      </c>
      <c r="F5" s="26" t="s">
        <v>14</v>
      </c>
      <c r="G5" s="27" t="s">
        <v>26</v>
      </c>
      <c r="H5" s="26" t="s">
        <v>14</v>
      </c>
      <c r="I5" s="1"/>
      <c r="J5" s="1"/>
      <c r="K5" s="1"/>
      <c r="L5" s="1"/>
      <c r="M5" s="1"/>
      <c r="N5" s="1"/>
      <c r="O5" s="1"/>
      <c r="P5" s="1"/>
      <c r="Q5" s="1"/>
      <c r="R5" s="1"/>
      <c r="S5" s="1"/>
      <c r="T5" s="1"/>
      <c r="U5" s="1"/>
      <c r="V5" s="1"/>
      <c r="W5" s="1"/>
      <c r="X5" s="1"/>
      <c r="Y5" s="1"/>
      <c r="Z5" s="1"/>
      <c r="AA5" s="1"/>
      <c r="AB5" s="1"/>
    </row>
    <row r="6" spans="1:28" ht="45" outlineLevel="1" x14ac:dyDescent="0.25">
      <c r="A6" s="28" t="s">
        <v>21</v>
      </c>
      <c r="B6" s="26" t="s">
        <v>22</v>
      </c>
      <c r="C6" s="58" t="s">
        <v>43</v>
      </c>
      <c r="D6" s="26" t="s">
        <v>23</v>
      </c>
      <c r="E6" s="26" t="s">
        <v>24</v>
      </c>
      <c r="F6" s="26" t="s">
        <v>14</v>
      </c>
      <c r="G6" s="27" t="s">
        <v>26</v>
      </c>
      <c r="H6" s="26" t="s">
        <v>14</v>
      </c>
      <c r="I6" s="1"/>
      <c r="J6" s="1"/>
      <c r="K6" s="1"/>
      <c r="L6" s="1"/>
      <c r="M6" s="1"/>
      <c r="N6" s="1"/>
      <c r="O6" s="1"/>
      <c r="P6" s="1"/>
      <c r="Q6" s="1"/>
      <c r="R6" s="1"/>
      <c r="S6" s="1"/>
      <c r="T6" s="1"/>
      <c r="U6" s="1"/>
      <c r="V6" s="1"/>
      <c r="W6" s="1"/>
      <c r="X6" s="1"/>
      <c r="Y6" s="1"/>
      <c r="Z6" s="1"/>
      <c r="AA6" s="1"/>
      <c r="AB6" s="1"/>
    </row>
    <row r="7" spans="1:28" ht="45" outlineLevel="1" x14ac:dyDescent="0.25">
      <c r="A7" s="28" t="s">
        <v>16</v>
      </c>
      <c r="B7" s="31" t="s">
        <v>18</v>
      </c>
      <c r="C7" s="58" t="s">
        <v>43</v>
      </c>
      <c r="D7" s="30" t="s">
        <v>19</v>
      </c>
      <c r="E7" s="30" t="s">
        <v>20</v>
      </c>
      <c r="F7" s="26" t="s">
        <v>14</v>
      </c>
      <c r="G7" s="27" t="s">
        <v>26</v>
      </c>
      <c r="H7" s="26" t="s">
        <v>14</v>
      </c>
      <c r="I7" s="1"/>
      <c r="J7" s="1"/>
      <c r="K7" s="1"/>
      <c r="L7" s="1"/>
      <c r="M7" s="1"/>
      <c r="N7" s="1"/>
      <c r="O7" s="1"/>
      <c r="P7" s="1"/>
      <c r="Q7" s="1"/>
      <c r="R7" s="1"/>
      <c r="S7" s="1"/>
      <c r="T7" s="1"/>
      <c r="U7" s="1"/>
      <c r="V7" s="1"/>
      <c r="W7" s="1"/>
      <c r="X7" s="1"/>
      <c r="Y7" s="1"/>
      <c r="Z7" s="1"/>
      <c r="AA7" s="1"/>
      <c r="AB7" s="1"/>
    </row>
    <row r="8" spans="1:28" x14ac:dyDescent="0.25">
      <c r="A8" s="1"/>
      <c r="B8" s="1"/>
      <c r="C8" s="1"/>
      <c r="D8" s="1"/>
      <c r="E8" s="1"/>
      <c r="F8" s="1"/>
      <c r="G8" s="1"/>
      <c r="H8" s="1"/>
      <c r="I8" s="1"/>
      <c r="J8" s="1"/>
      <c r="K8" s="1"/>
      <c r="L8" s="1"/>
      <c r="M8" s="1"/>
      <c r="N8" s="1"/>
      <c r="O8" s="1"/>
      <c r="P8" s="1"/>
      <c r="Q8" s="1"/>
      <c r="R8" s="1"/>
      <c r="S8" s="1"/>
      <c r="T8" s="1"/>
      <c r="U8" s="1"/>
      <c r="V8" s="1"/>
      <c r="W8" s="1"/>
      <c r="X8" s="1"/>
      <c r="Y8" s="1"/>
      <c r="Z8" s="1"/>
      <c r="AA8" s="1"/>
      <c r="AB8" s="1"/>
    </row>
    <row r="9" spans="1:28" ht="17.25" x14ac:dyDescent="0.25">
      <c r="A9" s="53" t="str">
        <f>G3</f>
        <v>Estado de la prueba</v>
      </c>
      <c r="B9" s="54"/>
      <c r="C9" s="5"/>
      <c r="D9" s="53" t="str">
        <f>A3</f>
        <v>Tipos de pruebas</v>
      </c>
      <c r="E9" s="54"/>
      <c r="F9" s="6" t="s">
        <v>25</v>
      </c>
      <c r="G9" s="1"/>
      <c r="H9" s="1"/>
      <c r="I9" s="1"/>
      <c r="J9" s="1"/>
      <c r="K9" s="1"/>
      <c r="L9" s="1"/>
      <c r="M9" s="1"/>
      <c r="N9" s="1"/>
      <c r="O9" s="1"/>
      <c r="P9" s="1"/>
      <c r="Q9" s="1"/>
      <c r="R9" s="1"/>
      <c r="S9" s="1"/>
      <c r="T9" s="1"/>
      <c r="U9" s="1"/>
      <c r="V9" s="1"/>
      <c r="W9" s="1"/>
      <c r="X9" s="1"/>
      <c r="Y9" s="1"/>
      <c r="Z9" s="1"/>
      <c r="AA9" s="1"/>
      <c r="AB9" s="1"/>
    </row>
    <row r="10" spans="1:28" ht="19.5" customHeight="1" x14ac:dyDescent="0.25">
      <c r="A10" s="35" t="s">
        <v>26</v>
      </c>
      <c r="B10" s="38">
        <f>B18</f>
        <v>3</v>
      </c>
      <c r="C10" s="1"/>
      <c r="D10" s="39" t="s">
        <v>27</v>
      </c>
      <c r="E10" s="38">
        <f>COUNTIF(A5:A7, "PU")</f>
        <v>0</v>
      </c>
      <c r="F10" s="41">
        <f>E10/E14</f>
        <v>0</v>
      </c>
      <c r="G10" s="1"/>
      <c r="H10" s="1"/>
      <c r="I10" s="1"/>
      <c r="J10" s="1"/>
      <c r="K10" s="1"/>
      <c r="L10" s="1"/>
      <c r="M10" s="1"/>
      <c r="N10" s="1"/>
      <c r="O10" s="1"/>
      <c r="P10" s="1"/>
      <c r="Q10" s="1"/>
      <c r="R10" s="1"/>
      <c r="S10" s="1"/>
      <c r="T10" s="1"/>
      <c r="U10" s="1"/>
      <c r="V10" s="1"/>
      <c r="W10" s="1"/>
      <c r="X10" s="1"/>
      <c r="Y10" s="1"/>
      <c r="Z10" s="1"/>
      <c r="AA10" s="1"/>
      <c r="AB10" s="1"/>
    </row>
    <row r="11" spans="1:28" ht="19.5" customHeight="1" x14ac:dyDescent="0.25">
      <c r="A11" s="35" t="s">
        <v>28</v>
      </c>
      <c r="B11" s="28">
        <f>B19</f>
        <v>0</v>
      </c>
      <c r="C11" s="1"/>
      <c r="D11" s="42" t="s">
        <v>29</v>
      </c>
      <c r="E11" s="28">
        <f>COUNTIF(A5:A7, "PF")</f>
        <v>2</v>
      </c>
      <c r="F11" s="43">
        <f>E11/E14</f>
        <v>0.66666666666666663</v>
      </c>
      <c r="G11" s="1"/>
      <c r="H11" s="1"/>
      <c r="I11" s="1"/>
      <c r="J11" s="1"/>
      <c r="K11" s="1"/>
      <c r="L11" s="1"/>
      <c r="M11" s="1"/>
      <c r="N11" s="1"/>
      <c r="O11" s="1"/>
      <c r="P11" s="1"/>
      <c r="Q11" s="1"/>
      <c r="R11" s="1"/>
      <c r="S11" s="1"/>
      <c r="T11" s="1"/>
      <c r="U11" s="1"/>
      <c r="V11" s="1"/>
      <c r="W11" s="1"/>
      <c r="X11" s="1"/>
      <c r="Y11" s="1"/>
      <c r="Z11" s="1"/>
      <c r="AA11" s="1"/>
      <c r="AB11" s="1"/>
    </row>
    <row r="12" spans="1:28" ht="19.5" customHeight="1" x14ac:dyDescent="0.25">
      <c r="A12" s="35" t="s">
        <v>13</v>
      </c>
      <c r="B12" s="38">
        <f>B20</f>
        <v>0</v>
      </c>
      <c r="C12" s="1"/>
      <c r="D12" s="39" t="s">
        <v>30</v>
      </c>
      <c r="E12" s="38">
        <f>COUNTIF(A5:A7, "PNF")</f>
        <v>1</v>
      </c>
      <c r="F12" s="41">
        <f>E12/E14</f>
        <v>0.33333333333333331</v>
      </c>
      <c r="G12" s="1"/>
      <c r="H12" s="1"/>
      <c r="I12" s="1"/>
      <c r="J12" s="1"/>
      <c r="K12" s="1"/>
      <c r="L12" s="1"/>
      <c r="M12" s="1"/>
      <c r="N12" s="1"/>
      <c r="O12" s="1"/>
      <c r="P12" s="1"/>
      <c r="Q12" s="1"/>
      <c r="R12" s="1"/>
      <c r="S12" s="1"/>
      <c r="T12" s="1"/>
      <c r="U12" s="1"/>
      <c r="V12" s="1"/>
      <c r="W12" s="1"/>
      <c r="X12" s="1"/>
      <c r="Y12" s="1"/>
      <c r="Z12" s="1"/>
      <c r="AA12" s="1"/>
      <c r="AB12" s="1"/>
    </row>
    <row r="13" spans="1:28" ht="19.5" customHeight="1" x14ac:dyDescent="0.25">
      <c r="A13" s="35" t="s">
        <v>15</v>
      </c>
      <c r="B13" s="28">
        <f>B21</f>
        <v>0</v>
      </c>
      <c r="C13" s="1"/>
      <c r="D13" s="42" t="s">
        <v>31</v>
      </c>
      <c r="E13" s="28">
        <f>COUNTIF(A5:A7, "PI")</f>
        <v>0</v>
      </c>
      <c r="F13" s="43">
        <f>E13/E14</f>
        <v>0</v>
      </c>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25">
      <c r="A14" s="39" t="s">
        <v>32</v>
      </c>
      <c r="B14" s="38">
        <f>SUM(B10:B13)</f>
        <v>3</v>
      </c>
      <c r="C14" s="1"/>
      <c r="D14" s="39" t="s">
        <v>33</v>
      </c>
      <c r="E14" s="38">
        <f>SUM(E10:E13)</f>
        <v>3</v>
      </c>
      <c r="F14" s="40"/>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7.25" customHeight="1" x14ac:dyDescent="0.25">
      <c r="A16" s="47" t="s">
        <v>34</v>
      </c>
      <c r="B16" s="48"/>
      <c r="C16" s="5"/>
      <c r="D16" s="5"/>
      <c r="E16" s="1"/>
      <c r="F16" s="1"/>
      <c r="G16" s="1"/>
      <c r="H16" s="1"/>
      <c r="I16" s="1"/>
      <c r="J16" s="1"/>
      <c r="K16" s="1"/>
      <c r="L16" s="1"/>
      <c r="M16" s="1"/>
      <c r="N16" s="1"/>
      <c r="O16" s="1"/>
      <c r="P16" s="1"/>
      <c r="Q16" s="1"/>
      <c r="R16" s="1"/>
      <c r="S16" s="1"/>
      <c r="T16" s="1"/>
      <c r="U16" s="1"/>
      <c r="V16" s="1"/>
      <c r="W16" s="1"/>
      <c r="X16" s="1"/>
      <c r="Y16" s="1"/>
      <c r="Z16" s="1"/>
      <c r="AA16" s="1"/>
      <c r="AB16" s="1"/>
    </row>
    <row r="17" spans="1:28" ht="45" x14ac:dyDescent="0.25">
      <c r="A17" s="2" t="str">
        <f>A4</f>
        <v>CP18: Verificación de Redirección a Pasarela de Pagos</v>
      </c>
      <c r="B17" s="2" t="s">
        <v>35</v>
      </c>
      <c r="C17" s="1"/>
      <c r="D17" s="17"/>
      <c r="E17" s="1"/>
      <c r="F17" s="1"/>
      <c r="G17" s="1"/>
      <c r="H17" s="1"/>
      <c r="I17" s="1"/>
      <c r="J17" s="1"/>
      <c r="K17" s="1"/>
      <c r="L17" s="1"/>
      <c r="M17" s="1"/>
      <c r="N17" s="1"/>
      <c r="O17" s="1"/>
      <c r="P17" s="1"/>
      <c r="Q17" s="1"/>
      <c r="R17" s="1"/>
      <c r="S17" s="1"/>
      <c r="T17" s="1"/>
      <c r="U17" s="1"/>
      <c r="V17" s="1"/>
      <c r="W17" s="1"/>
      <c r="X17" s="1"/>
      <c r="Y17" s="1"/>
      <c r="Z17" s="1"/>
      <c r="AA17" s="1"/>
      <c r="AB17" s="1"/>
    </row>
    <row r="18" spans="1:28" ht="19.5" customHeight="1" outlineLevel="1" x14ac:dyDescent="0.25">
      <c r="A18" s="33" t="s">
        <v>26</v>
      </c>
      <c r="B18" s="38">
        <f>COUNTIF(G5:G7, "No ejecutado")</f>
        <v>3</v>
      </c>
      <c r="C18" s="1"/>
      <c r="D18" s="19"/>
      <c r="E18" s="1"/>
      <c r="F18" s="1"/>
      <c r="G18" s="1"/>
      <c r="H18" s="1"/>
      <c r="I18" s="1"/>
      <c r="J18" s="1"/>
      <c r="K18" s="1"/>
      <c r="L18" s="1"/>
      <c r="M18" s="1"/>
      <c r="N18" s="1"/>
      <c r="O18" s="1"/>
      <c r="P18" s="1"/>
      <c r="Q18" s="1"/>
      <c r="R18" s="1"/>
      <c r="S18" s="1"/>
      <c r="T18" s="1"/>
      <c r="U18" s="1"/>
      <c r="V18" s="1"/>
      <c r="W18" s="1"/>
      <c r="X18" s="1"/>
      <c r="Y18" s="1"/>
      <c r="Z18" s="1"/>
      <c r="AA18" s="1"/>
      <c r="AB18" s="1"/>
    </row>
    <row r="19" spans="1:28" ht="19.5" customHeight="1" outlineLevel="1" x14ac:dyDescent="0.25">
      <c r="A19" s="35" t="s">
        <v>28</v>
      </c>
      <c r="B19" s="28">
        <f>COUNTIF(G5:G7, "Bloqueado")</f>
        <v>0</v>
      </c>
      <c r="C19" s="1"/>
      <c r="D19" s="19"/>
      <c r="E19" s="1"/>
      <c r="F19" s="1"/>
      <c r="G19" s="1"/>
      <c r="H19" s="1"/>
      <c r="I19" s="1"/>
      <c r="J19" s="1"/>
      <c r="K19" s="1"/>
      <c r="L19" s="1"/>
      <c r="M19" s="1"/>
      <c r="N19" s="1"/>
      <c r="O19" s="1"/>
      <c r="P19" s="1"/>
      <c r="Q19" s="1"/>
      <c r="R19" s="1"/>
      <c r="S19" s="1"/>
      <c r="T19" s="1"/>
      <c r="U19" s="1"/>
      <c r="V19" s="1"/>
      <c r="W19" s="1"/>
      <c r="X19" s="1"/>
      <c r="Y19" s="1"/>
      <c r="Z19" s="1"/>
      <c r="AA19" s="1"/>
      <c r="AB19" s="1"/>
    </row>
    <row r="20" spans="1:28" ht="19.5" customHeight="1" outlineLevel="1" x14ac:dyDescent="0.25">
      <c r="A20" s="35" t="s">
        <v>13</v>
      </c>
      <c r="B20" s="38">
        <f>COUNTIF(G5:G7, "Fallado")</f>
        <v>0</v>
      </c>
      <c r="C20" s="1"/>
      <c r="D20" s="19"/>
      <c r="E20" s="1"/>
      <c r="F20" s="1"/>
      <c r="G20" s="1"/>
      <c r="H20" s="1"/>
      <c r="I20" s="1"/>
      <c r="J20" s="1"/>
      <c r="K20" s="1"/>
      <c r="L20" s="1"/>
      <c r="M20" s="1"/>
      <c r="N20" s="1"/>
      <c r="O20" s="1"/>
      <c r="P20" s="1"/>
      <c r="Q20" s="1"/>
      <c r="R20" s="1"/>
      <c r="S20" s="1"/>
      <c r="T20" s="1"/>
      <c r="U20" s="1"/>
      <c r="V20" s="1"/>
      <c r="W20" s="1"/>
      <c r="X20" s="1"/>
      <c r="Y20" s="1"/>
      <c r="Z20" s="1"/>
      <c r="AA20" s="1"/>
      <c r="AB20" s="1"/>
    </row>
    <row r="21" spans="1:28" ht="19.5" customHeight="1" outlineLevel="1" x14ac:dyDescent="0.25">
      <c r="A21" s="35" t="s">
        <v>15</v>
      </c>
      <c r="B21" s="28">
        <f>COUNTIF(G5:G7, "Pasado")</f>
        <v>0</v>
      </c>
      <c r="C21" s="1"/>
      <c r="D21" s="19"/>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outlineLevel="1" x14ac:dyDescent="0.25">
      <c r="A22" s="39" t="s">
        <v>36</v>
      </c>
      <c r="B22" s="38">
        <f>SUM(B18:B21)</f>
        <v>3</v>
      </c>
      <c r="C22" s="1"/>
      <c r="D22" s="19"/>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sheetData>
  <mergeCells count="7">
    <mergeCell ref="A16:B16"/>
    <mergeCell ref="A1:H1"/>
    <mergeCell ref="B2:D2"/>
    <mergeCell ref="F2:H2"/>
    <mergeCell ref="A4:H4"/>
    <mergeCell ref="A9:B9"/>
    <mergeCell ref="D9:E9"/>
  </mergeCells>
  <conditionalFormatting sqref="A10:A13">
    <cfRule type="containsText" dxfId="79" priority="5" operator="containsText" text="Bloqueado">
      <formula>NOT(ISERROR(SEARCH(("Bloqueado"),(A10))))</formula>
    </cfRule>
    <cfRule type="containsText" dxfId="78" priority="6" operator="containsText" text="Fallado">
      <formula>NOT(ISERROR(SEARCH(("Fallado"),(A10))))</formula>
    </cfRule>
    <cfRule type="containsText" dxfId="77" priority="7" operator="containsText" text="No ejecutado">
      <formula>NOT(ISERROR(SEARCH(("No ejecutado"),(A10))))</formula>
    </cfRule>
    <cfRule type="containsText" dxfId="76" priority="8" operator="containsText" text="Pasado">
      <formula>NOT(ISERROR(SEARCH(("Pasado"),(A10))))</formula>
    </cfRule>
  </conditionalFormatting>
  <conditionalFormatting sqref="A18:A21">
    <cfRule type="containsText" dxfId="75" priority="9" operator="containsText" text="Bloqueado">
      <formula>NOT(ISERROR(SEARCH(("Bloqueado"),(A18))))</formula>
    </cfRule>
    <cfRule type="containsText" dxfId="74" priority="10" operator="containsText" text="Fallado">
      <formula>NOT(ISERROR(SEARCH(("Fallado"),(A18))))</formula>
    </cfRule>
    <cfRule type="containsText" dxfId="73" priority="11" operator="containsText" text="No ejecutado">
      <formula>NOT(ISERROR(SEARCH(("No ejecutado"),(A18))))</formula>
    </cfRule>
    <cfRule type="containsText" dxfId="72" priority="12" operator="containsText" text="Pasado">
      <formula>NOT(ISERROR(SEARCH(("Pasado"),(A18))))</formula>
    </cfRule>
  </conditionalFormatting>
  <conditionalFormatting sqref="G5:G6">
    <cfRule type="containsText" dxfId="71" priority="21" operator="containsText" text="Bloqueado">
      <formula>NOT(ISERROR(SEARCH(("Bloqueado"),(G5))))</formula>
    </cfRule>
    <cfRule type="containsText" dxfId="70" priority="22" operator="containsText" text="Fallado">
      <formula>NOT(ISERROR(SEARCH(("Fallado"),(G5))))</formula>
    </cfRule>
    <cfRule type="containsText" dxfId="69" priority="23" operator="containsText" text="No ejecutado">
      <formula>NOT(ISERROR(SEARCH(("No ejecutado"),(G5))))</formula>
    </cfRule>
    <cfRule type="containsText" dxfId="68" priority="24" operator="containsText" text="Pasado">
      <formula>NOT(ISERROR(SEARCH(("Pasado"),(G5))))</formula>
    </cfRule>
  </conditionalFormatting>
  <conditionalFormatting sqref="G7">
    <cfRule type="containsText" dxfId="67" priority="1" operator="containsText" text="Bloqueado">
      <formula>NOT(ISERROR(SEARCH(("Bloqueado"),(G7))))</formula>
    </cfRule>
    <cfRule type="containsText" dxfId="66" priority="2" operator="containsText" text="Fallado">
      <formula>NOT(ISERROR(SEARCH(("Fallado"),(G7))))</formula>
    </cfRule>
    <cfRule type="containsText" dxfId="65" priority="3" operator="containsText" text="No ejecutado">
      <formula>NOT(ISERROR(SEARCH(("No ejecutado"),(G7))))</formula>
    </cfRule>
    <cfRule type="containsText" dxfId="64" priority="4" operator="containsText" text="Pasado">
      <formula>NOT(ISERROR(SEARCH(("Pasado"),(G7))))</formula>
    </cfRule>
  </conditionalFormatting>
  <dataValidations count="1">
    <dataValidation type="list" allowBlank="1" showErrorMessage="1" sqref="A10:A13 A18:A21 G5:G7" xr:uid="{60B85461-FADF-4E74-AEB1-63F484D58661}">
      <formula1>"No ejecutado,Pasado,Fallado,Bloqueado"</formula1>
    </dataValidation>
  </dataValidations>
  <hyperlinks>
    <hyperlink ref="C7" r:id="rId1" xr:uid="{529F79A9-CD0C-450F-846D-5AB8B3262DC6}"/>
    <hyperlink ref="C6" r:id="rId2" xr:uid="{836A1FA1-F596-4548-9569-E36A1C888643}"/>
    <hyperlink ref="C5" r:id="rId3" xr:uid="{4553E8BF-A7BB-4310-A73C-1DB89E6391E7}"/>
  </hyperlinks>
  <pageMargins left="0.7" right="0.7" top="0.75" bottom="0.75" header="0" footer="0"/>
  <pageSetup orientation="portrait"/>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B2DB8-FA0D-425E-A669-4DDDCE3E51DC}">
  <sheetPr>
    <outlinePr summaryBelow="0" summaryRight="0"/>
  </sheetPr>
  <dimension ref="A1:AB955"/>
  <sheetViews>
    <sheetView topLeftCell="A6" zoomScale="118" zoomScaleNormal="118" workbookViewId="0">
      <selection activeCell="B18" sqref="B18"/>
    </sheetView>
  </sheetViews>
  <sheetFormatPr baseColWidth="10" defaultColWidth="14.42578125" defaultRowHeight="15" customHeight="1" outlineLevelRow="1" x14ac:dyDescent="0.25"/>
  <cols>
    <col min="1" max="3" width="26.140625" customWidth="1"/>
    <col min="4" max="4" width="33.5703125" customWidth="1"/>
    <col min="5" max="5" width="26.140625" customWidth="1"/>
    <col min="6" max="6" width="29.42578125" customWidth="1"/>
    <col min="7" max="7" width="18.42578125" customWidth="1"/>
    <col min="8" max="8" width="33.140625" customWidth="1"/>
  </cols>
  <sheetData>
    <row r="1" spans="1:28" x14ac:dyDescent="0.25">
      <c r="A1" s="47" t="s">
        <v>0</v>
      </c>
      <c r="B1" s="49"/>
      <c r="C1" s="49"/>
      <c r="D1" s="49"/>
      <c r="E1" s="49"/>
      <c r="F1" s="49"/>
      <c r="G1" s="49"/>
      <c r="H1" s="50"/>
      <c r="I1" s="1"/>
      <c r="J1" s="1"/>
      <c r="K1" s="1"/>
      <c r="L1" s="1"/>
      <c r="M1" s="1"/>
      <c r="N1" s="1"/>
      <c r="O1" s="1"/>
      <c r="P1" s="1"/>
      <c r="Q1" s="1"/>
      <c r="R1" s="1"/>
      <c r="S1" s="1"/>
      <c r="T1" s="1"/>
      <c r="U1" s="1"/>
      <c r="V1" s="1"/>
      <c r="W1" s="1"/>
      <c r="X1" s="1"/>
      <c r="Y1" s="1"/>
      <c r="Z1" s="1"/>
      <c r="AA1" s="1"/>
      <c r="AB1" s="1"/>
    </row>
    <row r="2" spans="1:28" x14ac:dyDescent="0.25">
      <c r="A2" s="2" t="s">
        <v>1</v>
      </c>
      <c r="B2" s="51" t="s">
        <v>41</v>
      </c>
      <c r="C2" s="49"/>
      <c r="D2" s="50"/>
      <c r="E2" s="2" t="s">
        <v>2</v>
      </c>
      <c r="F2" s="67" t="s">
        <v>180</v>
      </c>
      <c r="G2" s="49"/>
      <c r="H2" s="50"/>
      <c r="I2" s="3"/>
      <c r="J2" s="3"/>
      <c r="K2" s="3"/>
      <c r="L2" s="3"/>
      <c r="M2" s="3"/>
      <c r="N2" s="3"/>
      <c r="O2" s="3"/>
      <c r="P2" s="3"/>
      <c r="Q2" s="3"/>
      <c r="R2" s="3"/>
      <c r="S2" s="3"/>
      <c r="T2" s="3"/>
      <c r="U2" s="3"/>
      <c r="V2" s="3"/>
      <c r="W2" s="3"/>
      <c r="X2" s="3"/>
      <c r="Y2" s="3"/>
      <c r="Z2" s="3"/>
      <c r="AA2" s="3"/>
      <c r="AB2" s="3"/>
    </row>
    <row r="3" spans="1:28" x14ac:dyDescent="0.25">
      <c r="A3" s="2" t="s">
        <v>3</v>
      </c>
      <c r="B3" s="2" t="s">
        <v>4</v>
      </c>
      <c r="C3" s="2" t="s">
        <v>5</v>
      </c>
      <c r="D3" s="2" t="s">
        <v>6</v>
      </c>
      <c r="E3" s="2" t="s">
        <v>7</v>
      </c>
      <c r="F3" s="2" t="s">
        <v>8</v>
      </c>
      <c r="G3" s="2" t="s">
        <v>9</v>
      </c>
      <c r="H3" s="2" t="s">
        <v>10</v>
      </c>
      <c r="I3" s="1"/>
      <c r="J3" s="1"/>
      <c r="K3" s="1"/>
      <c r="L3" s="1"/>
      <c r="M3" s="1"/>
      <c r="N3" s="1"/>
      <c r="O3" s="1"/>
      <c r="P3" s="1"/>
      <c r="Q3" s="1"/>
      <c r="R3" s="1"/>
      <c r="S3" s="1"/>
      <c r="T3" s="1"/>
      <c r="U3" s="1"/>
      <c r="V3" s="1"/>
      <c r="W3" s="1"/>
      <c r="X3" s="1"/>
      <c r="Y3" s="1"/>
      <c r="Z3" s="1"/>
      <c r="AA3" s="1"/>
      <c r="AB3" s="1"/>
    </row>
    <row r="4" spans="1:28" x14ac:dyDescent="0.25">
      <c r="A4" s="62" t="s">
        <v>181</v>
      </c>
      <c r="B4" s="54"/>
      <c r="C4" s="54"/>
      <c r="D4" s="54"/>
      <c r="E4" s="54"/>
      <c r="F4" s="54"/>
      <c r="G4" s="54"/>
      <c r="H4" s="55"/>
      <c r="I4" s="1"/>
      <c r="J4" s="1"/>
      <c r="K4" s="1"/>
      <c r="L4" s="1"/>
      <c r="M4" s="1"/>
      <c r="N4" s="1"/>
      <c r="O4" s="1"/>
      <c r="P4" s="1"/>
      <c r="Q4" s="1"/>
      <c r="R4" s="1"/>
      <c r="S4" s="1"/>
      <c r="T4" s="1"/>
      <c r="U4" s="1"/>
      <c r="V4" s="1"/>
      <c r="W4" s="1"/>
      <c r="X4" s="1"/>
      <c r="Y4" s="1"/>
      <c r="Z4" s="1"/>
      <c r="AA4" s="1"/>
      <c r="AB4" s="1"/>
    </row>
    <row r="5" spans="1:28" ht="135" outlineLevel="1" x14ac:dyDescent="0.25">
      <c r="A5" s="28" t="s">
        <v>16</v>
      </c>
      <c r="B5" s="31" t="s">
        <v>170</v>
      </c>
      <c r="C5" s="58" t="s">
        <v>43</v>
      </c>
      <c r="D5" s="31" t="s">
        <v>182</v>
      </c>
      <c r="E5" s="31" t="s">
        <v>183</v>
      </c>
      <c r="F5" s="26" t="s">
        <v>14</v>
      </c>
      <c r="G5" s="27" t="s">
        <v>26</v>
      </c>
      <c r="H5" s="26" t="s">
        <v>14</v>
      </c>
      <c r="I5" s="1"/>
      <c r="J5" s="1"/>
      <c r="K5" s="1"/>
      <c r="L5" s="1"/>
      <c r="M5" s="1"/>
      <c r="N5" s="1"/>
      <c r="O5" s="1"/>
      <c r="P5" s="1"/>
      <c r="Q5" s="1"/>
      <c r="R5" s="1"/>
      <c r="S5" s="1"/>
      <c r="T5" s="1"/>
      <c r="U5" s="1"/>
      <c r="V5" s="1"/>
      <c r="W5" s="1"/>
      <c r="X5" s="1"/>
      <c r="Y5" s="1"/>
      <c r="Z5" s="1"/>
      <c r="AA5" s="1"/>
      <c r="AB5" s="1"/>
    </row>
    <row r="6" spans="1:28" ht="45" outlineLevel="1" x14ac:dyDescent="0.25">
      <c r="A6" s="28" t="s">
        <v>21</v>
      </c>
      <c r="B6" s="26" t="s">
        <v>22</v>
      </c>
      <c r="C6" s="58" t="s">
        <v>43</v>
      </c>
      <c r="D6" s="26" t="s">
        <v>23</v>
      </c>
      <c r="E6" s="26" t="s">
        <v>24</v>
      </c>
      <c r="F6" s="26" t="s">
        <v>14</v>
      </c>
      <c r="G6" s="27" t="s">
        <v>26</v>
      </c>
      <c r="H6" s="26" t="s">
        <v>14</v>
      </c>
      <c r="I6" s="1"/>
      <c r="J6" s="1"/>
      <c r="K6" s="1"/>
      <c r="L6" s="1"/>
      <c r="M6" s="1"/>
      <c r="N6" s="1"/>
      <c r="O6" s="1"/>
      <c r="P6" s="1"/>
      <c r="Q6" s="1"/>
      <c r="R6" s="1"/>
      <c r="S6" s="1"/>
      <c r="T6" s="1"/>
      <c r="U6" s="1"/>
      <c r="V6" s="1"/>
      <c r="W6" s="1"/>
      <c r="X6" s="1"/>
      <c r="Y6" s="1"/>
      <c r="Z6" s="1"/>
      <c r="AA6" s="1"/>
      <c r="AB6" s="1"/>
    </row>
    <row r="7" spans="1:28" ht="45" outlineLevel="1" x14ac:dyDescent="0.25">
      <c r="A7" s="28" t="s">
        <v>16</v>
      </c>
      <c r="B7" s="31" t="s">
        <v>18</v>
      </c>
      <c r="C7" s="58" t="s">
        <v>43</v>
      </c>
      <c r="D7" s="30" t="s">
        <v>19</v>
      </c>
      <c r="E7" s="30" t="s">
        <v>20</v>
      </c>
      <c r="F7" s="26" t="s">
        <v>14</v>
      </c>
      <c r="G7" s="27" t="s">
        <v>26</v>
      </c>
      <c r="H7" s="26" t="s">
        <v>14</v>
      </c>
      <c r="I7" s="1"/>
      <c r="J7" s="1"/>
      <c r="K7" s="1"/>
      <c r="L7" s="1"/>
      <c r="M7" s="1"/>
      <c r="N7" s="1"/>
      <c r="O7" s="1"/>
      <c r="P7" s="1"/>
      <c r="Q7" s="1"/>
      <c r="R7" s="1"/>
      <c r="S7" s="1"/>
      <c r="T7" s="1"/>
      <c r="U7" s="1"/>
      <c r="V7" s="1"/>
      <c r="W7" s="1"/>
      <c r="X7" s="1"/>
      <c r="Y7" s="1"/>
      <c r="Z7" s="1"/>
      <c r="AA7" s="1"/>
      <c r="AB7" s="1"/>
    </row>
    <row r="8" spans="1:28" x14ac:dyDescent="0.25">
      <c r="A8" s="68" t="s">
        <v>184</v>
      </c>
      <c r="B8" s="56"/>
      <c r="C8" s="56"/>
      <c r="D8" s="56"/>
      <c r="E8" s="56"/>
      <c r="F8" s="56"/>
      <c r="G8" s="56"/>
      <c r="H8" s="56"/>
      <c r="I8" s="1"/>
      <c r="J8" s="1"/>
      <c r="K8" s="1"/>
      <c r="L8" s="1"/>
      <c r="M8" s="1"/>
      <c r="N8" s="1"/>
      <c r="O8" s="1"/>
      <c r="P8" s="1"/>
      <c r="Q8" s="1"/>
      <c r="R8" s="1"/>
      <c r="S8" s="1"/>
      <c r="T8" s="1"/>
      <c r="U8" s="1"/>
      <c r="V8" s="1"/>
      <c r="W8" s="1"/>
      <c r="X8" s="1"/>
      <c r="Y8" s="1"/>
      <c r="Z8" s="1"/>
      <c r="AA8" s="1"/>
      <c r="AB8" s="1"/>
    </row>
    <row r="9" spans="1:28" ht="120" outlineLevel="1" x14ac:dyDescent="0.25">
      <c r="A9" s="46" t="s">
        <v>16</v>
      </c>
      <c r="B9" s="31" t="s">
        <v>190</v>
      </c>
      <c r="C9" s="63"/>
      <c r="D9" s="31" t="s">
        <v>185</v>
      </c>
      <c r="E9" s="31" t="s">
        <v>186</v>
      </c>
      <c r="F9" s="26" t="s">
        <v>14</v>
      </c>
      <c r="G9" s="27" t="s">
        <v>26</v>
      </c>
      <c r="H9" s="26" t="s">
        <v>14</v>
      </c>
      <c r="I9" s="1"/>
      <c r="J9" s="1"/>
      <c r="K9" s="1"/>
      <c r="L9" s="1"/>
      <c r="M9" s="1"/>
      <c r="N9" s="1"/>
      <c r="O9" s="1"/>
      <c r="P9" s="1"/>
      <c r="Q9" s="1"/>
      <c r="R9" s="1"/>
      <c r="S9" s="1"/>
      <c r="T9" s="1"/>
      <c r="U9" s="1"/>
      <c r="V9" s="1"/>
      <c r="W9" s="1"/>
      <c r="X9" s="1"/>
      <c r="Y9" s="1"/>
      <c r="Z9" s="1"/>
      <c r="AA9" s="1"/>
      <c r="AB9" s="1"/>
    </row>
    <row r="10" spans="1:28" x14ac:dyDescent="0.25">
      <c r="A10" s="68" t="s">
        <v>187</v>
      </c>
      <c r="B10" s="56"/>
      <c r="C10" s="56"/>
      <c r="D10" s="56"/>
      <c r="E10" s="56"/>
      <c r="F10" s="56"/>
      <c r="G10" s="56"/>
      <c r="H10" s="56"/>
      <c r="I10" s="1"/>
      <c r="J10" s="1"/>
      <c r="K10" s="1"/>
      <c r="L10" s="1"/>
      <c r="M10" s="1"/>
      <c r="N10" s="1"/>
      <c r="O10" s="1"/>
      <c r="P10" s="1"/>
      <c r="Q10" s="1"/>
      <c r="R10" s="1"/>
      <c r="S10" s="1"/>
      <c r="T10" s="1"/>
      <c r="U10" s="1"/>
      <c r="V10" s="1"/>
      <c r="W10" s="1"/>
      <c r="X10" s="1"/>
      <c r="Y10" s="1"/>
      <c r="Z10" s="1"/>
      <c r="AA10" s="1"/>
      <c r="AB10" s="1"/>
    </row>
    <row r="11" spans="1:28" ht="150" outlineLevel="1" x14ac:dyDescent="0.25">
      <c r="A11" s="46" t="s">
        <v>16</v>
      </c>
      <c r="B11" s="31" t="s">
        <v>191</v>
      </c>
      <c r="C11" s="63"/>
      <c r="D11" s="31" t="s">
        <v>188</v>
      </c>
      <c r="E11" s="31" t="s">
        <v>189</v>
      </c>
      <c r="F11" s="26" t="s">
        <v>14</v>
      </c>
      <c r="G11" s="27" t="s">
        <v>26</v>
      </c>
      <c r="H11" s="26" t="s">
        <v>14</v>
      </c>
      <c r="I11" s="1"/>
      <c r="J11" s="1"/>
      <c r="K11" s="1"/>
      <c r="L11" s="1"/>
      <c r="M11" s="1"/>
      <c r="N11" s="1"/>
      <c r="O11" s="1"/>
      <c r="P11" s="1"/>
      <c r="Q11" s="1"/>
      <c r="R11" s="1"/>
      <c r="S11" s="1"/>
      <c r="T11" s="1"/>
      <c r="U11" s="1"/>
      <c r="V11" s="1"/>
      <c r="W11" s="1"/>
      <c r="X11" s="1"/>
      <c r="Y11" s="1"/>
      <c r="Z11" s="1"/>
      <c r="AA11" s="1"/>
      <c r="AB11" s="1"/>
    </row>
    <row r="12" spans="1:28"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7.25" x14ac:dyDescent="0.25">
      <c r="A13" s="53" t="str">
        <f>G3</f>
        <v>Estado de la prueba</v>
      </c>
      <c r="B13" s="54"/>
      <c r="C13" s="5"/>
      <c r="D13" s="53" t="str">
        <f>A3</f>
        <v>Tipos de pruebas</v>
      </c>
      <c r="E13" s="54"/>
      <c r="F13" s="6" t="s">
        <v>25</v>
      </c>
      <c r="G13" s="1"/>
      <c r="H13" s="1"/>
      <c r="I13" s="1"/>
      <c r="J13" s="1"/>
      <c r="K13" s="1"/>
      <c r="L13" s="1"/>
      <c r="M13" s="1"/>
      <c r="N13" s="1"/>
      <c r="O13" s="1"/>
      <c r="P13" s="1"/>
      <c r="Q13" s="1"/>
      <c r="R13" s="1"/>
      <c r="S13" s="1"/>
      <c r="T13" s="1"/>
      <c r="U13" s="1"/>
      <c r="V13" s="1"/>
      <c r="W13" s="1"/>
      <c r="X13" s="1"/>
      <c r="Y13" s="1"/>
      <c r="Z13" s="1"/>
      <c r="AA13" s="1"/>
      <c r="AB13" s="1"/>
    </row>
    <row r="14" spans="1:28" ht="19.5" customHeight="1" x14ac:dyDescent="0.25">
      <c r="A14" s="35" t="s">
        <v>26</v>
      </c>
      <c r="B14" s="38">
        <f>B22+B28+B34</f>
        <v>5</v>
      </c>
      <c r="C14" s="1"/>
      <c r="D14" s="39" t="s">
        <v>27</v>
      </c>
      <c r="E14" s="38">
        <f>COUNTIF(A5:A11, "PU")</f>
        <v>0</v>
      </c>
      <c r="F14" s="41">
        <f>E14/E18</f>
        <v>0</v>
      </c>
      <c r="G14" s="1"/>
      <c r="H14" s="1"/>
      <c r="I14" s="1"/>
      <c r="J14" s="1"/>
      <c r="K14" s="1"/>
      <c r="L14" s="1"/>
      <c r="M14" s="1"/>
      <c r="N14" s="1"/>
      <c r="O14" s="1"/>
      <c r="P14" s="1"/>
      <c r="Q14" s="1"/>
      <c r="R14" s="1"/>
      <c r="S14" s="1"/>
      <c r="T14" s="1"/>
      <c r="U14" s="1"/>
      <c r="V14" s="1"/>
      <c r="W14" s="1"/>
      <c r="X14" s="1"/>
      <c r="Y14" s="1"/>
      <c r="Z14" s="1"/>
      <c r="AA14" s="1"/>
      <c r="AB14" s="1"/>
    </row>
    <row r="15" spans="1:28" ht="19.5" customHeight="1" x14ac:dyDescent="0.25">
      <c r="A15" s="35" t="s">
        <v>28</v>
      </c>
      <c r="B15" s="28">
        <f>B23+B29+B35</f>
        <v>0</v>
      </c>
      <c r="C15" s="1"/>
      <c r="D15" s="42" t="s">
        <v>29</v>
      </c>
      <c r="E15" s="28">
        <f>COUNTIF(A5:A11, "PF")</f>
        <v>4</v>
      </c>
      <c r="F15" s="43">
        <f>E15/E18</f>
        <v>0.8</v>
      </c>
      <c r="G15" s="1"/>
      <c r="H15" s="1"/>
      <c r="I15" s="1"/>
      <c r="J15" s="1"/>
      <c r="K15" s="1"/>
      <c r="L15" s="1"/>
      <c r="M15" s="1"/>
      <c r="N15" s="1"/>
      <c r="O15" s="1"/>
      <c r="P15" s="1"/>
      <c r="Q15" s="1"/>
      <c r="R15" s="1"/>
      <c r="S15" s="1"/>
      <c r="T15" s="1"/>
      <c r="U15" s="1"/>
      <c r="V15" s="1"/>
      <c r="W15" s="1"/>
      <c r="X15" s="1"/>
      <c r="Y15" s="1"/>
      <c r="Z15" s="1"/>
      <c r="AA15" s="1"/>
      <c r="AB15" s="1"/>
    </row>
    <row r="16" spans="1:28" ht="19.5" customHeight="1" x14ac:dyDescent="0.25">
      <c r="A16" s="35" t="s">
        <v>13</v>
      </c>
      <c r="B16" s="38">
        <f>B24+B30+B36</f>
        <v>0</v>
      </c>
      <c r="C16" s="1"/>
      <c r="D16" s="39" t="s">
        <v>30</v>
      </c>
      <c r="E16" s="38">
        <f>COUNTIF(A5:A11, "PNF")</f>
        <v>1</v>
      </c>
      <c r="F16" s="41">
        <f>E16/E18</f>
        <v>0.2</v>
      </c>
      <c r="G16" s="1"/>
      <c r="H16" s="1"/>
      <c r="I16" s="1"/>
      <c r="J16" s="1"/>
      <c r="K16" s="1"/>
      <c r="L16" s="1"/>
      <c r="M16" s="1"/>
      <c r="N16" s="1"/>
      <c r="O16" s="1"/>
      <c r="P16" s="1"/>
      <c r="Q16" s="1"/>
      <c r="R16" s="1"/>
      <c r="S16" s="1"/>
      <c r="T16" s="1"/>
      <c r="U16" s="1"/>
      <c r="V16" s="1"/>
      <c r="W16" s="1"/>
      <c r="X16" s="1"/>
      <c r="Y16" s="1"/>
      <c r="Z16" s="1"/>
      <c r="AA16" s="1"/>
      <c r="AB16" s="1"/>
    </row>
    <row r="17" spans="1:28" ht="19.5" customHeight="1" x14ac:dyDescent="0.25">
      <c r="A17" s="35" t="s">
        <v>15</v>
      </c>
      <c r="B17" s="28">
        <f>B25+B31+B37</f>
        <v>0</v>
      </c>
      <c r="C17" s="1"/>
      <c r="D17" s="42" t="s">
        <v>31</v>
      </c>
      <c r="E17" s="28">
        <f>COUNTIF(A5:A11, "PI")</f>
        <v>0</v>
      </c>
      <c r="F17" s="43">
        <f>E17/E18</f>
        <v>0</v>
      </c>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25">
      <c r="A18" s="39" t="s">
        <v>32</v>
      </c>
      <c r="B18" s="38">
        <f>SUM(B14:B17)</f>
        <v>5</v>
      </c>
      <c r="C18" s="1"/>
      <c r="D18" s="39" t="s">
        <v>33</v>
      </c>
      <c r="E18" s="38">
        <f>SUM(E14:E17)</f>
        <v>5</v>
      </c>
      <c r="F18" s="40"/>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7.25" customHeight="1" x14ac:dyDescent="0.25">
      <c r="A20" s="47" t="s">
        <v>34</v>
      </c>
      <c r="B20" s="48"/>
      <c r="C20" s="5"/>
      <c r="D20" s="5"/>
      <c r="E20" s="1"/>
      <c r="F20" s="1"/>
      <c r="G20" s="1"/>
      <c r="H20" s="1"/>
      <c r="I20" s="1"/>
      <c r="J20" s="1"/>
      <c r="K20" s="1"/>
      <c r="L20" s="1"/>
      <c r="M20" s="1"/>
      <c r="N20" s="1"/>
      <c r="O20" s="1"/>
      <c r="P20" s="1"/>
      <c r="Q20" s="1"/>
      <c r="R20" s="1"/>
      <c r="S20" s="1"/>
      <c r="T20" s="1"/>
      <c r="U20" s="1"/>
      <c r="V20" s="1"/>
      <c r="W20" s="1"/>
      <c r="X20" s="1"/>
      <c r="Y20" s="1"/>
      <c r="Z20" s="1"/>
      <c r="AA20" s="1"/>
      <c r="AB20" s="1"/>
    </row>
    <row r="21" spans="1:28" ht="30" x14ac:dyDescent="0.25">
      <c r="A21" s="2" t="str">
        <f>A4</f>
        <v>CP19: Verificación del Estado de la Transacción</v>
      </c>
      <c r="B21" s="2" t="s">
        <v>35</v>
      </c>
      <c r="C21" s="1"/>
      <c r="D21" s="17"/>
      <c r="E21" s="1"/>
      <c r="F21" s="1"/>
      <c r="G21" s="1"/>
      <c r="H21" s="1"/>
      <c r="I21" s="1"/>
      <c r="J21" s="1"/>
      <c r="K21" s="1"/>
      <c r="L21" s="1"/>
      <c r="M21" s="1"/>
      <c r="N21" s="1"/>
      <c r="O21" s="1"/>
      <c r="P21" s="1"/>
      <c r="Q21" s="1"/>
      <c r="R21" s="1"/>
      <c r="S21" s="1"/>
      <c r="T21" s="1"/>
      <c r="U21" s="1"/>
      <c r="V21" s="1"/>
      <c r="W21" s="1"/>
      <c r="X21" s="1"/>
      <c r="Y21" s="1"/>
      <c r="Z21" s="1"/>
      <c r="AA21" s="1"/>
      <c r="AB21" s="1"/>
    </row>
    <row r="22" spans="1:28" ht="19.5" customHeight="1" outlineLevel="1" x14ac:dyDescent="0.25">
      <c r="A22" s="33" t="s">
        <v>26</v>
      </c>
      <c r="B22" s="38">
        <f>COUNTIF(G5:G7, "No ejecutado")</f>
        <v>3</v>
      </c>
      <c r="C22" s="1"/>
      <c r="D22" s="19"/>
      <c r="E22" s="1"/>
      <c r="F22" s="1"/>
      <c r="G22" s="1"/>
      <c r="H22" s="1"/>
      <c r="I22" s="1"/>
      <c r="J22" s="1"/>
      <c r="K22" s="1"/>
      <c r="L22" s="1"/>
      <c r="M22" s="1"/>
      <c r="N22" s="1"/>
      <c r="O22" s="1"/>
      <c r="P22" s="1"/>
      <c r="Q22" s="1"/>
      <c r="R22" s="1"/>
      <c r="S22" s="1"/>
      <c r="T22" s="1"/>
      <c r="U22" s="1"/>
      <c r="V22" s="1"/>
      <c r="W22" s="1"/>
      <c r="X22" s="1"/>
      <c r="Y22" s="1"/>
      <c r="Z22" s="1"/>
      <c r="AA22" s="1"/>
      <c r="AB22" s="1"/>
    </row>
    <row r="23" spans="1:28" ht="19.5" customHeight="1" outlineLevel="1" x14ac:dyDescent="0.25">
      <c r="A23" s="35" t="s">
        <v>28</v>
      </c>
      <c r="B23" s="28">
        <f>COUNTIF(G5:G7, "Bloqueado")</f>
        <v>0</v>
      </c>
      <c r="C23" s="1"/>
      <c r="D23" s="19"/>
      <c r="E23" s="1"/>
      <c r="F23" s="1"/>
      <c r="G23" s="1"/>
      <c r="H23" s="1"/>
      <c r="I23" s="1"/>
      <c r="J23" s="1"/>
      <c r="K23" s="1"/>
      <c r="L23" s="1"/>
      <c r="M23" s="1"/>
      <c r="N23" s="1"/>
      <c r="O23" s="1"/>
      <c r="P23" s="1"/>
      <c r="Q23" s="1"/>
      <c r="R23" s="1"/>
      <c r="S23" s="1"/>
      <c r="T23" s="1"/>
      <c r="U23" s="1"/>
      <c r="V23" s="1"/>
      <c r="W23" s="1"/>
      <c r="X23" s="1"/>
      <c r="Y23" s="1"/>
      <c r="Z23" s="1"/>
      <c r="AA23" s="1"/>
      <c r="AB23" s="1"/>
    </row>
    <row r="24" spans="1:28" ht="19.5" customHeight="1" outlineLevel="1" x14ac:dyDescent="0.25">
      <c r="A24" s="35" t="s">
        <v>13</v>
      </c>
      <c r="B24" s="38">
        <f>COUNTIF(G5:G7, "Fallado")</f>
        <v>0</v>
      </c>
      <c r="C24" s="1"/>
      <c r="D24" s="19"/>
      <c r="E24" s="1"/>
      <c r="F24" s="1"/>
      <c r="G24" s="1"/>
      <c r="H24" s="1"/>
      <c r="I24" s="1"/>
      <c r="J24" s="1"/>
      <c r="K24" s="1"/>
      <c r="L24" s="1"/>
      <c r="M24" s="1"/>
      <c r="N24" s="1"/>
      <c r="O24" s="1"/>
      <c r="P24" s="1"/>
      <c r="Q24" s="1"/>
      <c r="R24" s="1"/>
      <c r="S24" s="1"/>
      <c r="T24" s="1"/>
      <c r="U24" s="1"/>
      <c r="V24" s="1"/>
      <c r="W24" s="1"/>
      <c r="X24" s="1"/>
      <c r="Y24" s="1"/>
      <c r="Z24" s="1"/>
      <c r="AA24" s="1"/>
      <c r="AB24" s="1"/>
    </row>
    <row r="25" spans="1:28" ht="19.5" customHeight="1" outlineLevel="1" x14ac:dyDescent="0.25">
      <c r="A25" s="35" t="s">
        <v>15</v>
      </c>
      <c r="B25" s="28">
        <f>COUNTIF(G5:G7, "Pasado")</f>
        <v>0</v>
      </c>
      <c r="C25" s="1"/>
      <c r="D25" s="19"/>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outlineLevel="1" x14ac:dyDescent="0.25">
      <c r="A26" s="39" t="s">
        <v>36</v>
      </c>
      <c r="B26" s="38">
        <f>SUM(B22:B25)</f>
        <v>3</v>
      </c>
      <c r="C26" s="1"/>
      <c r="D26" s="19"/>
      <c r="E26" s="1"/>
      <c r="F26" s="1"/>
      <c r="G26" s="1"/>
      <c r="H26" s="1"/>
      <c r="I26" s="1"/>
      <c r="J26" s="1"/>
      <c r="K26" s="1"/>
      <c r="L26" s="1"/>
      <c r="M26" s="1"/>
      <c r="N26" s="1"/>
      <c r="O26" s="1"/>
      <c r="P26" s="1"/>
      <c r="Q26" s="1"/>
      <c r="R26" s="1"/>
      <c r="S26" s="1"/>
      <c r="T26" s="1"/>
      <c r="U26" s="1"/>
      <c r="V26" s="1"/>
      <c r="W26" s="1"/>
      <c r="X26" s="1"/>
      <c r="Y26" s="1"/>
      <c r="Z26" s="1"/>
      <c r="AA26" s="1"/>
      <c r="AB26" s="1"/>
    </row>
    <row r="27" spans="1:28" ht="45" x14ac:dyDescent="0.25">
      <c r="A27" s="2" t="str">
        <f>A10</f>
        <v>CP21: Verificación de Notificación por Correo Electrónico y SMS</v>
      </c>
      <c r="B27" s="2" t="s">
        <v>35</v>
      </c>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outlineLevel="1" x14ac:dyDescent="0.25">
      <c r="A28" s="33" t="s">
        <v>26</v>
      </c>
      <c r="B28" s="38">
        <f>COUNTIF(G9:G9, "No ejecutado")</f>
        <v>1</v>
      </c>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outlineLevel="1" x14ac:dyDescent="0.25">
      <c r="A29" s="35" t="s">
        <v>28</v>
      </c>
      <c r="B29" s="28">
        <f>COUNTIF(G9:G9, "Bloqueado")</f>
        <v>0</v>
      </c>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outlineLevel="1" x14ac:dyDescent="0.25">
      <c r="A30" s="35" t="s">
        <v>13</v>
      </c>
      <c r="B30" s="38">
        <f>COUNTIF(G9:G9, "Fallado")</f>
        <v>0</v>
      </c>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outlineLevel="1" x14ac:dyDescent="0.25">
      <c r="A31" s="35" t="s">
        <v>15</v>
      </c>
      <c r="B31" s="28">
        <f>COUNTIF(G9:G9, "Pasado")</f>
        <v>0</v>
      </c>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75" customHeight="1" outlineLevel="1" x14ac:dyDescent="0.25">
      <c r="A32" s="39" t="s">
        <v>36</v>
      </c>
      <c r="B32" s="38">
        <f>SUM(B28:B31)</f>
        <v>1</v>
      </c>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45" x14ac:dyDescent="0.25">
      <c r="A33" s="2" t="str">
        <f>A10</f>
        <v>CP21: Verificación de Notificación por Correo Electrónico y SMS</v>
      </c>
      <c r="B33" s="2" t="s">
        <v>35</v>
      </c>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5.75" customHeight="1" outlineLevel="1" x14ac:dyDescent="0.25">
      <c r="A34" s="33" t="s">
        <v>26</v>
      </c>
      <c r="B34" s="38">
        <f>COUNTIF(G11:G11, "No ejecutado")</f>
        <v>1</v>
      </c>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5.75" customHeight="1" outlineLevel="1" x14ac:dyDescent="0.25">
      <c r="A35" s="35" t="s">
        <v>28</v>
      </c>
      <c r="B35" s="28">
        <f>COUNTIF(G11:G11, "Bloqueado")</f>
        <v>0</v>
      </c>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5.75" customHeight="1" outlineLevel="1" x14ac:dyDescent="0.25">
      <c r="A36" s="35" t="s">
        <v>13</v>
      </c>
      <c r="B36" s="38">
        <f>COUNTIF(G11:G11, "Fallado")</f>
        <v>0</v>
      </c>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75" customHeight="1" outlineLevel="1" x14ac:dyDescent="0.25">
      <c r="A37" s="35" t="s">
        <v>15</v>
      </c>
      <c r="B37" s="28">
        <f>COUNTIF(G11:G11, "Pasado")</f>
        <v>0</v>
      </c>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75" customHeight="1" outlineLevel="1" x14ac:dyDescent="0.25">
      <c r="A38" s="39" t="s">
        <v>36</v>
      </c>
      <c r="B38" s="38">
        <f>SUM(B34:B37)</f>
        <v>1</v>
      </c>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sheetData>
  <mergeCells count="9">
    <mergeCell ref="A20:B20"/>
    <mergeCell ref="A8:H8"/>
    <mergeCell ref="A1:H1"/>
    <mergeCell ref="B2:D2"/>
    <mergeCell ref="F2:H2"/>
    <mergeCell ref="A4:H4"/>
    <mergeCell ref="A10:H10"/>
    <mergeCell ref="A13:B13"/>
    <mergeCell ref="D13:E13"/>
  </mergeCells>
  <conditionalFormatting sqref="A14:A17">
    <cfRule type="containsText" dxfId="63" priority="13" operator="containsText" text="Bloqueado">
      <formula>NOT(ISERROR(SEARCH(("Bloqueado"),(A14))))</formula>
    </cfRule>
    <cfRule type="containsText" dxfId="62" priority="14" operator="containsText" text="Fallado">
      <formula>NOT(ISERROR(SEARCH(("Fallado"),(A14))))</formula>
    </cfRule>
    <cfRule type="containsText" dxfId="61" priority="15" operator="containsText" text="No ejecutado">
      <formula>NOT(ISERROR(SEARCH(("No ejecutado"),(A14))))</formula>
    </cfRule>
    <cfRule type="containsText" dxfId="60" priority="16" operator="containsText" text="Pasado">
      <formula>NOT(ISERROR(SEARCH(("Pasado"),(A14))))</formula>
    </cfRule>
  </conditionalFormatting>
  <conditionalFormatting sqref="A22:A25">
    <cfRule type="containsText" dxfId="59" priority="17" operator="containsText" text="Bloqueado">
      <formula>NOT(ISERROR(SEARCH(("Bloqueado"),(A22))))</formula>
    </cfRule>
    <cfRule type="containsText" dxfId="58" priority="18" operator="containsText" text="Fallado">
      <formula>NOT(ISERROR(SEARCH(("Fallado"),(A22))))</formula>
    </cfRule>
    <cfRule type="containsText" dxfId="57" priority="19" operator="containsText" text="No ejecutado">
      <formula>NOT(ISERROR(SEARCH(("No ejecutado"),(A22))))</formula>
    </cfRule>
    <cfRule type="containsText" dxfId="56" priority="20" operator="containsText" text="Pasado">
      <formula>NOT(ISERROR(SEARCH(("Pasado"),(A22))))</formula>
    </cfRule>
  </conditionalFormatting>
  <conditionalFormatting sqref="A28:A31">
    <cfRule type="containsText" dxfId="55" priority="21" operator="containsText" text="Bloqueado">
      <formula>NOT(ISERROR(SEARCH(("Bloqueado"),(A28))))</formula>
    </cfRule>
    <cfRule type="containsText" dxfId="54" priority="22" operator="containsText" text="Fallado">
      <formula>NOT(ISERROR(SEARCH(("Fallado"),(A28))))</formula>
    </cfRule>
    <cfRule type="containsText" dxfId="53" priority="23" operator="containsText" text="No ejecutado">
      <formula>NOT(ISERROR(SEARCH(("No ejecutado"),(A28))))</formula>
    </cfRule>
    <cfRule type="containsText" dxfId="52" priority="24" operator="containsText" text="Pasado">
      <formula>NOT(ISERROR(SEARCH(("Pasado"),(A28))))</formula>
    </cfRule>
  </conditionalFormatting>
  <conditionalFormatting sqref="G5:G6">
    <cfRule type="containsText" dxfId="51" priority="29" operator="containsText" text="Bloqueado">
      <formula>NOT(ISERROR(SEARCH(("Bloqueado"),(G5))))</formula>
    </cfRule>
    <cfRule type="containsText" dxfId="50" priority="30" operator="containsText" text="Fallado">
      <formula>NOT(ISERROR(SEARCH(("Fallado"),(G5))))</formula>
    </cfRule>
    <cfRule type="containsText" dxfId="49" priority="31" operator="containsText" text="No ejecutado">
      <formula>NOT(ISERROR(SEARCH(("No ejecutado"),(G5))))</formula>
    </cfRule>
    <cfRule type="containsText" dxfId="48" priority="32" operator="containsText" text="Pasado">
      <formula>NOT(ISERROR(SEARCH(("Pasado"),(G5))))</formula>
    </cfRule>
  </conditionalFormatting>
  <conditionalFormatting sqref="G11">
    <cfRule type="containsText" dxfId="47" priority="25" operator="containsText" text="Bloqueado">
      <formula>NOT(ISERROR(SEARCH(("Bloqueado"),(G11))))</formula>
    </cfRule>
    <cfRule type="containsText" dxfId="46" priority="26" operator="containsText" text="Fallado">
      <formula>NOT(ISERROR(SEARCH(("Fallado"),(G11))))</formula>
    </cfRule>
    <cfRule type="containsText" dxfId="45" priority="27" operator="containsText" text="No ejecutado">
      <formula>NOT(ISERROR(SEARCH(("No ejecutado"),(G11))))</formula>
    </cfRule>
    <cfRule type="containsText" dxfId="44" priority="28" operator="containsText" text="Pasado">
      <formula>NOT(ISERROR(SEARCH(("Pasado"),(G11))))</formula>
    </cfRule>
  </conditionalFormatting>
  <conditionalFormatting sqref="G7">
    <cfRule type="containsText" dxfId="43" priority="9" operator="containsText" text="Bloqueado">
      <formula>NOT(ISERROR(SEARCH(("Bloqueado"),(G7))))</formula>
    </cfRule>
    <cfRule type="containsText" dxfId="42" priority="10" operator="containsText" text="Fallado">
      <formula>NOT(ISERROR(SEARCH(("Fallado"),(G7))))</formula>
    </cfRule>
    <cfRule type="containsText" dxfId="41" priority="11" operator="containsText" text="No ejecutado">
      <formula>NOT(ISERROR(SEARCH(("No ejecutado"),(G7))))</formula>
    </cfRule>
    <cfRule type="containsText" dxfId="40" priority="12" operator="containsText" text="Pasado">
      <formula>NOT(ISERROR(SEARCH(("Pasado"),(G7))))</formula>
    </cfRule>
  </conditionalFormatting>
  <conditionalFormatting sqref="G9">
    <cfRule type="containsText" dxfId="39" priority="5" operator="containsText" text="Bloqueado">
      <formula>NOT(ISERROR(SEARCH(("Bloqueado"),(G9))))</formula>
    </cfRule>
    <cfRule type="containsText" dxfId="38" priority="6" operator="containsText" text="Fallado">
      <formula>NOT(ISERROR(SEARCH(("Fallado"),(G9))))</formula>
    </cfRule>
    <cfRule type="containsText" dxfId="37" priority="7" operator="containsText" text="No ejecutado">
      <formula>NOT(ISERROR(SEARCH(("No ejecutado"),(G9))))</formula>
    </cfRule>
    <cfRule type="containsText" dxfId="36" priority="8" operator="containsText" text="Pasado">
      <formula>NOT(ISERROR(SEARCH(("Pasado"),(G9))))</formula>
    </cfRule>
  </conditionalFormatting>
  <conditionalFormatting sqref="A34:A37">
    <cfRule type="containsText" dxfId="35" priority="1" operator="containsText" text="Bloqueado">
      <formula>NOT(ISERROR(SEARCH(("Bloqueado"),(A34))))</formula>
    </cfRule>
    <cfRule type="containsText" dxfId="34" priority="2" operator="containsText" text="Fallado">
      <formula>NOT(ISERROR(SEARCH(("Fallado"),(A34))))</formula>
    </cfRule>
    <cfRule type="containsText" dxfId="33" priority="3" operator="containsText" text="No ejecutado">
      <formula>NOT(ISERROR(SEARCH(("No ejecutado"),(A34))))</formula>
    </cfRule>
    <cfRule type="containsText" dxfId="32" priority="4" operator="containsText" text="Pasado">
      <formula>NOT(ISERROR(SEARCH(("Pasado"),(A34))))</formula>
    </cfRule>
  </conditionalFormatting>
  <dataValidations count="1">
    <dataValidation type="list" allowBlank="1" showErrorMessage="1" sqref="G11 A14:A17 A22:A25 A28:A31 G5:G7 G9 A34:A37" xr:uid="{027FA2A2-3707-490D-BD59-E9AF304F13A1}">
      <formula1>"No ejecutado,Pasado,Fallado,Bloqueado"</formula1>
    </dataValidation>
  </dataValidations>
  <hyperlinks>
    <hyperlink ref="C7" r:id="rId1" xr:uid="{14739C09-3F14-4ECF-85FC-E4313DDA9977}"/>
    <hyperlink ref="C6" r:id="rId2" xr:uid="{FBCD138C-0C08-4469-99E3-872CD6973EFD}"/>
    <hyperlink ref="C5" r:id="rId3" xr:uid="{4A60486D-A329-4B00-9EA6-17C42CD00F78}"/>
  </hyperlinks>
  <pageMargins left="0.7" right="0.7" top="0.75" bottom="0.75" header="0" footer="0"/>
  <pageSetup orientation="portrait"/>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02106-2598-4B59-B709-4F8B2EDF8023}">
  <sheetPr>
    <outlinePr summaryBelow="0" summaryRight="0"/>
  </sheetPr>
  <dimension ref="A1:AB947"/>
  <sheetViews>
    <sheetView zoomScale="118" zoomScaleNormal="118" workbookViewId="0">
      <selection activeCell="B2" sqref="B2:D2"/>
    </sheetView>
  </sheetViews>
  <sheetFormatPr baseColWidth="10" defaultColWidth="14.42578125" defaultRowHeight="15" customHeight="1" outlineLevelRow="1" x14ac:dyDescent="0.25"/>
  <cols>
    <col min="1" max="3" width="26.140625" customWidth="1"/>
    <col min="4" max="4" width="33.5703125" customWidth="1"/>
    <col min="5" max="5" width="26.140625" customWidth="1"/>
    <col min="6" max="6" width="29.42578125" customWidth="1"/>
    <col min="7" max="7" width="18.42578125" customWidth="1"/>
    <col min="8" max="8" width="33.140625" customWidth="1"/>
  </cols>
  <sheetData>
    <row r="1" spans="1:28" x14ac:dyDescent="0.25">
      <c r="A1" s="47" t="s">
        <v>0</v>
      </c>
      <c r="B1" s="49"/>
      <c r="C1" s="49"/>
      <c r="D1" s="49"/>
      <c r="E1" s="49"/>
      <c r="F1" s="49"/>
      <c r="G1" s="49"/>
      <c r="H1" s="50"/>
      <c r="I1" s="1"/>
      <c r="J1" s="1"/>
      <c r="K1" s="1"/>
      <c r="L1" s="1"/>
      <c r="M1" s="1"/>
      <c r="N1" s="1"/>
      <c r="O1" s="1"/>
      <c r="P1" s="1"/>
      <c r="Q1" s="1"/>
      <c r="R1" s="1"/>
      <c r="S1" s="1"/>
      <c r="T1" s="1"/>
      <c r="U1" s="1"/>
      <c r="V1" s="1"/>
      <c r="W1" s="1"/>
      <c r="X1" s="1"/>
      <c r="Y1" s="1"/>
      <c r="Z1" s="1"/>
      <c r="AA1" s="1"/>
      <c r="AB1" s="1"/>
    </row>
    <row r="2" spans="1:28" x14ac:dyDescent="0.25">
      <c r="A2" s="2" t="s">
        <v>1</v>
      </c>
      <c r="B2" s="51" t="s">
        <v>41</v>
      </c>
      <c r="C2" s="49"/>
      <c r="D2" s="50"/>
      <c r="E2" s="2" t="s">
        <v>2</v>
      </c>
      <c r="F2" s="67" t="s">
        <v>192</v>
      </c>
      <c r="G2" s="49"/>
      <c r="H2" s="50"/>
      <c r="I2" s="3"/>
      <c r="J2" s="3"/>
      <c r="K2" s="3"/>
      <c r="L2" s="3"/>
      <c r="M2" s="3"/>
      <c r="N2" s="3"/>
      <c r="O2" s="3"/>
      <c r="P2" s="3"/>
      <c r="Q2" s="3"/>
      <c r="R2" s="3"/>
      <c r="S2" s="3"/>
      <c r="T2" s="3"/>
      <c r="U2" s="3"/>
      <c r="V2" s="3"/>
      <c r="W2" s="3"/>
      <c r="X2" s="3"/>
      <c r="Y2" s="3"/>
      <c r="Z2" s="3"/>
      <c r="AA2" s="3"/>
      <c r="AB2" s="3"/>
    </row>
    <row r="3" spans="1:28" x14ac:dyDescent="0.25">
      <c r="A3" s="2" t="s">
        <v>3</v>
      </c>
      <c r="B3" s="2" t="s">
        <v>4</v>
      </c>
      <c r="C3" s="2" t="s">
        <v>5</v>
      </c>
      <c r="D3" s="2" t="s">
        <v>6</v>
      </c>
      <c r="E3" s="2" t="s">
        <v>7</v>
      </c>
      <c r="F3" s="2" t="s">
        <v>8</v>
      </c>
      <c r="G3" s="2" t="s">
        <v>9</v>
      </c>
      <c r="H3" s="2" t="s">
        <v>10</v>
      </c>
      <c r="I3" s="1"/>
      <c r="J3" s="1"/>
      <c r="K3" s="1"/>
      <c r="L3" s="1"/>
      <c r="M3" s="1"/>
      <c r="N3" s="1"/>
      <c r="O3" s="1"/>
      <c r="P3" s="1"/>
      <c r="Q3" s="1"/>
      <c r="R3" s="1"/>
      <c r="S3" s="1"/>
      <c r="T3" s="1"/>
      <c r="U3" s="1"/>
      <c r="V3" s="1"/>
      <c r="W3" s="1"/>
      <c r="X3" s="1"/>
      <c r="Y3" s="1"/>
      <c r="Z3" s="1"/>
      <c r="AA3" s="1"/>
      <c r="AB3" s="1"/>
    </row>
    <row r="4" spans="1:28" x14ac:dyDescent="0.25">
      <c r="A4" s="62" t="s">
        <v>193</v>
      </c>
      <c r="B4" s="54"/>
      <c r="C4" s="54"/>
      <c r="D4" s="54"/>
      <c r="E4" s="54"/>
      <c r="F4" s="54"/>
      <c r="G4" s="54"/>
      <c r="H4" s="55"/>
      <c r="I4" s="1"/>
      <c r="J4" s="1"/>
      <c r="K4" s="1"/>
      <c r="L4" s="1"/>
      <c r="M4" s="1"/>
      <c r="N4" s="1"/>
      <c r="O4" s="1"/>
      <c r="P4" s="1"/>
      <c r="Q4" s="1"/>
      <c r="R4" s="1"/>
      <c r="S4" s="1"/>
      <c r="T4" s="1"/>
      <c r="U4" s="1"/>
      <c r="V4" s="1"/>
      <c r="W4" s="1"/>
      <c r="X4" s="1"/>
      <c r="Y4" s="1"/>
      <c r="Z4" s="1"/>
      <c r="AA4" s="1"/>
      <c r="AB4" s="1"/>
    </row>
    <row r="5" spans="1:28" ht="150" outlineLevel="1" x14ac:dyDescent="0.25">
      <c r="A5" s="28" t="s">
        <v>17</v>
      </c>
      <c r="B5" s="31" t="s">
        <v>196</v>
      </c>
      <c r="C5" s="58" t="s">
        <v>43</v>
      </c>
      <c r="D5" s="31" t="s">
        <v>194</v>
      </c>
      <c r="E5" s="31" t="s">
        <v>195</v>
      </c>
      <c r="F5" s="26" t="s">
        <v>14</v>
      </c>
      <c r="G5" s="27" t="s">
        <v>26</v>
      </c>
      <c r="H5" s="26" t="s">
        <v>14</v>
      </c>
      <c r="I5" s="1"/>
      <c r="J5" s="1"/>
      <c r="K5" s="1"/>
      <c r="L5" s="1"/>
      <c r="M5" s="1"/>
      <c r="N5" s="1"/>
      <c r="O5" s="1"/>
      <c r="P5" s="1"/>
      <c r="Q5" s="1"/>
      <c r="R5" s="1"/>
      <c r="S5" s="1"/>
      <c r="T5" s="1"/>
      <c r="U5" s="1"/>
      <c r="V5" s="1"/>
      <c r="W5" s="1"/>
      <c r="X5" s="1"/>
      <c r="Y5" s="1"/>
      <c r="Z5" s="1"/>
      <c r="AA5" s="1"/>
      <c r="AB5" s="1"/>
    </row>
    <row r="6" spans="1:28" ht="45" outlineLevel="1" x14ac:dyDescent="0.25">
      <c r="A6" s="28" t="s">
        <v>21</v>
      </c>
      <c r="B6" s="26" t="s">
        <v>22</v>
      </c>
      <c r="C6" s="58" t="s">
        <v>43</v>
      </c>
      <c r="D6" s="26" t="s">
        <v>23</v>
      </c>
      <c r="E6" s="26" t="s">
        <v>24</v>
      </c>
      <c r="F6" s="26" t="s">
        <v>14</v>
      </c>
      <c r="G6" s="27" t="s">
        <v>26</v>
      </c>
      <c r="H6" s="26" t="s">
        <v>14</v>
      </c>
      <c r="I6" s="1"/>
      <c r="J6" s="1"/>
      <c r="K6" s="1"/>
      <c r="L6" s="1"/>
      <c r="M6" s="1"/>
      <c r="N6" s="1"/>
      <c r="O6" s="1"/>
      <c r="P6" s="1"/>
      <c r="Q6" s="1"/>
      <c r="R6" s="1"/>
      <c r="S6" s="1"/>
      <c r="T6" s="1"/>
      <c r="U6" s="1"/>
      <c r="V6" s="1"/>
      <c r="W6" s="1"/>
      <c r="X6" s="1"/>
      <c r="Y6" s="1"/>
      <c r="Z6" s="1"/>
      <c r="AA6" s="1"/>
      <c r="AB6" s="1"/>
    </row>
    <row r="7" spans="1:28" ht="45" outlineLevel="1" x14ac:dyDescent="0.25">
      <c r="A7" s="28" t="s">
        <v>16</v>
      </c>
      <c r="B7" s="31" t="s">
        <v>18</v>
      </c>
      <c r="C7" s="58" t="s">
        <v>43</v>
      </c>
      <c r="D7" s="30" t="s">
        <v>19</v>
      </c>
      <c r="E7" s="30" t="s">
        <v>20</v>
      </c>
      <c r="F7" s="26" t="s">
        <v>14</v>
      </c>
      <c r="G7" s="27" t="s">
        <v>26</v>
      </c>
      <c r="H7" s="26" t="s">
        <v>14</v>
      </c>
      <c r="I7" s="1"/>
      <c r="J7" s="1"/>
      <c r="K7" s="1"/>
      <c r="L7" s="1"/>
      <c r="M7" s="1"/>
      <c r="N7" s="1"/>
      <c r="O7" s="1"/>
      <c r="P7" s="1"/>
      <c r="Q7" s="1"/>
      <c r="R7" s="1"/>
      <c r="S7" s="1"/>
      <c r="T7" s="1"/>
      <c r="U7" s="1"/>
      <c r="V7" s="1"/>
      <c r="W7" s="1"/>
      <c r="X7" s="1"/>
      <c r="Y7" s="1"/>
      <c r="Z7" s="1"/>
      <c r="AA7" s="1"/>
      <c r="AB7" s="1"/>
    </row>
    <row r="8" spans="1:28" x14ac:dyDescent="0.25">
      <c r="A8" s="68" t="s">
        <v>197</v>
      </c>
      <c r="B8" s="56"/>
      <c r="C8" s="56"/>
      <c r="D8" s="56"/>
      <c r="E8" s="56"/>
      <c r="F8" s="56"/>
      <c r="G8" s="56"/>
      <c r="H8" s="56"/>
      <c r="I8" s="1"/>
      <c r="J8" s="1"/>
      <c r="K8" s="1"/>
      <c r="L8" s="1"/>
      <c r="M8" s="1"/>
      <c r="N8" s="1"/>
      <c r="O8" s="1"/>
      <c r="P8" s="1"/>
      <c r="Q8" s="1"/>
      <c r="R8" s="1"/>
      <c r="S8" s="1"/>
      <c r="T8" s="1"/>
      <c r="U8" s="1"/>
      <c r="V8" s="1"/>
      <c r="W8" s="1"/>
      <c r="X8" s="1"/>
      <c r="Y8" s="1"/>
      <c r="Z8" s="1"/>
      <c r="AA8" s="1"/>
      <c r="AB8" s="1"/>
    </row>
    <row r="9" spans="1:28" ht="180" outlineLevel="1" x14ac:dyDescent="0.25">
      <c r="A9" s="46" t="s">
        <v>16</v>
      </c>
      <c r="B9" s="31" t="s">
        <v>199</v>
      </c>
      <c r="C9" s="63"/>
      <c r="D9" s="31" t="s">
        <v>198</v>
      </c>
      <c r="E9" s="31" t="s">
        <v>200</v>
      </c>
      <c r="F9" s="26" t="s">
        <v>14</v>
      </c>
      <c r="G9" s="27" t="s">
        <v>26</v>
      </c>
      <c r="H9" s="26" t="s">
        <v>14</v>
      </c>
      <c r="I9" s="1"/>
      <c r="J9" s="1"/>
      <c r="K9" s="1"/>
      <c r="L9" s="1"/>
      <c r="M9" s="1"/>
      <c r="N9" s="1"/>
      <c r="O9" s="1"/>
      <c r="P9" s="1"/>
      <c r="Q9" s="1"/>
      <c r="R9" s="1"/>
      <c r="S9" s="1"/>
      <c r="T9" s="1"/>
      <c r="U9" s="1"/>
      <c r="V9" s="1"/>
      <c r="W9" s="1"/>
      <c r="X9" s="1"/>
      <c r="Y9" s="1"/>
      <c r="Z9" s="1"/>
      <c r="AA9" s="1"/>
      <c r="AB9" s="1"/>
    </row>
    <row r="10" spans="1:28"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7.25" x14ac:dyDescent="0.25">
      <c r="A11" s="53" t="str">
        <f>G3</f>
        <v>Estado de la prueba</v>
      </c>
      <c r="B11" s="54"/>
      <c r="C11" s="5"/>
      <c r="D11" s="53" t="str">
        <f>A3</f>
        <v>Tipos de pruebas</v>
      </c>
      <c r="E11" s="54"/>
      <c r="F11" s="6" t="s">
        <v>25</v>
      </c>
      <c r="G11" s="1"/>
      <c r="H11" s="1"/>
      <c r="I11" s="1"/>
      <c r="J11" s="1"/>
      <c r="K11" s="1"/>
      <c r="L11" s="1"/>
      <c r="M11" s="1"/>
      <c r="N11" s="1"/>
      <c r="O11" s="1"/>
      <c r="P11" s="1"/>
      <c r="Q11" s="1"/>
      <c r="R11" s="1"/>
      <c r="S11" s="1"/>
      <c r="T11" s="1"/>
      <c r="U11" s="1"/>
      <c r="V11" s="1"/>
      <c r="W11" s="1"/>
      <c r="X11" s="1"/>
      <c r="Y11" s="1"/>
      <c r="Z11" s="1"/>
      <c r="AA11" s="1"/>
      <c r="AB11" s="1"/>
    </row>
    <row r="12" spans="1:28" ht="19.5" customHeight="1" x14ac:dyDescent="0.25">
      <c r="A12" s="35" t="s">
        <v>26</v>
      </c>
      <c r="B12" s="38">
        <f>B20+B26</f>
        <v>4</v>
      </c>
      <c r="C12" s="1"/>
      <c r="D12" s="39" t="s">
        <v>27</v>
      </c>
      <c r="E12" s="38">
        <f>COUNTIF(A5:A9, "PU")</f>
        <v>0</v>
      </c>
      <c r="F12" s="41">
        <f>E12/E16</f>
        <v>0</v>
      </c>
      <c r="G12" s="1"/>
      <c r="H12" s="1"/>
      <c r="I12" s="1"/>
      <c r="J12" s="1"/>
      <c r="K12" s="1"/>
      <c r="L12" s="1"/>
      <c r="M12" s="1"/>
      <c r="N12" s="1"/>
      <c r="O12" s="1"/>
      <c r="P12" s="1"/>
      <c r="Q12" s="1"/>
      <c r="R12" s="1"/>
      <c r="S12" s="1"/>
      <c r="T12" s="1"/>
      <c r="U12" s="1"/>
      <c r="V12" s="1"/>
      <c r="W12" s="1"/>
      <c r="X12" s="1"/>
      <c r="Y12" s="1"/>
      <c r="Z12" s="1"/>
      <c r="AA12" s="1"/>
      <c r="AB12" s="1"/>
    </row>
    <row r="13" spans="1:28" ht="19.5" customHeight="1" x14ac:dyDescent="0.25">
      <c r="A13" s="35" t="s">
        <v>28</v>
      </c>
      <c r="B13" s="28">
        <f>B21+B27</f>
        <v>0</v>
      </c>
      <c r="C13" s="1"/>
      <c r="D13" s="42" t="s">
        <v>29</v>
      </c>
      <c r="E13" s="28">
        <f>COUNTIF(A5:A9, "PF")</f>
        <v>2</v>
      </c>
      <c r="F13" s="43">
        <f>E13/E16</f>
        <v>0.5</v>
      </c>
      <c r="G13" s="1"/>
      <c r="H13" s="1"/>
      <c r="I13" s="1"/>
      <c r="J13" s="1"/>
      <c r="K13" s="1"/>
      <c r="L13" s="1"/>
      <c r="M13" s="1"/>
      <c r="N13" s="1"/>
      <c r="O13" s="1"/>
      <c r="P13" s="1"/>
      <c r="Q13" s="1"/>
      <c r="R13" s="1"/>
      <c r="S13" s="1"/>
      <c r="T13" s="1"/>
      <c r="U13" s="1"/>
      <c r="V13" s="1"/>
      <c r="W13" s="1"/>
      <c r="X13" s="1"/>
      <c r="Y13" s="1"/>
      <c r="Z13" s="1"/>
      <c r="AA13" s="1"/>
      <c r="AB13" s="1"/>
    </row>
    <row r="14" spans="1:28" ht="19.5" customHeight="1" x14ac:dyDescent="0.25">
      <c r="A14" s="35" t="s">
        <v>13</v>
      </c>
      <c r="B14" s="38">
        <f>B22+B28</f>
        <v>0</v>
      </c>
      <c r="C14" s="1"/>
      <c r="D14" s="39" t="s">
        <v>30</v>
      </c>
      <c r="E14" s="38">
        <f>COUNTIF(A5:A9, "PNF")</f>
        <v>1</v>
      </c>
      <c r="F14" s="41">
        <f>E14/E16</f>
        <v>0.25</v>
      </c>
      <c r="G14" s="1"/>
      <c r="H14" s="1"/>
      <c r="I14" s="1"/>
      <c r="J14" s="1"/>
      <c r="K14" s="1"/>
      <c r="L14" s="1"/>
      <c r="M14" s="1"/>
      <c r="N14" s="1"/>
      <c r="O14" s="1"/>
      <c r="P14" s="1"/>
      <c r="Q14" s="1"/>
      <c r="R14" s="1"/>
      <c r="S14" s="1"/>
      <c r="T14" s="1"/>
      <c r="U14" s="1"/>
      <c r="V14" s="1"/>
      <c r="W14" s="1"/>
      <c r="X14" s="1"/>
      <c r="Y14" s="1"/>
      <c r="Z14" s="1"/>
      <c r="AA14" s="1"/>
      <c r="AB14" s="1"/>
    </row>
    <row r="15" spans="1:28" ht="19.5" customHeight="1" x14ac:dyDescent="0.25">
      <c r="A15" s="35" t="s">
        <v>15</v>
      </c>
      <c r="B15" s="28">
        <f>B23+B29</f>
        <v>0</v>
      </c>
      <c r="C15" s="1"/>
      <c r="D15" s="42" t="s">
        <v>31</v>
      </c>
      <c r="E15" s="28">
        <f>COUNTIF(A5:A9, "PI")</f>
        <v>1</v>
      </c>
      <c r="F15" s="43">
        <f>E15/E16</f>
        <v>0.25</v>
      </c>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25">
      <c r="A16" s="39" t="s">
        <v>32</v>
      </c>
      <c r="B16" s="38">
        <f>SUM(B12:B15)</f>
        <v>4</v>
      </c>
      <c r="C16" s="1"/>
      <c r="D16" s="39" t="s">
        <v>33</v>
      </c>
      <c r="E16" s="38">
        <f>SUM(E12:E15)</f>
        <v>4</v>
      </c>
      <c r="F16" s="40"/>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7.25" customHeight="1" x14ac:dyDescent="0.25">
      <c r="A18" s="47" t="s">
        <v>34</v>
      </c>
      <c r="B18" s="48"/>
      <c r="C18" s="5"/>
      <c r="D18" s="5"/>
      <c r="E18" s="1"/>
      <c r="F18" s="1"/>
      <c r="G18" s="1"/>
      <c r="H18" s="1"/>
      <c r="I18" s="1"/>
      <c r="J18" s="1"/>
      <c r="K18" s="1"/>
      <c r="L18" s="1"/>
      <c r="M18" s="1"/>
      <c r="N18" s="1"/>
      <c r="O18" s="1"/>
      <c r="P18" s="1"/>
      <c r="Q18" s="1"/>
      <c r="R18" s="1"/>
      <c r="S18" s="1"/>
      <c r="T18" s="1"/>
      <c r="U18" s="1"/>
      <c r="V18" s="1"/>
      <c r="W18" s="1"/>
      <c r="X18" s="1"/>
      <c r="Y18" s="1"/>
      <c r="Z18" s="1"/>
      <c r="AA18" s="1"/>
      <c r="AB18" s="1"/>
    </row>
    <row r="19" spans="1:28" ht="45" x14ac:dyDescent="0.25">
      <c r="A19" s="2" t="str">
        <f>A4</f>
        <v>CP22: Verificación de Compatibilidad con Navegadores</v>
      </c>
      <c r="B19" s="2" t="s">
        <v>35</v>
      </c>
      <c r="C19" s="1"/>
      <c r="D19" s="17"/>
      <c r="E19" s="1"/>
      <c r="F19" s="1"/>
      <c r="G19" s="1"/>
      <c r="H19" s="1"/>
      <c r="I19" s="1"/>
      <c r="J19" s="1"/>
      <c r="K19" s="1"/>
      <c r="L19" s="1"/>
      <c r="M19" s="1"/>
      <c r="N19" s="1"/>
      <c r="O19" s="1"/>
      <c r="P19" s="1"/>
      <c r="Q19" s="1"/>
      <c r="R19" s="1"/>
      <c r="S19" s="1"/>
      <c r="T19" s="1"/>
      <c r="U19" s="1"/>
      <c r="V19" s="1"/>
      <c r="W19" s="1"/>
      <c r="X19" s="1"/>
      <c r="Y19" s="1"/>
      <c r="Z19" s="1"/>
      <c r="AA19" s="1"/>
      <c r="AB19" s="1"/>
    </row>
    <row r="20" spans="1:28" ht="19.5" customHeight="1" outlineLevel="1" x14ac:dyDescent="0.25">
      <c r="A20" s="33" t="s">
        <v>26</v>
      </c>
      <c r="B20" s="38">
        <f>COUNTIF(G5:G7, "No ejecutado")</f>
        <v>3</v>
      </c>
      <c r="C20" s="1"/>
      <c r="D20" s="19"/>
      <c r="E20" s="1"/>
      <c r="F20" s="1"/>
      <c r="G20" s="1"/>
      <c r="H20" s="1"/>
      <c r="I20" s="1"/>
      <c r="J20" s="1"/>
      <c r="K20" s="1"/>
      <c r="L20" s="1"/>
      <c r="M20" s="1"/>
      <c r="N20" s="1"/>
      <c r="O20" s="1"/>
      <c r="P20" s="1"/>
      <c r="Q20" s="1"/>
      <c r="R20" s="1"/>
      <c r="S20" s="1"/>
      <c r="T20" s="1"/>
      <c r="U20" s="1"/>
      <c r="V20" s="1"/>
      <c r="W20" s="1"/>
      <c r="X20" s="1"/>
      <c r="Y20" s="1"/>
      <c r="Z20" s="1"/>
      <c r="AA20" s="1"/>
      <c r="AB20" s="1"/>
    </row>
    <row r="21" spans="1:28" ht="19.5" customHeight="1" outlineLevel="1" x14ac:dyDescent="0.25">
      <c r="A21" s="35" t="s">
        <v>28</v>
      </c>
      <c r="B21" s="28">
        <f>COUNTIF(G5:G7, "Bloqueado")</f>
        <v>0</v>
      </c>
      <c r="C21" s="1"/>
      <c r="D21" s="19"/>
      <c r="E21" s="1"/>
      <c r="F21" s="1"/>
      <c r="G21" s="1"/>
      <c r="H21" s="1"/>
      <c r="I21" s="1"/>
      <c r="J21" s="1"/>
      <c r="K21" s="1"/>
      <c r="L21" s="1"/>
      <c r="M21" s="1"/>
      <c r="N21" s="1"/>
      <c r="O21" s="1"/>
      <c r="P21" s="1"/>
      <c r="Q21" s="1"/>
      <c r="R21" s="1"/>
      <c r="S21" s="1"/>
      <c r="T21" s="1"/>
      <c r="U21" s="1"/>
      <c r="V21" s="1"/>
      <c r="W21" s="1"/>
      <c r="X21" s="1"/>
      <c r="Y21" s="1"/>
      <c r="Z21" s="1"/>
      <c r="AA21" s="1"/>
      <c r="AB21" s="1"/>
    </row>
    <row r="22" spans="1:28" ht="19.5" customHeight="1" outlineLevel="1" x14ac:dyDescent="0.25">
      <c r="A22" s="35" t="s">
        <v>13</v>
      </c>
      <c r="B22" s="38">
        <f>COUNTIF(G5:G7, "Fallado")</f>
        <v>0</v>
      </c>
      <c r="C22" s="1"/>
      <c r="D22" s="19"/>
      <c r="E22" s="1"/>
      <c r="F22" s="1"/>
      <c r="G22" s="1"/>
      <c r="H22" s="1"/>
      <c r="I22" s="1"/>
      <c r="J22" s="1"/>
      <c r="K22" s="1"/>
      <c r="L22" s="1"/>
      <c r="M22" s="1"/>
      <c r="N22" s="1"/>
      <c r="O22" s="1"/>
      <c r="P22" s="1"/>
      <c r="Q22" s="1"/>
      <c r="R22" s="1"/>
      <c r="S22" s="1"/>
      <c r="T22" s="1"/>
      <c r="U22" s="1"/>
      <c r="V22" s="1"/>
      <c r="W22" s="1"/>
      <c r="X22" s="1"/>
      <c r="Y22" s="1"/>
      <c r="Z22" s="1"/>
      <c r="AA22" s="1"/>
      <c r="AB22" s="1"/>
    </row>
    <row r="23" spans="1:28" ht="19.5" customHeight="1" outlineLevel="1" x14ac:dyDescent="0.25">
      <c r="A23" s="35" t="s">
        <v>15</v>
      </c>
      <c r="B23" s="28">
        <f>COUNTIF(G5:G7, "Pasado")</f>
        <v>0</v>
      </c>
      <c r="C23" s="1"/>
      <c r="D23" s="19"/>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outlineLevel="1" x14ac:dyDescent="0.25">
      <c r="A24" s="39" t="s">
        <v>36</v>
      </c>
      <c r="B24" s="38">
        <f>SUM(B20:B23)</f>
        <v>3</v>
      </c>
      <c r="C24" s="1"/>
      <c r="D24" s="19"/>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5">
      <c r="A25" s="2" t="e">
        <f>#REF!</f>
        <v>#REF!</v>
      </c>
      <c r="B25" s="2" t="s">
        <v>35</v>
      </c>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outlineLevel="1" x14ac:dyDescent="0.25">
      <c r="A26" s="33" t="s">
        <v>26</v>
      </c>
      <c r="B26" s="38">
        <f>COUNTIF(G9:G9, "No ejecutado")</f>
        <v>1</v>
      </c>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outlineLevel="1" x14ac:dyDescent="0.25">
      <c r="A27" s="35" t="s">
        <v>28</v>
      </c>
      <c r="B27" s="28">
        <f>COUNTIF(G9:G9, "Bloqueado")</f>
        <v>0</v>
      </c>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outlineLevel="1" x14ac:dyDescent="0.25">
      <c r="A28" s="35" t="s">
        <v>13</v>
      </c>
      <c r="B28" s="38">
        <f>COUNTIF(G9:G9, "Fallado")</f>
        <v>0</v>
      </c>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outlineLevel="1" x14ac:dyDescent="0.25">
      <c r="A29" s="35" t="s">
        <v>15</v>
      </c>
      <c r="B29" s="28">
        <f>COUNTIF(G9:G9, "Pasado")</f>
        <v>0</v>
      </c>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outlineLevel="1" x14ac:dyDescent="0.25">
      <c r="A30" s="39" t="s">
        <v>36</v>
      </c>
      <c r="B30" s="38">
        <f>SUM(B26:B29)</f>
        <v>1</v>
      </c>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sheetData>
  <mergeCells count="8">
    <mergeCell ref="A11:B11"/>
    <mergeCell ref="D11:E11"/>
    <mergeCell ref="A18:B18"/>
    <mergeCell ref="A1:H1"/>
    <mergeCell ref="B2:D2"/>
    <mergeCell ref="F2:H2"/>
    <mergeCell ref="A4:H4"/>
    <mergeCell ref="A8:H8"/>
  </mergeCells>
  <conditionalFormatting sqref="A12:A15">
    <cfRule type="containsText" dxfId="31" priority="13" operator="containsText" text="Bloqueado">
      <formula>NOT(ISERROR(SEARCH(("Bloqueado"),(A12))))</formula>
    </cfRule>
    <cfRule type="containsText" dxfId="30" priority="14" operator="containsText" text="Fallado">
      <formula>NOT(ISERROR(SEARCH(("Fallado"),(A12))))</formula>
    </cfRule>
    <cfRule type="containsText" dxfId="29" priority="15" operator="containsText" text="No ejecutado">
      <formula>NOT(ISERROR(SEARCH(("No ejecutado"),(A12))))</formula>
    </cfRule>
    <cfRule type="containsText" dxfId="28" priority="16" operator="containsText" text="Pasado">
      <formula>NOT(ISERROR(SEARCH(("Pasado"),(A12))))</formula>
    </cfRule>
  </conditionalFormatting>
  <conditionalFormatting sqref="A20:A23">
    <cfRule type="containsText" dxfId="27" priority="17" operator="containsText" text="Bloqueado">
      <formula>NOT(ISERROR(SEARCH(("Bloqueado"),(A20))))</formula>
    </cfRule>
    <cfRule type="containsText" dxfId="26" priority="18" operator="containsText" text="Fallado">
      <formula>NOT(ISERROR(SEARCH(("Fallado"),(A20))))</formula>
    </cfRule>
    <cfRule type="containsText" dxfId="25" priority="19" operator="containsText" text="No ejecutado">
      <formula>NOT(ISERROR(SEARCH(("No ejecutado"),(A20))))</formula>
    </cfRule>
    <cfRule type="containsText" dxfId="24" priority="20" operator="containsText" text="Pasado">
      <formula>NOT(ISERROR(SEARCH(("Pasado"),(A20))))</formula>
    </cfRule>
  </conditionalFormatting>
  <conditionalFormatting sqref="A26:A29">
    <cfRule type="containsText" dxfId="23" priority="21" operator="containsText" text="Bloqueado">
      <formula>NOT(ISERROR(SEARCH(("Bloqueado"),(A26))))</formula>
    </cfRule>
    <cfRule type="containsText" dxfId="22" priority="22" operator="containsText" text="Fallado">
      <formula>NOT(ISERROR(SEARCH(("Fallado"),(A26))))</formula>
    </cfRule>
    <cfRule type="containsText" dxfId="21" priority="23" operator="containsText" text="No ejecutado">
      <formula>NOT(ISERROR(SEARCH(("No ejecutado"),(A26))))</formula>
    </cfRule>
    <cfRule type="containsText" dxfId="20" priority="24" operator="containsText" text="Pasado">
      <formula>NOT(ISERROR(SEARCH(("Pasado"),(A26))))</formula>
    </cfRule>
  </conditionalFormatting>
  <conditionalFormatting sqref="G5:G6">
    <cfRule type="containsText" dxfId="19" priority="29" operator="containsText" text="Bloqueado">
      <formula>NOT(ISERROR(SEARCH(("Bloqueado"),(G5))))</formula>
    </cfRule>
    <cfRule type="containsText" dxfId="18" priority="30" operator="containsText" text="Fallado">
      <formula>NOT(ISERROR(SEARCH(("Fallado"),(G5))))</formula>
    </cfRule>
    <cfRule type="containsText" dxfId="17" priority="31" operator="containsText" text="No ejecutado">
      <formula>NOT(ISERROR(SEARCH(("No ejecutado"),(G5))))</formula>
    </cfRule>
    <cfRule type="containsText" dxfId="16" priority="32" operator="containsText" text="Pasado">
      <formula>NOT(ISERROR(SEARCH(("Pasado"),(G5))))</formula>
    </cfRule>
  </conditionalFormatting>
  <conditionalFormatting sqref="G7">
    <cfRule type="containsText" dxfId="15" priority="9" operator="containsText" text="Bloqueado">
      <formula>NOT(ISERROR(SEARCH(("Bloqueado"),(G7))))</formula>
    </cfRule>
    <cfRule type="containsText" dxfId="14" priority="10" operator="containsText" text="Fallado">
      <formula>NOT(ISERROR(SEARCH(("Fallado"),(G7))))</formula>
    </cfRule>
    <cfRule type="containsText" dxfId="13" priority="11" operator="containsText" text="No ejecutado">
      <formula>NOT(ISERROR(SEARCH(("No ejecutado"),(G7))))</formula>
    </cfRule>
    <cfRule type="containsText" dxfId="12" priority="12" operator="containsText" text="Pasado">
      <formula>NOT(ISERROR(SEARCH(("Pasado"),(G7))))</formula>
    </cfRule>
  </conditionalFormatting>
  <conditionalFormatting sqref="G9">
    <cfRule type="containsText" dxfId="11" priority="5" operator="containsText" text="Bloqueado">
      <formula>NOT(ISERROR(SEARCH(("Bloqueado"),(G9))))</formula>
    </cfRule>
    <cfRule type="containsText" dxfId="10" priority="6" operator="containsText" text="Fallado">
      <formula>NOT(ISERROR(SEARCH(("Fallado"),(G9))))</formula>
    </cfRule>
    <cfRule type="containsText" dxfId="9" priority="7" operator="containsText" text="No ejecutado">
      <formula>NOT(ISERROR(SEARCH(("No ejecutado"),(G9))))</formula>
    </cfRule>
    <cfRule type="containsText" dxfId="8" priority="8" operator="containsText" text="Pasado">
      <formula>NOT(ISERROR(SEARCH(("Pasado"),(G9))))</formula>
    </cfRule>
  </conditionalFormatting>
  <dataValidations count="1">
    <dataValidation type="list" allowBlank="1" showErrorMessage="1" sqref="A12:A15 A20:A23 A26:A29 G5:G7 G9" xr:uid="{C28F8EB1-5737-4D5A-A5ED-EBBBD5C4C956}">
      <formula1>"No ejecutado,Pasado,Fallado,Bloqueado"</formula1>
    </dataValidation>
  </dataValidations>
  <hyperlinks>
    <hyperlink ref="C7" r:id="rId1" xr:uid="{55D1A784-2A39-4A0A-BF29-4FAAB35B4477}"/>
    <hyperlink ref="C6" r:id="rId2" xr:uid="{1D453D75-BBF1-492B-B9A2-B011B32E2327}"/>
    <hyperlink ref="C5" r:id="rId3" xr:uid="{0C951CF2-681A-489C-9DBD-1B5EB6037D46}"/>
  </hyperlinks>
  <pageMargins left="0.7" right="0.7" top="0.75" bottom="0.75" header="0" footer="0"/>
  <pageSetup orientation="portrait"/>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R960"/>
  <sheetViews>
    <sheetView tabSelected="1" topLeftCell="A3" workbookViewId="0">
      <selection activeCell="A5" sqref="A5:B15"/>
    </sheetView>
  </sheetViews>
  <sheetFormatPr baseColWidth="10" defaultColWidth="14.42578125" defaultRowHeight="15" customHeight="1" x14ac:dyDescent="0.25"/>
  <cols>
    <col min="1" max="1" width="20.28515625" customWidth="1"/>
    <col min="2" max="2" width="26.140625" customWidth="1"/>
    <col min="3" max="3" width="15.42578125" customWidth="1"/>
    <col min="4" max="4" width="19.42578125" customWidth="1"/>
    <col min="5" max="5" width="28" bestFit="1" customWidth="1"/>
    <col min="6" max="6" width="18.5703125" customWidth="1"/>
    <col min="7" max="7" width="26.140625" customWidth="1"/>
  </cols>
  <sheetData>
    <row r="1" spans="1:44" x14ac:dyDescent="0.25">
      <c r="A1" s="47" t="s">
        <v>0</v>
      </c>
      <c r="B1" s="49"/>
      <c r="C1" s="49"/>
      <c r="D1" s="49"/>
      <c r="E1" s="49"/>
      <c r="F1" s="49"/>
      <c r="G1" s="48"/>
    </row>
    <row r="2" spans="1:44" x14ac:dyDescent="0.25">
      <c r="A2" s="20" t="s">
        <v>1</v>
      </c>
      <c r="B2" s="51" t="s">
        <v>201</v>
      </c>
      <c r="C2" s="49"/>
      <c r="D2" s="20" t="s">
        <v>2</v>
      </c>
      <c r="E2" s="51" t="s">
        <v>37</v>
      </c>
      <c r="F2" s="49"/>
      <c r="G2" s="50"/>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row>
    <row r="3" spans="1:44" ht="15.75" customHeight="1" x14ac:dyDescent="0.25">
      <c r="A3" s="23"/>
      <c r="B3" s="23"/>
    </row>
    <row r="4" spans="1:44" ht="15.75" customHeight="1" x14ac:dyDescent="0.25">
      <c r="A4" s="57" t="s">
        <v>40</v>
      </c>
      <c r="B4" s="56"/>
      <c r="C4" s="57" t="s">
        <v>38</v>
      </c>
      <c r="D4" s="56"/>
      <c r="E4" s="57" t="s">
        <v>3</v>
      </c>
      <c r="F4" s="56"/>
      <c r="G4" s="29" t="s">
        <v>25</v>
      </c>
    </row>
    <row r="5" spans="1:44" ht="30" x14ac:dyDescent="0.25">
      <c r="A5" s="26" t="str">
        <f>'CP-VisualizacionPlanes'!F2</f>
        <v>Visualización de planes</v>
      </c>
      <c r="B5" s="27">
        <f>'CP-VisualizacionPlanes'!B19</f>
        <v>6</v>
      </c>
      <c r="C5" s="35" t="s">
        <v>26</v>
      </c>
      <c r="D5" s="27">
        <f>'CP-VisualizacionPlanes'!B15+'CP-ResgistroContacto'!B22+'CP-ContratacionPlanes'!B19+'CP-RegistroUsuario'!B25+'CP-ActivacionCuenta'!B12+'CP-IngresoCuenta'!B10+'CP-InformacionCliente'!B12+'CP-ContratacionPago'!B10+'CP-ProcesoPagoNotificacion'!B14+'CP-CompatibilidadDispositivos'!B12</f>
        <v>68</v>
      </c>
      <c r="E5" s="36" t="s">
        <v>27</v>
      </c>
      <c r="F5" s="27">
        <f>'CP-VisualizacionPlanes'!E15+'CP-ResgistroContacto'!E22+'CP-ContratacionPlanes'!E19+'CP-RegistroUsuario'!E25+'CP-ActivacionCuenta'!E12+'CP-IngresoCuenta'!E10+'CP-InformacionCliente'!E12+'CP-ContratacionPago'!E10</f>
        <v>15</v>
      </c>
      <c r="G5" s="37">
        <f>F5/B15</f>
        <v>0.22058823529411764</v>
      </c>
    </row>
    <row r="6" spans="1:44" x14ac:dyDescent="0.25">
      <c r="A6" s="26" t="str">
        <f>'CP-ResgistroContacto'!F2</f>
        <v>Registro de contacto</v>
      </c>
      <c r="B6" s="27">
        <f>'CP-ResgistroContacto'!B26</f>
        <v>13</v>
      </c>
      <c r="C6" s="35" t="s">
        <v>28</v>
      </c>
      <c r="D6" s="27">
        <f>'CP-VisualizacionPlanes'!B16+'CP-ResgistroContacto'!B23+'CP-ContratacionPlanes'!B20+'CP-RegistroUsuario'!B26+'CP-ActivacionCuenta'!B13+'CP-IngresoCuenta'!B11+'CP-InformacionCliente'!B13+'CP-ContratacionPago'!B11+'CP-ProcesoPagoNotificacion'!B15+'CP-CompatibilidadDispositivos'!B13</f>
        <v>0</v>
      </c>
      <c r="E6" s="36" t="s">
        <v>29</v>
      </c>
      <c r="F6" s="27">
        <f>'CP-VisualizacionPlanes'!E16+'CP-ResgistroContacto'!E23+'CP-ContratacionPlanes'!E20+'CP-RegistroUsuario'!E26+'CP-ActivacionCuenta'!E13+'CP-IngresoCuenta'!E11+'CP-InformacionCliente'!E13+'CP-ContratacionPago'!E11</f>
        <v>27</v>
      </c>
      <c r="G6" s="37">
        <f>F6/B15</f>
        <v>0.39705882352941174</v>
      </c>
    </row>
    <row r="7" spans="1:44" ht="30" x14ac:dyDescent="0.25">
      <c r="A7" s="26" t="str">
        <f>'CP-ContratacionPlanes'!F2</f>
        <v>Contratación de planes</v>
      </c>
      <c r="B7" s="27">
        <f>'CP-ContratacionPlanes'!B23</f>
        <v>10</v>
      </c>
      <c r="C7" s="35" t="s">
        <v>13</v>
      </c>
      <c r="D7" s="27">
        <f>'CP-VisualizacionPlanes'!B17+'CP-ResgistroContacto'!B24+'CP-ContratacionPlanes'!B21+'CP-RegistroUsuario'!B27+'CP-ActivacionCuenta'!B14+'CP-IngresoCuenta'!B12+'CP-InformacionCliente'!B14+'CP-ContratacionPago'!B12+'CP-ProcesoPagoNotificacion'!B16+'CP-CompatibilidadDispositivos'!B14</f>
        <v>0</v>
      </c>
      <c r="E7" s="36" t="s">
        <v>30</v>
      </c>
      <c r="F7" s="27">
        <f>'CP-VisualizacionPlanes'!E17+'CP-ResgistroContacto'!E24+'CP-ContratacionPlanes'!E21+'CP-RegistroUsuario'!E27+'CP-ActivacionCuenta'!E14+'CP-IngresoCuenta'!E12+'CP-InformacionCliente'!E14+'CP-ContratacionPago'!E12</f>
        <v>10</v>
      </c>
      <c r="G7" s="37">
        <f>F7/B15</f>
        <v>0.14705882352941177</v>
      </c>
    </row>
    <row r="8" spans="1:44" x14ac:dyDescent="0.25">
      <c r="A8" s="26" t="str">
        <f>'CP-RegistroUsuario'!F2</f>
        <v>Registro de Usuario</v>
      </c>
      <c r="B8" s="27">
        <f>'CP-RegistroUsuario'!B29</f>
        <v>16</v>
      </c>
      <c r="C8" s="35" t="s">
        <v>15</v>
      </c>
      <c r="D8" s="27">
        <f>'CP-VisualizacionPlanes'!B18+'CP-ResgistroContacto'!B25+'CP-ContratacionPlanes'!B22+'CP-RegistroUsuario'!B28+'CP-ActivacionCuenta'!B15+'CP-IngresoCuenta'!B13+'CP-InformacionCliente'!B15+'CP-ContratacionPago'!B13+'CP-ProcesoPagoNotificacion'!B17+'CP-CompatibilidadDispositivos'!B15</f>
        <v>0</v>
      </c>
      <c r="E8" s="36" t="s">
        <v>31</v>
      </c>
      <c r="F8" s="27">
        <f>'CP-VisualizacionPlanes'!E18+'CP-ResgistroContacto'!E25+'CP-ContratacionPlanes'!E22+'CP-RegistroUsuario'!E28+'CP-ActivacionCuenta'!E15+'CP-IngresoCuenta'!E13+'CP-InformacionCliente'!E15+'CP-ContratacionPago'!E13</f>
        <v>7</v>
      </c>
      <c r="G8" s="37">
        <f>F8/B15</f>
        <v>0.10294117647058823</v>
      </c>
    </row>
    <row r="9" spans="1:44" ht="30" x14ac:dyDescent="0.25">
      <c r="A9" s="26" t="str">
        <f>'CP-ActivacionCuenta'!F2</f>
        <v>Activación de cuenta</v>
      </c>
      <c r="B9" s="27">
        <f>'CP-ActivacionCuenta'!B16</f>
        <v>4</v>
      </c>
      <c r="C9" s="34"/>
      <c r="D9" s="34"/>
      <c r="E9" s="34"/>
      <c r="F9" s="34"/>
      <c r="G9" s="34"/>
    </row>
    <row r="10" spans="1:44" ht="30" x14ac:dyDescent="0.25">
      <c r="A10" s="26" t="str">
        <f>'CP-IngresoCuenta'!F2</f>
        <v>Ingreso a la Cuenta</v>
      </c>
      <c r="B10" s="27">
        <f>'CP-IngresoCuenta'!B14</f>
        <v>3</v>
      </c>
    </row>
    <row r="11" spans="1:44" ht="45" x14ac:dyDescent="0.25">
      <c r="A11" s="26" t="str">
        <f>'CP-InformacionCliente'!F2</f>
        <v>Visualización de Información del Cliente</v>
      </c>
      <c r="B11" s="27">
        <f>'CP-InformacionCliente'!B16</f>
        <v>4</v>
      </c>
    </row>
    <row r="12" spans="1:44" ht="45" x14ac:dyDescent="0.25">
      <c r="A12" s="26" t="str">
        <f>'CP-ContratacionPago'!F2</f>
        <v>Contratación y Pago</v>
      </c>
      <c r="B12" s="27">
        <f>'CP-ContratacionPago'!B14</f>
        <v>3</v>
      </c>
    </row>
    <row r="13" spans="1:44" ht="30" x14ac:dyDescent="0.25">
      <c r="A13" s="26" t="str">
        <f>'CP-ProcesoPagoNotificacion'!F2</f>
        <v>Proceso de Pago y Notificación</v>
      </c>
      <c r="B13" s="27">
        <f>'CP-ProcesoPagoNotificacion'!B18</f>
        <v>5</v>
      </c>
    </row>
    <row r="14" spans="1:44" ht="30" x14ac:dyDescent="0.25">
      <c r="A14" s="26" t="str">
        <f>'CP-CompatibilidadDispositivos'!F2</f>
        <v>Compatibilidad de dispositivos</v>
      </c>
      <c r="B14" s="27">
        <f>'CP-CompatibilidadDispositivos'!B16</f>
        <v>4</v>
      </c>
    </row>
    <row r="15" spans="1:44" ht="15.75" customHeight="1" x14ac:dyDescent="0.25">
      <c r="A15" s="29" t="s">
        <v>32</v>
      </c>
      <c r="B15" s="27">
        <f>SUM(B5:B14)</f>
        <v>68</v>
      </c>
    </row>
    <row r="16" spans="1:44" x14ac:dyDescent="0.25">
      <c r="A16" s="24"/>
      <c r="B16" s="24"/>
    </row>
    <row r="17" spans="5:5" ht="15.75" customHeight="1" x14ac:dyDescent="0.25"/>
    <row r="18" spans="5:5" ht="15.75" customHeight="1" x14ac:dyDescent="0.25"/>
    <row r="19" spans="5:5" ht="15.75" customHeight="1" x14ac:dyDescent="0.25"/>
    <row r="20" spans="5:5" ht="15.75" customHeight="1" x14ac:dyDescent="0.25"/>
    <row r="21" spans="5:5" ht="15.75" customHeight="1" x14ac:dyDescent="0.25"/>
    <row r="22" spans="5:5" ht="15.75" customHeight="1" x14ac:dyDescent="0.25"/>
    <row r="23" spans="5:5" ht="15.75" customHeight="1" x14ac:dyDescent="0.25"/>
    <row r="24" spans="5:5" ht="15.75" customHeight="1" x14ac:dyDescent="0.25"/>
    <row r="25" spans="5:5" ht="15.75" customHeight="1" x14ac:dyDescent="0.25"/>
    <row r="26" spans="5:5" ht="15.75" customHeight="1" x14ac:dyDescent="0.25"/>
    <row r="27" spans="5:5" ht="15.75" customHeight="1" x14ac:dyDescent="0.25">
      <c r="E27" s="25"/>
    </row>
    <row r="28" spans="5:5" ht="15.75" customHeight="1" x14ac:dyDescent="0.25"/>
    <row r="29" spans="5:5" ht="15.75" customHeight="1" x14ac:dyDescent="0.25"/>
    <row r="30" spans="5:5" ht="15.75" customHeight="1" x14ac:dyDescent="0.25"/>
    <row r="31" spans="5:5" ht="15.75" customHeight="1" x14ac:dyDescent="0.25"/>
    <row r="32" spans="5: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mergeCells count="6">
    <mergeCell ref="A1:G1"/>
    <mergeCell ref="B2:C2"/>
    <mergeCell ref="E2:G2"/>
    <mergeCell ref="A4:B4"/>
    <mergeCell ref="C4:D4"/>
    <mergeCell ref="E4:F4"/>
  </mergeCells>
  <conditionalFormatting sqref="C5:C8">
    <cfRule type="containsText" dxfId="7" priority="1" operator="containsText" text="Bloqueado">
      <formula>NOT(ISERROR(SEARCH(("Bloqueado"),(C5))))</formula>
    </cfRule>
    <cfRule type="containsText" dxfId="6" priority="2" operator="containsText" text="Fallado">
      <formula>NOT(ISERROR(SEARCH(("Fallado"),(C5))))</formula>
    </cfRule>
    <cfRule type="containsText" dxfId="5" priority="3" operator="containsText" text="No ejecutado">
      <formula>NOT(ISERROR(SEARCH(("No ejecutado"),(C5))))</formula>
    </cfRule>
    <cfRule type="containsText" dxfId="4" priority="4" operator="containsText" text="Pasado">
      <formula>NOT(ISERROR(SEARCH(("Pasado"),(C5))))</formula>
    </cfRule>
  </conditionalFormatting>
  <conditionalFormatting sqref="E5:E8">
    <cfRule type="containsText" dxfId="3" priority="5" operator="containsText" text="Bloqueado">
      <formula>NOT(ISERROR(SEARCH(("Bloqueado"),(E5))))</formula>
    </cfRule>
    <cfRule type="containsText" dxfId="2" priority="6" operator="containsText" text="Fallado">
      <formula>NOT(ISERROR(SEARCH(("Fallado"),(E5))))</formula>
    </cfRule>
    <cfRule type="containsText" dxfId="1" priority="7" operator="containsText" text="No ejecutado">
      <formula>NOT(ISERROR(SEARCH(("No ejecutado"),(E5))))</formula>
    </cfRule>
    <cfRule type="containsText" dxfId="0" priority="8" operator="containsText" text="Pasado">
      <formula>NOT(ISERROR(SEARCH(("Pasado"),(E5))))</formula>
    </cfRule>
  </conditionalFormatting>
  <dataValidations count="1">
    <dataValidation type="list" allowBlank="1" showErrorMessage="1" sqref="C5:C8" xr:uid="{00000000-0002-0000-0700-000000000000}">
      <formula1>"No ejecutado,Pasado,Fallado,Bloqueado"</formula1>
    </dataValidation>
  </dataValidation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CP-VisualizacionPlanes</vt:lpstr>
      <vt:lpstr>CP-ResgistroContacto</vt:lpstr>
      <vt:lpstr>CP-ContratacionPlanes</vt:lpstr>
      <vt:lpstr>CP-RegistroUsuario</vt:lpstr>
      <vt:lpstr>CP-ActivacionCuenta</vt:lpstr>
      <vt:lpstr>CP-IngresoCuenta</vt:lpstr>
      <vt:lpstr>CP-InformacionCliente</vt:lpstr>
      <vt:lpstr>CP-ContratacionPago</vt:lpstr>
      <vt:lpstr>CP-ProcesoPagoNotificacion</vt:lpstr>
      <vt:lpstr>CP-CompatibilidadDispositivos</vt:lpstr>
      <vt:lpstr>Resumen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Betania Moreno</dc:creator>
  <cp:lastModifiedBy>Cristhian David Montaño Vargas</cp:lastModifiedBy>
  <dcterms:created xsi:type="dcterms:W3CDTF">2022-08-24T14:07:48Z</dcterms:created>
  <dcterms:modified xsi:type="dcterms:W3CDTF">2024-02-18T20:20:07Z</dcterms:modified>
</cp:coreProperties>
</file>