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c626824cebfb87bc/Cristhian/Pruebas-Tecnicas/Pragma/PruebaTecnicaPragma/Mindset-QA/"/>
    </mc:Choice>
  </mc:AlternateContent>
  <xr:revisionPtr revIDLastSave="2527" documentId="11_BBB6C6DFD182FA3E0536452DE2B47776D1957647" xr6:coauthVersionLast="47" xr6:coauthVersionMax="47" xr10:uidLastSave="{4AF35D85-6A90-4350-8171-F01E215EF123}"/>
  <bookViews>
    <workbookView xWindow="-120" yWindow="-120" windowWidth="29040" windowHeight="15840" activeTab="4" xr2:uid="{00000000-000D-0000-FFFF-FFFF00000000}"/>
  </bookViews>
  <sheets>
    <sheet name="CP-Home" sheetId="1" r:id="rId1"/>
    <sheet name="CP-Contact" sheetId="2" r:id="rId2"/>
    <sheet name="CP-About-us" sheetId="3" r:id="rId3"/>
    <sheet name="CP-Cart" sheetId="4" r:id="rId4"/>
    <sheet name="Resumen" sheetId="8" r:id="rId5"/>
  </sheets>
  <definedNames>
    <definedName name="Z_23A45C00_7529_4801_B0A0_BF4BE4353BBB_.wvu.FilterData" localSheetId="0" hidden="1">'CP-Home'!$A$3:$H$38</definedName>
  </definedNames>
  <calcPr calcId="191029"/>
  <customWorkbookViews>
    <customWorkbookView name="Filtro 2" guid="{23A45C00-7529-4801-B0A0-BF4BE4353BB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dVBuZaQe4lRfwSS+Vo+b4/r5HgA=="/>
    </ext>
  </extLst>
</workbook>
</file>

<file path=xl/calcChain.xml><?xml version="1.0" encoding="utf-8"?>
<calcChain xmlns="http://schemas.openxmlformats.org/spreadsheetml/2006/main">
  <c r="E35" i="4" l="1"/>
  <c r="E34" i="4"/>
  <c r="E33" i="4"/>
  <c r="E32" i="4"/>
  <c r="B35" i="4"/>
  <c r="B34" i="4"/>
  <c r="B33" i="4"/>
  <c r="B32" i="4"/>
  <c r="B61" i="4"/>
  <c r="B60" i="4"/>
  <c r="B59" i="4"/>
  <c r="B58" i="4"/>
  <c r="B55" i="4"/>
  <c r="B54" i="4"/>
  <c r="B53" i="4"/>
  <c r="B52" i="4"/>
  <c r="B49" i="4"/>
  <c r="B48" i="4"/>
  <c r="B47" i="4"/>
  <c r="B46" i="4"/>
  <c r="B43" i="4"/>
  <c r="B42" i="4"/>
  <c r="B41" i="4"/>
  <c r="B40" i="4"/>
  <c r="A57" i="4"/>
  <c r="A51" i="4"/>
  <c r="A45" i="4"/>
  <c r="B31" i="3"/>
  <c r="B30" i="3"/>
  <c r="B29" i="3"/>
  <c r="B28" i="3"/>
  <c r="B36" i="1"/>
  <c r="B35" i="1"/>
  <c r="B34" i="1"/>
  <c r="B33" i="1"/>
  <c r="B50" i="1"/>
  <c r="B49" i="1"/>
  <c r="B48" i="1"/>
  <c r="B47" i="1"/>
  <c r="B56" i="1"/>
  <c r="B55" i="1"/>
  <c r="B54" i="1"/>
  <c r="B53" i="1"/>
  <c r="B62" i="1"/>
  <c r="B61" i="1"/>
  <c r="B60" i="1"/>
  <c r="A52" i="1"/>
  <c r="A58" i="1"/>
  <c r="B59" i="1"/>
  <c r="B20" i="2"/>
  <c r="B19" i="2"/>
  <c r="B18" i="2"/>
  <c r="B17" i="2"/>
  <c r="A46" i="1"/>
  <c r="B44" i="1"/>
  <c r="B43" i="1"/>
  <c r="B42" i="1"/>
  <c r="B41" i="1"/>
  <c r="A39" i="4"/>
  <c r="A31" i="4"/>
  <c r="D31" i="4"/>
  <c r="A27" i="3"/>
  <c r="B25" i="3"/>
  <c r="B24" i="3"/>
  <c r="B23" i="3"/>
  <c r="B22" i="3"/>
  <c r="A21" i="3"/>
  <c r="A13" i="3"/>
  <c r="E17" i="3"/>
  <c r="E16" i="3"/>
  <c r="E15" i="3"/>
  <c r="E14" i="3"/>
  <c r="D13" i="3"/>
  <c r="A8" i="8"/>
  <c r="A7" i="8"/>
  <c r="A6" i="8"/>
  <c r="A5" i="8"/>
  <c r="B34" i="2"/>
  <c r="B33" i="2"/>
  <c r="B32" i="2"/>
  <c r="B31" i="2"/>
  <c r="A30" i="2"/>
  <c r="B28" i="2"/>
  <c r="B27" i="2"/>
  <c r="B26" i="2"/>
  <c r="B25" i="2"/>
  <c r="A24" i="2"/>
  <c r="E20" i="2"/>
  <c r="E19" i="2"/>
  <c r="E18" i="2"/>
  <c r="E17" i="2"/>
  <c r="D16" i="2"/>
  <c r="A16" i="2"/>
  <c r="A40" i="1"/>
  <c r="E36" i="1"/>
  <c r="E35" i="1"/>
  <c r="E34" i="1"/>
  <c r="E33" i="1"/>
  <c r="D32" i="1"/>
  <c r="A32" i="1"/>
  <c r="B62" i="4" l="1"/>
  <c r="B14" i="3"/>
  <c r="B63" i="1"/>
  <c r="B16" i="3"/>
  <c r="B15" i="3"/>
  <c r="B17" i="3"/>
  <c r="F5" i="8"/>
  <c r="F6" i="8"/>
  <c r="F7" i="8"/>
  <c r="F8" i="8"/>
  <c r="B50" i="4"/>
  <c r="B44" i="4"/>
  <c r="B26" i="3"/>
  <c r="B35" i="2"/>
  <c r="B57" i="1"/>
  <c r="B51" i="1"/>
  <c r="B56" i="4"/>
  <c r="E36" i="4"/>
  <c r="F32" i="4" s="1"/>
  <c r="B32" i="3"/>
  <c r="E18" i="3"/>
  <c r="F15" i="3" s="1"/>
  <c r="B45" i="1"/>
  <c r="B29" i="2"/>
  <c r="E21" i="2"/>
  <c r="F18" i="2" s="1"/>
  <c r="E37" i="1"/>
  <c r="F36" i="1" s="1"/>
  <c r="D5" i="8" l="1"/>
  <c r="D8" i="8"/>
  <c r="D7" i="8"/>
  <c r="D6" i="8"/>
  <c r="B37" i="1"/>
  <c r="B5" i="8" s="1"/>
  <c r="F35" i="1"/>
  <c r="F34" i="1"/>
  <c r="F34" i="4"/>
  <c r="F33" i="4"/>
  <c r="F35" i="4"/>
  <c r="B36" i="4"/>
  <c r="B8" i="8" s="1"/>
  <c r="F14" i="3"/>
  <c r="F17" i="3"/>
  <c r="F16" i="3"/>
  <c r="B18" i="3"/>
  <c r="B7" i="8" s="1"/>
  <c r="F19" i="2"/>
  <c r="F17" i="2"/>
  <c r="B21" i="2"/>
  <c r="B6" i="8" s="1"/>
  <c r="F20" i="2"/>
  <c r="F33" i="1"/>
  <c r="B9" i="8" l="1"/>
  <c r="G6" i="8" s="1"/>
  <c r="G5" i="8" l="1"/>
  <c r="G8" i="8"/>
  <c r="G7" i="8"/>
</calcChain>
</file>

<file path=xl/sharedStrings.xml><?xml version="1.0" encoding="utf-8"?>
<sst xmlns="http://schemas.openxmlformats.org/spreadsheetml/2006/main" count="664" uniqueCount="159">
  <si>
    <t>CASOS DE PRUEBAS</t>
  </si>
  <si>
    <t>Nombre del proyecto</t>
  </si>
  <si>
    <t>Nombre ejecución</t>
  </si>
  <si>
    <t>Tipos de pruebas</t>
  </si>
  <si>
    <t>Nombre del campos</t>
  </si>
  <si>
    <t>Url</t>
  </si>
  <si>
    <t>Flujo</t>
  </si>
  <si>
    <t>Resultado esperado</t>
  </si>
  <si>
    <t>Valores</t>
  </si>
  <si>
    <t>Estado de la prueba</t>
  </si>
  <si>
    <t>Resultado Obtenido</t>
  </si>
  <si>
    <t>PU</t>
  </si>
  <si>
    <t>El campo debe aplicar las validaciones correspondientes</t>
  </si>
  <si>
    <t>Fallado</t>
  </si>
  <si>
    <t>N/A</t>
  </si>
  <si>
    <t>Pasado</t>
  </si>
  <si>
    <t>PF</t>
  </si>
  <si>
    <t>Consola del navegador</t>
  </si>
  <si>
    <t>Al iniciar el sistema no debe mostrar errores y consol.log, en la consola del navegador.</t>
  </si>
  <si>
    <t xml:space="preserve">El sistema no debe tener errores y console.log, en la consola del navegador </t>
  </si>
  <si>
    <t>PNF</t>
  </si>
  <si>
    <t>Responsive</t>
  </si>
  <si>
    <t>La página debe ser responsive para que el usuario pueda visualizarlo en cualquier resolución de una pantalla</t>
  </si>
  <si>
    <t>Se debe aplicar el responsive de la página</t>
  </si>
  <si>
    <t>Porcentaje de cada prueba</t>
  </si>
  <si>
    <t>No ejecutado</t>
  </si>
  <si>
    <t>Pruebas Unitarias (PU)</t>
  </si>
  <si>
    <t>Bloqueado</t>
  </si>
  <si>
    <t>Pruebas Funcionales (PF)</t>
  </si>
  <si>
    <t>Pruebas No Funcionales (PNF)</t>
  </si>
  <si>
    <t>Pruebas Integración (PI)</t>
  </si>
  <si>
    <t>Total de pruebas</t>
  </si>
  <si>
    <t>Total tipos de prueba</t>
  </si>
  <si>
    <t>TOTALES POR SET DE PRUEBAS</t>
  </si>
  <si>
    <t>Pruebas realizadas</t>
  </si>
  <si>
    <t>Suma total</t>
  </si>
  <si>
    <t>Resumen</t>
  </si>
  <si>
    <t>Estado de las pruebas</t>
  </si>
  <si>
    <t>Casos de pruebas</t>
  </si>
  <si>
    <t>Prueba Técnica</t>
  </si>
  <si>
    <t>Debe abrirse un modal con el formulario de registro.</t>
  </si>
  <si>
    <t>Se puede acceder al formulario sin problema</t>
  </si>
  <si>
    <t>Acceso al formulario</t>
  </si>
  <si>
    <t>Este campo debe tener las siguientes validaciones:
1. Debe tener un máximo de 100 caracteres de lo contrario el sistema debe mostrar el mensaje de error "El campo sólo permite un máximo 100 caracteres".
2. Debe ser sólo alfabetico excepto (Tildes o caracteres que pertenece al alfabeto) de lo contrario el sistema debe mostrar el mensaje de error "No se permite caracteres especiales sólo alfabeticos".
3. El campo debe ser requerido de lo contrario el sistema mostrara el mensaje de error "El campo es requerido".
4. No se debe permitir espacios iniciales de lo contrario el sistema debe mostrar el mensaje de error "No se permite espacios iniciales antes de la primera palabra". 
5. Debe tener un mínomo de 3 caracteres de lo contrario el sistema debe mostar el mensaje de error "El campo sólo permite mínimo 3 caracteres"</t>
  </si>
  <si>
    <t>Este campo debe tener las siguientes validaciones:
1. Debe tener un máximo de 100 caracteres de lo contrario el sistema debe mostrar el mensaje de error "El campo sólo permite un máximo 100 caracteres".
2. El campo debe ser requerido de lo contrario el sistema mostrara el mensaje de error "El campo es requerido".
3. No se debe permitir espacios iniciales de lo contrario el sistema debe mostrar el mensaje de error "No se permite espacios iniciales antes de la primera letra". 
5. Debe tener el siguiente formatao XXXXX@XXX.XXX o XXXXX@XXX.XX.XX de lo contrario el sistema debe mostar el mensaje de error "El campo no esta aplicando el formato correcto"</t>
  </si>
  <si>
    <t>$%"#$#$"%$#%$</t>
  </si>
  <si>
    <t>Martinez</t>
  </si>
  <si>
    <t>qaprueb@gmail.com</t>
  </si>
  <si>
    <t>El sistema lista la lista sin problemas donde el usuario podrá elegir a necesidad</t>
  </si>
  <si>
    <t>"5131313131351310000"</t>
  </si>
  <si>
    <t>El campo deberá seguir los estandares de seguridad.</t>
  </si>
  <si>
    <t>Prueba técnica</t>
  </si>
  <si>
    <t>Home</t>
  </si>
  <si>
    <t>Contact</t>
  </si>
  <si>
    <t>About us</t>
  </si>
  <si>
    <t>Cart</t>
  </si>
  <si>
    <t>Log in</t>
  </si>
  <si>
    <t>Sign up</t>
  </si>
  <si>
    <t>https://www.demoblaze.com/index.html</t>
  </si>
  <si>
    <t>CP2-Navbar</t>
  </si>
  <si>
    <t>Navbar</t>
  </si>
  <si>
    <t>Carrusel de imágenes</t>
  </si>
  <si>
    <t xml:space="preserve">Lista de categorias </t>
  </si>
  <si>
    <t>Lista de productos</t>
  </si>
  <si>
    <t>Logo</t>
  </si>
  <si>
    <t>CP1-Verificación de la Página de Inicio</t>
  </si>
  <si>
    <t>Verificar que todos los enlaces de navegación redirijan a las páginas correspondientes.</t>
  </si>
  <si>
    <t>Se muestra un menu de navegación con la siguientes lista:
1. Logo
2. Home
3. Contact
4. About us
5. Cart
6. Log in
7. Sign up</t>
  </si>
  <si>
    <t>Todos los elementos visuales (imágenes, textos) se muestran correctamente.</t>
  </si>
  <si>
    <t>Se visualiza sin problemas</t>
  </si>
  <si>
    <t>Se lista sin problemas y se realiza la busqueda.</t>
  </si>
  <si>
    <t>Se lista las categorías que tenga el sistema, y al dar click se podrá realizar la busqueda correspondiente.</t>
  </si>
  <si>
    <t>Se lista todos los productos del sistema sin problema</t>
  </si>
  <si>
    <t>Se lista los productos sin problemas</t>
  </si>
  <si>
    <t>Flutter</t>
  </si>
  <si>
    <t>Se muesta la información correspondiente de la pagina</t>
  </si>
  <si>
    <t>Se muestra la información sin problemas</t>
  </si>
  <si>
    <t>El diseño debe ser acorde como se estableció desde un principio.</t>
  </si>
  <si>
    <t>Se verifica el diseño y ortografia correspondiente</t>
  </si>
  <si>
    <t>Diseño y ortografia de la Home</t>
  </si>
  <si>
    <t>Verificar que todos los enlaces de navegación redirijan a las páginas correspondientes</t>
  </si>
  <si>
    <t>Se muestra una modal donde se podrá iniciar sesión</t>
  </si>
  <si>
    <t>Se muestra una modal donde se podrá registrar el usuario</t>
  </si>
  <si>
    <t>Todos los enlaces de navegación redirigen correctamente a las páginas correspondientes.</t>
  </si>
  <si>
    <t>Se muestra la modal con el campo user y password</t>
  </si>
  <si>
    <t>El logo redirige a la página de inicio.</t>
  </si>
  <si>
    <t>CP3-Modal Log in</t>
  </si>
  <si>
    <t>Username</t>
  </si>
  <si>
    <t>Password</t>
  </si>
  <si>
    <t>CP4-Modal Sing up</t>
  </si>
  <si>
    <t>Botón: Log in</t>
  </si>
  <si>
    <t>Botón: Close</t>
  </si>
  <si>
    <t>Este campo debe tener las siguientes validaciones:
1. Debe tener un máximo de 10 caracteres de lo contrario el sistema debe mostrar el mensaje de error "El campo sólo permite un máximo 10 caracteres".
2. Debe ser sólo alfabetico excepto (Tildes o caracteres que pertenece al alfabeto) de lo contrario el sistema debe mostrar el mensaje de error "No se permite caracteres especiales sólo alfabeticos".
3. El campo debe ser requerido de lo contrario el sistema mostrara el mensaje de error "El campo es requerido".
4. No se debe permitir espacios iniciales de lo contrario el sistema debe mostrar el mensaje de error "No se permite espacios iniciales antes de la primera palabra". 
5. Debe tener un mínomo de 3 caracteres de lo contrario el sistema debe mostar el mensaje de error "El campo sólo permite mínimo 3 caracteres"</t>
  </si>
  <si>
    <t>Cristhian323</t>
  </si>
  <si>
    <t>Al dar click al botón se debe verificar que los campos estén aplicando las validaciones correspondientes, una ves verificada la información de los datos, se valida en el sistema si el usuario se encuentra para que se logue</t>
  </si>
  <si>
    <t>Se loguea sin problemas</t>
  </si>
  <si>
    <t>Al dar Click al botón se debe cerra la modal correspondiente.</t>
  </si>
  <si>
    <t>Se cierra la modal sin problemas</t>
  </si>
  <si>
    <t>Botón: Sign up</t>
  </si>
  <si>
    <t>Al dar click al botón se debe verificar que los campos estén aplicando las validaciones correspondientes, una ves verificada la información de los datos, el sistema debe validar si los datos ya existe en este caso el sistema debe mostrar que el usuario se encuentra registrado de lo contrario el sistema registra la nueva información</t>
  </si>
  <si>
    <t>Se crea el usuario sin problemas</t>
  </si>
  <si>
    <t>CP5-Verificación de Apertura de Modal</t>
  </si>
  <si>
    <t>Apertura del modal "New message"</t>
  </si>
  <si>
    <r>
      <t xml:space="preserve">Se verifica que al seleccionar "New message", se abra un modal con el formulario de registro de información básica.
</t>
    </r>
    <r>
      <rPr>
        <b/>
        <sz val="11"/>
        <color theme="1"/>
        <rFont val="Calibri"/>
        <family val="2"/>
      </rPr>
      <t>Pasos:</t>
    </r>
    <r>
      <rPr>
        <sz val="11"/>
        <color theme="1"/>
        <rFont val="Calibri"/>
      </rPr>
      <t xml:space="preserve">
1. Seleccionar la opción "New message".
2. Verificar que se abra un modal con el formulario de registro.</t>
    </r>
  </si>
  <si>
    <r>
      <t xml:space="preserve">Se verifica que los campos obligatorios (Contact Emai, Contact Name y Message) estén marcados como requeridos.
</t>
    </r>
    <r>
      <rPr>
        <b/>
        <sz val="11"/>
        <color theme="1"/>
        <rFont val="Calibri"/>
        <family val="2"/>
      </rPr>
      <t>Pasos:</t>
    </r>
    <r>
      <rPr>
        <sz val="11"/>
        <color theme="1"/>
        <rFont val="Calibri"/>
      </rPr>
      <t xml:space="preserve">
1. Acceder al formulario de registro.</t>
    </r>
  </si>
  <si>
    <t>Contact Email</t>
  </si>
  <si>
    <t>Contact Name</t>
  </si>
  <si>
    <t>Message</t>
  </si>
  <si>
    <t xml:space="preserve">Este campo debe tener las siguientes validaciones:
1. Debe tener un máximo de 500 caracteres de lo contrario el sistema debe mostrar el mensaje de error "El campo sólo permite un máximo 500 caracteres".
2. El campo debe ser requerido de lo contrario el sistema mostrara el mensaje de error "El campo es requerido".
3. No se debe permitir espacios iniciales de lo contrario el sistema debe mostrar el mensaje de error "No se permite espacios iniciales antes de la primera letra". </t>
  </si>
  <si>
    <t>Botón Send message</t>
  </si>
  <si>
    <t>Esto es una prueba</t>
  </si>
  <si>
    <t>Al dar click al botón se debe verificar que los campos estén aplicando las validaciones correspondientes, una ves verificada la información de los datos, el sistema recibe la información para su respectivo guardado.</t>
  </si>
  <si>
    <t>Se envía la información sin problema al sistema</t>
  </si>
  <si>
    <t>CP6-Verificación de Campos Obligatorios en el Formulario:</t>
  </si>
  <si>
    <t>Apertura del modal "About us"</t>
  </si>
  <si>
    <r>
      <t xml:space="preserve">Se verifica que al seleccionar "About us", se abra un modal con un video informativo.
</t>
    </r>
    <r>
      <rPr>
        <b/>
        <sz val="11"/>
        <color theme="1"/>
        <rFont val="Calibri"/>
        <family val="2"/>
      </rPr>
      <t>Pasos:</t>
    </r>
    <r>
      <rPr>
        <sz val="11"/>
        <color theme="1"/>
        <rFont val="Calibri"/>
      </rPr>
      <t xml:space="preserve">
1. Seleccionar la opción "About us".
2. Verificar que se abra un modal con el video informativo.</t>
    </r>
  </si>
  <si>
    <t>CP7-Verificación de Apertura de Modal</t>
  </si>
  <si>
    <t>CP8-Verificación del video de la modal:</t>
  </si>
  <si>
    <t>Video</t>
  </si>
  <si>
    <r>
      <t xml:space="preserve">Se verifica que el video se muestre sin problemas.
</t>
    </r>
    <r>
      <rPr>
        <b/>
        <sz val="11"/>
        <color theme="1"/>
        <rFont val="Calibri"/>
        <family val="2"/>
      </rPr>
      <t>Pasos:</t>
    </r>
    <r>
      <rPr>
        <sz val="11"/>
        <color theme="1"/>
        <rFont val="Calibri"/>
      </rPr>
      <t xml:space="preserve">
1. Acceder al video.</t>
    </r>
  </si>
  <si>
    <t>Se puede acceder al video sin problema</t>
  </si>
  <si>
    <t>El video se debe reproducir sin problemas.</t>
  </si>
  <si>
    <t>Se reproduce sin problemas</t>
  </si>
  <si>
    <t>Total</t>
  </si>
  <si>
    <t>Botón Place Order</t>
  </si>
  <si>
    <t>CP9-Verificación de la pagina Cart</t>
  </si>
  <si>
    <t>CP10-Verificación de Apertura de Modal</t>
  </si>
  <si>
    <t>Delete</t>
  </si>
  <si>
    <t>https://www.demoblaze.com/cart.html</t>
  </si>
  <si>
    <t>Se lista los productos que estén agregador al carrito de compra, cada producto debe mostrar la imagen el titulo el precio y con opción de eliminar el producto.</t>
  </si>
  <si>
    <t>Se visualiza la lista sin problemas</t>
  </si>
  <si>
    <t>Esta acción permite eliminar el producto seleccionado, de la lista del carriro de compras.</t>
  </si>
  <si>
    <t>Se elimina el producto seleccionado del carrito de compras.</t>
  </si>
  <si>
    <t>Este campo sólo es lectura ya que muestra el total de los productos que se encuentre en la lista del carro de compras</t>
  </si>
  <si>
    <t>Se muestra el total de todos los productos de la lista</t>
  </si>
  <si>
    <t>Este botón permite abrir una modal donde muestra un formulario para el registro de la compra</t>
  </si>
  <si>
    <t>Se muestra la modal sin problema con el formulario correspondiente.</t>
  </si>
  <si>
    <t>Acceso al video</t>
  </si>
  <si>
    <t>CP11-Verificación de Campos Obligatorios en el Formulario:</t>
  </si>
  <si>
    <t>Apertura del modal "Place order"</t>
  </si>
  <si>
    <r>
      <t xml:space="preserve">Se verifica que al seleccionar Place order", se abra un modal con el formulario de registro de información básica.
</t>
    </r>
    <r>
      <rPr>
        <b/>
        <sz val="11"/>
        <color theme="1"/>
        <rFont val="Calibri"/>
        <family val="2"/>
      </rPr>
      <t>Pasos:</t>
    </r>
    <r>
      <rPr>
        <sz val="11"/>
        <color theme="1"/>
        <rFont val="Calibri"/>
      </rPr>
      <t xml:space="preserve">
1. Seleccionar la opción "Place order".
2. Verificar que se abra un modal con el formulario de registro.</t>
    </r>
  </si>
  <si>
    <r>
      <t xml:space="preserve">Se verifica que los campos obligatorios (Total, Name, Country, City, Credit card, Month y Year) estén marcados como requeridos.
</t>
    </r>
    <r>
      <rPr>
        <b/>
        <sz val="11"/>
        <color theme="1"/>
        <rFont val="Calibri"/>
        <family val="2"/>
      </rPr>
      <t>Pasos:</t>
    </r>
    <r>
      <rPr>
        <sz val="11"/>
        <color theme="1"/>
        <rFont val="Calibri"/>
      </rPr>
      <t xml:space="preserve">
1. Acceder al formulario de registro.</t>
    </r>
  </si>
  <si>
    <t>Este campo debe tener las siguientes validaciones:
1. El campo es sólo lectura.
2. Debe mostrar el valor total de la lista de productos a comprar.</t>
  </si>
  <si>
    <t>Name</t>
  </si>
  <si>
    <t>Country</t>
  </si>
  <si>
    <t>City</t>
  </si>
  <si>
    <t>Colombia</t>
  </si>
  <si>
    <t>Bogotá</t>
  </si>
  <si>
    <t>Credit card</t>
  </si>
  <si>
    <t xml:space="preserve">Este campo debe tener las siguientes validaciones:
1. Debe tener un máximo de 10 caracteres de lo contrario el sistema debe mostrar el mensaje de error "El campo sólo permite un máximo 10 caracteres".
2. Debe ser sólo numerico de lo contrario el sistema debe mostrar el mensaje de error "No se permite caracteres especiales sólo numericos".
3. El campo debe ser requerido de lo contrario el sistema mostrara el mensaje de error "El campo es requerido".
4. No se debe permitir espacios iniciales de lo contrario el sistema debe mostrar el mensaje de error "No se permite espacios iniciales antes del primer numero". </t>
  </si>
  <si>
    <t>Month</t>
  </si>
  <si>
    <t>Year</t>
  </si>
  <si>
    <t>Febrero</t>
  </si>
  <si>
    <t xml:space="preserve">Este campo debe tener las siguientes validaciones:
1. Debe tener un máximo de 5 caracteres de lo contrario el sistema debe mostrar el mensaje de error "El campo sólo permite un máximo 5 caracteres".
2. Debe ser sólo numerico de lo contrario el sistema debe mostrar el mensaje de error "No se permite caracteres especiales sólo numericos".
3. El campo debe ser requerido de lo contrario el sistema mostrara el mensaje de error "El campo es requerido".
4. No se debe permitir espacios iniciales de lo contrario el sistema debe mostrar el mensaje de error "No se permite espacios iniciales antes del primer numero". </t>
  </si>
  <si>
    <t>Al dar click al botón se debe verificar que los campos estén aplicando las validaciones correspondientes, una ves verificada la información de los datos, el sistema recibe la información para generar el respectivo pago.</t>
  </si>
  <si>
    <t>Se envía la información sin problema al sistema y se genera el pago correspondiente</t>
  </si>
  <si>
    <r>
      <t xml:space="preserve">Se verifica que al seleccionar "Pago exitoso", se abra un modal con la información del pago.
</t>
    </r>
    <r>
      <rPr>
        <b/>
        <sz val="11"/>
        <color theme="1"/>
        <rFont val="Calibri"/>
        <family val="2"/>
      </rPr>
      <t>Pasos:</t>
    </r>
    <r>
      <rPr>
        <sz val="11"/>
        <color theme="1"/>
        <rFont val="Calibri"/>
      </rPr>
      <t xml:space="preserve">
1. Seleccionar la opción "Pago exitoso".
2. Verificar que se abra un modal con el formulario de registro.</t>
    </r>
  </si>
  <si>
    <t>Apertura del modal "Pago exitoso"</t>
  </si>
  <si>
    <t>CP12: Verificación apertura modal de exitoso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</si>
</sst>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b/>
      <sz val="11"/>
      <color theme="0"/>
      <name val="Calibri"/>
    </font>
    <font>
      <sz val="11"/>
      <name val="Calibri"/>
    </font>
    <font>
      <sz val="11"/>
      <color theme="1"/>
      <name val="Calibri"/>
    </font>
    <font>
      <b/>
      <sz val="13"/>
      <color theme="1"/>
      <name val="Calibri"/>
    </font>
    <font>
      <b/>
      <sz val="11"/>
      <color theme="1"/>
      <name val="Calibri"/>
    </font>
    <font>
      <sz val="11"/>
      <color theme="1"/>
      <name val="Calibri"/>
      <family val="2"/>
    </font>
    <font>
      <b/>
      <sz val="11"/>
      <color theme="1"/>
      <name val="Calibri"/>
      <family val="2"/>
    </font>
    <font>
      <sz val="11"/>
      <name val="Calibri"/>
      <family val="2"/>
    </font>
    <font>
      <u/>
      <sz val="11"/>
      <color theme="10"/>
      <name val="Calibri"/>
      <scheme val="minor"/>
    </font>
    <font>
      <b/>
      <sz val="11"/>
      <color theme="0"/>
      <name val="Calibri"/>
      <family val="2"/>
    </font>
  </fonts>
  <fills count="5">
    <fill>
      <patternFill patternType="none"/>
    </fill>
    <fill>
      <patternFill patternType="gray125"/>
    </fill>
    <fill>
      <patternFill patternType="solid">
        <fgColor theme="5"/>
        <bgColor theme="5"/>
      </patternFill>
    </fill>
    <fill>
      <patternFill patternType="solid">
        <fgColor rgb="FFFFFFFF"/>
        <bgColor rgb="FFFFFFFF"/>
      </patternFill>
    </fill>
    <fill>
      <patternFill patternType="solid">
        <fgColor rgb="FFFBE4D5"/>
        <bgColor rgb="FFFBE4D5"/>
      </patternFill>
    </fill>
  </fills>
  <borders count="17">
    <border>
      <left/>
      <right/>
      <top/>
      <bottom/>
      <diagonal/>
    </border>
    <border>
      <left/>
      <right/>
      <top style="thin">
        <color rgb="FFF4B083"/>
      </top>
      <bottom style="thin">
        <color rgb="FFF4B083"/>
      </bottom>
      <diagonal/>
    </border>
    <border>
      <left/>
      <right/>
      <top style="thin">
        <color rgb="FFF4B083"/>
      </top>
      <bottom style="thin">
        <color rgb="FFF4B083"/>
      </bottom>
      <diagonal/>
    </border>
    <border>
      <left/>
      <right style="thin">
        <color rgb="FFF4B083"/>
      </right>
      <top style="thin">
        <color rgb="FFF4B083"/>
      </top>
      <bottom style="thin">
        <color rgb="FFF4B083"/>
      </bottom>
      <diagonal/>
    </border>
    <border>
      <left style="thin">
        <color rgb="FFF4B083"/>
      </left>
      <right/>
      <top style="thin">
        <color rgb="FFF4B083"/>
      </top>
      <bottom style="thin">
        <color rgb="FFF4B083"/>
      </bottom>
      <diagonal/>
    </border>
    <border>
      <left style="thin">
        <color rgb="FFF4B083"/>
      </left>
      <right/>
      <top style="thin">
        <color rgb="FFF4B083"/>
      </top>
      <bottom style="thin">
        <color rgb="FFF4B083"/>
      </bottom>
      <diagonal/>
    </border>
    <border>
      <left/>
      <right/>
      <top style="thin">
        <color rgb="FFF4B083"/>
      </top>
      <bottom/>
      <diagonal/>
    </border>
    <border>
      <left/>
      <right/>
      <top style="thin">
        <color rgb="FFF4B083"/>
      </top>
      <bottom style="thin">
        <color rgb="FFF4B083"/>
      </bottom>
      <diagonal/>
    </border>
    <border>
      <left style="thin">
        <color rgb="FFF4B083"/>
      </left>
      <right/>
      <top style="thin">
        <color rgb="FFF4B083"/>
      </top>
      <bottom/>
      <diagonal/>
    </border>
    <border>
      <left/>
      <right style="thin">
        <color rgb="FFF4B083"/>
      </right>
      <top style="thin">
        <color rgb="FFF4B083"/>
      </top>
      <bottom style="thin">
        <color rgb="FFF4B083"/>
      </bottom>
      <diagonal/>
    </border>
    <border>
      <left/>
      <right/>
      <top style="thin">
        <color rgb="FFF4B083"/>
      </top>
      <bottom style="thin">
        <color rgb="FFF4B083"/>
      </bottom>
      <diagonal/>
    </border>
    <border>
      <left style="thin">
        <color rgb="FFF4B083"/>
      </left>
      <right/>
      <top/>
      <bottom style="thin">
        <color rgb="FFF4B083"/>
      </bottom>
      <diagonal/>
    </border>
    <border>
      <left/>
      <right/>
      <top/>
      <bottom/>
      <diagonal/>
    </border>
    <border>
      <left style="thin">
        <color theme="5"/>
      </left>
      <right style="thin">
        <color theme="5"/>
      </right>
      <top style="thin">
        <color theme="5"/>
      </top>
      <bottom style="thin">
        <color theme="5"/>
      </bottom>
      <diagonal/>
    </border>
    <border>
      <left/>
      <right style="thin">
        <color rgb="FFF4B083"/>
      </right>
      <top style="thin">
        <color rgb="FFF4B083"/>
      </top>
      <bottom/>
      <diagonal/>
    </border>
    <border>
      <left style="thin">
        <color rgb="FFF4B083"/>
      </left>
      <right/>
      <top/>
      <bottom/>
      <diagonal/>
    </border>
    <border>
      <left style="thin">
        <color theme="5"/>
      </left>
      <right style="thin">
        <color theme="5"/>
      </right>
      <top style="thin">
        <color theme="5"/>
      </top>
      <bottom/>
      <diagonal/>
    </border>
  </borders>
  <cellStyleXfs count="2">
    <xf numFmtId="0" fontId="0" fillId="0" borderId="0"/>
    <xf numFmtId="0" fontId="10" fillId="0" borderId="0" applyNumberFormat="0" applyFill="0" applyBorder="0" applyAlignment="0" applyProtection="0"/>
  </cellStyleXfs>
  <cellXfs count="61">
    <xf numFmtId="0" fontId="0" fillId="0" borderId="0" xfId="0"/>
    <xf numFmtId="0" fontId="4" fillId="0" borderId="0" xfId="0" applyFont="1" applyAlignment="1">
      <alignment vertical="center" wrapText="1"/>
    </xf>
    <xf numFmtId="0" fontId="2" fillId="2" borderId="4" xfId="0" applyFont="1" applyFill="1" applyBorder="1" applyAlignment="1">
      <alignment vertical="center" wrapText="1"/>
    </xf>
    <xf numFmtId="0" fontId="4" fillId="0" borderId="2" xfId="0" applyFont="1" applyBorder="1" applyAlignment="1">
      <alignment horizontal="center" vertical="center" wrapText="1"/>
    </xf>
    <xf numFmtId="0" fontId="5" fillId="0" borderId="0" xfId="0" applyFont="1" applyAlignment="1">
      <alignment horizontal="center" vertical="center" wrapText="1"/>
    </xf>
    <xf numFmtId="0" fontId="2" fillId="2" borderId="8" xfId="0" applyFont="1" applyFill="1" applyBorder="1" applyAlignment="1">
      <alignment horizontal="center" vertical="center" wrapText="1"/>
    </xf>
    <xf numFmtId="0" fontId="6" fillId="0" borderId="0" xfId="0" applyFont="1" applyAlignment="1">
      <alignment vertical="center"/>
    </xf>
    <xf numFmtId="0" fontId="4" fillId="4" borderId="9" xfId="0" applyFont="1" applyFill="1" applyBorder="1" applyAlignment="1">
      <alignment horizontal="center" vertical="center" wrapText="1"/>
    </xf>
    <xf numFmtId="0" fontId="6" fillId="4" borderId="4" xfId="0" applyFont="1" applyFill="1" applyBorder="1" applyAlignment="1">
      <alignment vertical="center" wrapText="1"/>
    </xf>
    <xf numFmtId="0" fontId="4" fillId="4" borderId="10" xfId="0" applyFont="1" applyFill="1" applyBorder="1" applyAlignment="1">
      <alignment horizontal="center" vertical="center" wrapText="1"/>
    </xf>
    <xf numFmtId="9" fontId="4" fillId="4" borderId="9"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6" fillId="0" borderId="5" xfId="0" applyFont="1" applyBorder="1" applyAlignment="1">
      <alignment vertical="center" wrapText="1"/>
    </xf>
    <xf numFmtId="9" fontId="4" fillId="0" borderId="3" xfId="0" applyNumberFormat="1" applyFont="1" applyBorder="1" applyAlignment="1">
      <alignment horizontal="center" vertical="center" wrapText="1"/>
    </xf>
    <xf numFmtId="0" fontId="6" fillId="4" borderId="11" xfId="0" applyFont="1" applyFill="1" applyBorder="1" applyAlignment="1">
      <alignment vertical="center" wrapText="1"/>
    </xf>
    <xf numFmtId="0" fontId="2" fillId="2" borderId="8" xfId="0" applyFont="1" applyFill="1" applyBorder="1" applyAlignment="1">
      <alignment vertical="center" wrapText="1"/>
    </xf>
    <xf numFmtId="0" fontId="6" fillId="0" borderId="0" xfId="0" applyFont="1"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wrapText="1"/>
    </xf>
    <xf numFmtId="0" fontId="2" fillId="2" borderId="4" xfId="0" applyFont="1" applyFill="1" applyBorder="1" applyAlignment="1">
      <alignment horizontal="center" vertical="center" wrapText="1"/>
    </xf>
    <xf numFmtId="0" fontId="5" fillId="0" borderId="0" xfId="0" applyFont="1" applyAlignment="1">
      <alignment horizontal="center" vertical="center"/>
    </xf>
    <xf numFmtId="0" fontId="4" fillId="0" borderId="13" xfId="0" applyFont="1" applyBorder="1" applyAlignment="1">
      <alignment vertical="center" wrapText="1"/>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0" fontId="2" fillId="2" borderId="13" xfId="0" applyFont="1" applyFill="1" applyBorder="1" applyAlignment="1">
      <alignment horizontal="center" vertical="center" wrapText="1"/>
    </xf>
    <xf numFmtId="0" fontId="4" fillId="0" borderId="13" xfId="0" applyFont="1" applyBorder="1" applyAlignment="1">
      <alignment horizontal="left" vertical="center" wrapText="1"/>
    </xf>
    <xf numFmtId="0" fontId="7" fillId="0" borderId="13" xfId="0" applyFont="1" applyBorder="1" applyAlignment="1">
      <alignment vertical="center" wrapText="1"/>
    </xf>
    <xf numFmtId="0" fontId="9" fillId="0" borderId="13" xfId="0" applyFont="1" applyBorder="1" applyAlignment="1">
      <alignment vertical="center" wrapText="1"/>
    </xf>
    <xf numFmtId="0" fontId="4" fillId="0" borderId="13" xfId="0" applyFont="1" applyBorder="1" applyAlignment="1">
      <alignment vertical="center"/>
    </xf>
    <xf numFmtId="0" fontId="6" fillId="0" borderId="13" xfId="0" applyFont="1" applyBorder="1" applyAlignment="1">
      <alignment vertical="center"/>
    </xf>
    <xf numFmtId="0" fontId="6" fillId="3" borderId="13" xfId="0" applyFont="1" applyFill="1" applyBorder="1" applyAlignment="1">
      <alignment vertical="center"/>
    </xf>
    <xf numFmtId="9" fontId="4" fillId="0" borderId="13" xfId="0" applyNumberFormat="1" applyFont="1" applyBorder="1" applyAlignment="1">
      <alignment horizontal="center" vertical="center"/>
    </xf>
    <xf numFmtId="0" fontId="4" fillId="4" borderId="13" xfId="0" applyFont="1" applyFill="1" applyBorder="1" applyAlignment="1">
      <alignment horizontal="center" vertical="center" wrapText="1"/>
    </xf>
    <xf numFmtId="0" fontId="6" fillId="4" borderId="13" xfId="0" applyFont="1" applyFill="1" applyBorder="1" applyAlignment="1">
      <alignment vertical="center" wrapText="1"/>
    </xf>
    <xf numFmtId="0" fontId="4" fillId="0" borderId="12" xfId="0" applyFont="1" applyBorder="1" applyAlignment="1">
      <alignment vertical="center" wrapText="1"/>
    </xf>
    <xf numFmtId="9" fontId="4" fillId="4" borderId="13" xfId="0" applyNumberFormat="1" applyFont="1" applyFill="1" applyBorder="1" applyAlignment="1">
      <alignment horizontal="center" vertical="center" wrapText="1"/>
    </xf>
    <xf numFmtId="0" fontId="6" fillId="0" borderId="13" xfId="0" applyFont="1" applyBorder="1" applyAlignment="1">
      <alignment vertical="center" wrapText="1"/>
    </xf>
    <xf numFmtId="9" fontId="4" fillId="0" borderId="13" xfId="0" applyNumberFormat="1" applyFont="1" applyBorder="1" applyAlignment="1">
      <alignment horizontal="center" vertical="center" wrapText="1"/>
    </xf>
    <xf numFmtId="0" fontId="2" fillId="2" borderId="15" xfId="0" applyFont="1" applyFill="1" applyBorder="1" applyAlignment="1">
      <alignment vertical="center" wrapText="1"/>
    </xf>
    <xf numFmtId="0" fontId="2" fillId="2" borderId="11" xfId="0" applyFont="1" applyFill="1" applyBorder="1" applyAlignment="1">
      <alignment vertical="center" wrapText="1"/>
    </xf>
    <xf numFmtId="0" fontId="7" fillId="0" borderId="13" xfId="0" applyFont="1" applyBorder="1" applyAlignment="1">
      <alignment horizontal="center" vertical="center" wrapText="1"/>
    </xf>
    <xf numFmtId="0" fontId="10" fillId="0" borderId="13" xfId="1" applyBorder="1" applyAlignment="1">
      <alignment vertical="center" wrapText="1"/>
    </xf>
    <xf numFmtId="0" fontId="9" fillId="0" borderId="13" xfId="0" applyFont="1" applyBorder="1" applyAlignment="1">
      <alignment vertical="center"/>
    </xf>
    <xf numFmtId="0" fontId="10" fillId="0" borderId="16" xfId="1" applyBorder="1" applyAlignment="1">
      <alignment vertical="center" wrapText="1"/>
    </xf>
    <xf numFmtId="0" fontId="7" fillId="0" borderId="16" xfId="0" applyFont="1" applyBorder="1" applyAlignment="1">
      <alignment vertical="center"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4" fillId="0" borderId="5" xfId="0" applyFont="1" applyBorder="1" applyAlignment="1">
      <alignment horizontal="center" vertical="center" wrapText="1"/>
    </xf>
    <xf numFmtId="0" fontId="4" fillId="3" borderId="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0" borderId="6" xfId="0" applyFont="1" applyBorder="1"/>
    <xf numFmtId="0" fontId="3" fillId="0" borderId="14" xfId="0" applyFont="1" applyBorder="1"/>
    <xf numFmtId="0" fontId="11" fillId="2" borderId="6" xfId="0" applyFont="1" applyFill="1" applyBorder="1" applyAlignment="1">
      <alignment horizontal="center" vertical="center" wrapText="1"/>
    </xf>
    <xf numFmtId="0" fontId="3" fillId="0" borderId="7" xfId="0" applyFont="1" applyBorder="1"/>
    <xf numFmtId="0" fontId="2" fillId="2" borderId="13" xfId="0" applyFont="1" applyFill="1" applyBorder="1" applyAlignment="1">
      <alignment horizontal="center" vertical="center" wrapText="1"/>
    </xf>
    <xf numFmtId="0" fontId="3" fillId="0" borderId="13" xfId="0" applyFont="1" applyBorder="1"/>
    <xf numFmtId="0" fontId="7" fillId="3" borderId="1"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 fillId="0" borderId="12" xfId="0" applyFont="1" applyBorder="1" applyAlignment="1">
      <alignment vertical="center" wrapText="1"/>
    </xf>
    <xf numFmtId="0" fontId="7" fillId="0" borderId="13" xfId="0" applyFont="1" applyBorder="1" applyAlignment="1">
      <alignment horizontal="left" vertical="center" wrapText="1"/>
    </xf>
  </cellXfs>
  <cellStyles count="2">
    <cellStyle name="Hipervínculo" xfId="1" builtinId="8"/>
    <cellStyle name="Normal" xfId="0" builtinId="0"/>
  </cellStyles>
  <dxfs count="180">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none"/>
      </fill>
    </dxf>
    <dxf>
      <fill>
        <patternFill patternType="none"/>
      </fill>
    </dxf>
    <dxf>
      <fill>
        <patternFill patternType="none"/>
      </fill>
    </dxf>
    <dxf>
      <fill>
        <patternFill patternType="none"/>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89D2-4533-A2A2-7321D355BA1B}"/>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89D2-4533-A2A2-7321D355BA1B}"/>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89D2-4533-A2A2-7321D355BA1B}"/>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89D2-4533-A2A2-7321D355BA1B}"/>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'CP-Home'!$A$33:$A$36</c:f>
              <c:strCache>
                <c:ptCount val="4"/>
                <c:pt idx="0">
                  <c:v>No ejecutado</c:v>
                </c:pt>
                <c:pt idx="1">
                  <c:v>Bloqueado</c:v>
                </c:pt>
                <c:pt idx="2">
                  <c:v>Fallado</c:v>
                </c:pt>
                <c:pt idx="3">
                  <c:v>Pasado</c:v>
                </c:pt>
              </c:strCache>
            </c:strRef>
          </c:cat>
          <c:val>
            <c:numRef>
              <c:f>'CP-Home'!$B$33:$B$36</c:f>
              <c:numCache>
                <c:formatCode>General</c:formatCode>
                <c:ptCount val="4"/>
                <c:pt idx="0">
                  <c:v>23</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89D2-4533-A2A2-7321D355BA1B}"/>
            </c:ext>
          </c:extLst>
        </c:ser>
        <c:dLbls>
          <c:showLegendKey val="0"/>
          <c:showVal val="0"/>
          <c:showCatName val="0"/>
          <c:showSerName val="0"/>
          <c:showPercent val="0"/>
          <c:showBubbleSize val="0"/>
        </c:dLbls>
        <c:gapWidth val="150"/>
        <c:axId val="391362831"/>
        <c:axId val="185591643"/>
      </c:barChart>
      <c:catAx>
        <c:axId val="391362831"/>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85591643"/>
        <c:crosses val="autoZero"/>
        <c:auto val="1"/>
        <c:lblAlgn val="ctr"/>
        <c:lblOffset val="100"/>
        <c:noMultiLvlLbl val="1"/>
      </c:catAx>
      <c:valAx>
        <c:axId val="1855916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391362831"/>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Total de pruebas a realizar en los CP</a:t>
            </a:r>
          </a:p>
        </c:rich>
      </c:tx>
      <c:overlay val="0"/>
    </c:title>
    <c:autoTitleDeleted val="0"/>
    <c:plotArea>
      <c:layout/>
      <c:barChart>
        <c:barDir val="col"/>
        <c:grouping val="clustered"/>
        <c:varyColors val="1"/>
        <c:ser>
          <c:idx val="0"/>
          <c:order val="0"/>
          <c:tx>
            <c:strRef>
              <c:f>Resumen!$A$5</c:f>
              <c:strCache>
                <c:ptCount val="1"/>
                <c:pt idx="0">
                  <c:v>Home</c:v>
                </c:pt>
              </c:strCache>
            </c:strRef>
          </c:tx>
          <c:spPr>
            <a:solidFill>
              <a:srgbClr val="5B9BD5"/>
            </a:solidFill>
            <a:ln>
              <a:noFill/>
            </a:ln>
            <a:effectLst/>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Resumen!$A$4</c:f>
              <c:strCache>
                <c:ptCount val="1"/>
                <c:pt idx="0">
                  <c:v>Casos de pruebas</c:v>
                </c:pt>
              </c:strCache>
            </c:strRef>
          </c:cat>
          <c:val>
            <c:numRef>
              <c:f>Resumen!$B$5</c:f>
              <c:numCache>
                <c:formatCode>General</c:formatCode>
                <c:ptCount val="1"/>
                <c:pt idx="0">
                  <c:v>23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9406-4F88-A147-FA2C531E4C44}"/>
            </c:ext>
          </c:extLst>
        </c:ser>
        <c:ser>
          <c:idx val="1"/>
          <c:order val="1"/>
          <c:tx>
            <c:strRef>
              <c:f>Resumen!$A$6</c:f>
              <c:strCache>
                <c:ptCount val="1"/>
                <c:pt idx="0">
                  <c:v>Contact</c:v>
                </c:pt>
              </c:strCache>
            </c:strRef>
          </c:tx>
          <c:spPr>
            <a:solidFill>
              <a:srgbClr val="ED7D31"/>
            </a:solidFill>
            <a:ln>
              <a:noFill/>
            </a:ln>
            <a:effectLst/>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Resumen!$A$4</c:f>
              <c:strCache>
                <c:ptCount val="1"/>
                <c:pt idx="0">
                  <c:v>Casos de pruebas</c:v>
                </c:pt>
              </c:strCache>
            </c:strRef>
          </c:cat>
          <c:val>
            <c:numRef>
              <c:f>Resumen!$B$6</c:f>
              <c:numCache>
                <c:formatCode>General</c:formatCode>
                <c:ptCount val="1"/>
                <c:pt idx="0">
                  <c:v>9</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9406-4F88-A147-FA2C531E4C44}"/>
            </c:ext>
          </c:extLst>
        </c:ser>
        <c:ser>
          <c:idx val="2"/>
          <c:order val="2"/>
          <c:tx>
            <c:strRef>
              <c:f>Resumen!$A$7</c:f>
              <c:strCache>
                <c:ptCount val="1"/>
                <c:pt idx="0">
                  <c:v>About us</c:v>
                </c:pt>
              </c:strCache>
            </c:strRef>
          </c:tx>
          <c:spPr>
            <a:solidFill>
              <a:srgbClr val="A5A5A5"/>
            </a:solidFill>
            <a:ln>
              <a:noFill/>
            </a:ln>
            <a:effectLst/>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Resumen!$A$4</c:f>
              <c:strCache>
                <c:ptCount val="1"/>
                <c:pt idx="0">
                  <c:v>Casos de pruebas</c:v>
                </c:pt>
              </c:strCache>
            </c:strRef>
          </c:cat>
          <c:val>
            <c:numRef>
              <c:f>Resumen!$B$7</c:f>
              <c:numCache>
                <c:formatCode>General</c:formatCode>
                <c:ptCount val="1"/>
                <c:pt idx="0">
                  <c:v>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2-9406-4F88-A147-FA2C531E4C44}"/>
            </c:ext>
          </c:extLst>
        </c:ser>
        <c:ser>
          <c:idx val="3"/>
          <c:order val="3"/>
          <c:tx>
            <c:strRef>
              <c:f>Resumen!$A$8</c:f>
              <c:strCache>
                <c:ptCount val="1"/>
                <c:pt idx="0">
                  <c:v>Cart</c:v>
                </c:pt>
              </c:strCache>
            </c:strRef>
          </c:tx>
          <c:spPr>
            <a:solidFill>
              <a:srgbClr val="FFC000"/>
            </a:solidFill>
            <a:ln>
              <a:noFill/>
            </a:ln>
            <a:effectLst/>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Resumen!$A$4</c:f>
              <c:strCache>
                <c:ptCount val="1"/>
                <c:pt idx="0">
                  <c:v>Casos de pruebas</c:v>
                </c:pt>
              </c:strCache>
            </c:strRef>
          </c:cat>
          <c:val>
            <c:numRef>
              <c:f>Resumen!$B$8</c:f>
              <c:numCache>
                <c:formatCode>General</c:formatCode>
                <c:ptCount val="1"/>
                <c:pt idx="0">
                  <c:v>22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3-9406-4F88-A147-FA2C531E4C44}"/>
            </c:ext>
          </c:extLst>
        </c:ser>
        <c:dLbls>
          <c:dLblPos val="outEnd"/>
          <c:showLegendKey val="0"/>
          <c:showVal val="1"/>
          <c:showCatName val="0"/>
          <c:showSerName val="0"/>
          <c:showPercent val="0"/>
          <c:showBubbleSize val="0"/>
        </c:dLbls>
        <c:gapWidth val="219"/>
        <c:overlap val="-27"/>
        <c:axId val="504684539"/>
        <c:axId val="2054286200"/>
      </c:barChart>
      <c:catAx>
        <c:axId val="5046845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4286200"/>
        <c:crosses val="autoZero"/>
        <c:auto val="1"/>
        <c:lblAlgn val="ctr"/>
        <c:lblOffset val="100"/>
        <c:noMultiLvlLbl val="1"/>
      </c:catAx>
      <c:valAx>
        <c:axId val="205428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04684539"/>
        <c:crosses val="autoZero"/>
        <c:crossBetween val="between"/>
      </c:valAx>
      <c:spPr>
        <a:noFill/>
        <a:ln>
          <a:noFill/>
        </a:ln>
        <a:effectLst/>
      </c:spPr>
    </c:plotArea>
    <c:legend>
      <c:legendPos val="r"/>
      <c:overlay val="0"/>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757575"/>
                </a:solidFill>
                <a:latin typeface="+mn-lt"/>
              </a:defRPr>
            </a:pPr>
            <a:r>
              <a:rPr lang="es-CO" sz="1600" b="1" i="0">
                <a:solidFill>
                  <a:srgbClr val="757575"/>
                </a:solidFill>
                <a:latin typeface="+mn-lt"/>
              </a:rPr>
              <a:t>Tipos de prueba</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C43F-4A46-BA5B-94BF88D28C39}"/>
              </c:ext>
            </c:extLst>
          </c:dPt>
          <c:dPt>
            <c:idx val="1"/>
            <c:bubble3D val="0"/>
            <c:spPr>
              <a:solidFill>
                <a:schemeClr val="accent2"/>
              </a:solidFill>
            </c:spPr>
            <c:extLst>
              <c:ext xmlns:c16="http://schemas.microsoft.com/office/drawing/2014/chart" uri="{C3380CC4-5D6E-409C-BE32-E72D297353CC}">
                <c16:uniqueId val="{00000003-C43F-4A46-BA5B-94BF88D28C39}"/>
              </c:ext>
            </c:extLst>
          </c:dPt>
          <c:dPt>
            <c:idx val="2"/>
            <c:bubble3D val="0"/>
            <c:spPr>
              <a:solidFill>
                <a:schemeClr val="accent3"/>
              </a:solidFill>
            </c:spPr>
            <c:extLst>
              <c:ext xmlns:c16="http://schemas.microsoft.com/office/drawing/2014/chart" uri="{C3380CC4-5D6E-409C-BE32-E72D297353CC}">
                <c16:uniqueId val="{00000005-C43F-4A46-BA5B-94BF88D28C39}"/>
              </c:ext>
            </c:extLst>
          </c:dPt>
          <c:dPt>
            <c:idx val="3"/>
            <c:bubble3D val="0"/>
            <c:spPr>
              <a:solidFill>
                <a:schemeClr val="accent4"/>
              </a:solidFill>
            </c:spPr>
            <c:extLst>
              <c:ext xmlns:c16="http://schemas.microsoft.com/office/drawing/2014/chart" uri="{C3380CC4-5D6E-409C-BE32-E72D297353CC}">
                <c16:uniqueId val="{00000007-C43F-4A46-BA5B-94BF88D28C3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Resumen!$E$5:$E$8</c:f>
              <c:strCache>
                <c:ptCount val="4"/>
                <c:pt idx="0">
                  <c:v>Pruebas Unitarias (PU)</c:v>
                </c:pt>
                <c:pt idx="1">
                  <c:v>Pruebas Funcionales (PF)</c:v>
                </c:pt>
                <c:pt idx="2">
                  <c:v>Pruebas No Funcionales (PNF)</c:v>
                </c:pt>
                <c:pt idx="3">
                  <c:v>Pruebas Integración (PI)</c:v>
                </c:pt>
              </c:strCache>
            </c:strRef>
          </c:cat>
          <c:val>
            <c:numRef>
              <c:f>Resumen!$F$5:$F$8</c:f>
              <c:numCache>
                <c:formatCode>General</c:formatCode>
                <c:ptCount val="4"/>
                <c:pt idx="0">
                  <c:v>14</c:v>
                </c:pt>
                <c:pt idx="1">
                  <c:v>29</c:v>
                </c:pt>
                <c:pt idx="2">
                  <c:v>17</c:v>
                </c:pt>
                <c:pt idx="3">
                  <c:v>0</c:v>
                </c:pt>
              </c:numCache>
            </c:numRef>
          </c:val>
          <c:extLst>
            <c:ext xmlns:c16="http://schemas.microsoft.com/office/drawing/2014/chart" uri="{C3380CC4-5D6E-409C-BE32-E72D297353CC}">
              <c16:uniqueId val="{00000008-C43F-4A46-BA5B-94BF88D28C3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1000" b="1"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52AF-4E3F-B8EE-96810BE8230F}"/>
              </c:ext>
            </c:extLst>
          </c:dPt>
          <c:dPt>
            <c:idx val="1"/>
            <c:bubble3D val="0"/>
            <c:spPr>
              <a:solidFill>
                <a:schemeClr val="accent2"/>
              </a:solidFill>
            </c:spPr>
            <c:extLst>
              <c:ext xmlns:c16="http://schemas.microsoft.com/office/drawing/2014/chart" uri="{C3380CC4-5D6E-409C-BE32-E72D297353CC}">
                <c16:uniqueId val="{00000003-52AF-4E3F-B8EE-96810BE8230F}"/>
              </c:ext>
            </c:extLst>
          </c:dPt>
          <c:dPt>
            <c:idx val="2"/>
            <c:bubble3D val="0"/>
            <c:spPr>
              <a:solidFill>
                <a:schemeClr val="accent3"/>
              </a:solidFill>
            </c:spPr>
            <c:extLst>
              <c:ext xmlns:c16="http://schemas.microsoft.com/office/drawing/2014/chart" uri="{C3380CC4-5D6E-409C-BE32-E72D297353CC}">
                <c16:uniqueId val="{00000005-52AF-4E3F-B8EE-96810BE8230F}"/>
              </c:ext>
            </c:extLst>
          </c:dPt>
          <c:dPt>
            <c:idx val="3"/>
            <c:bubble3D val="0"/>
            <c:spPr>
              <a:solidFill>
                <a:schemeClr val="accent4"/>
              </a:solidFill>
            </c:spPr>
            <c:extLst>
              <c:ext xmlns:c16="http://schemas.microsoft.com/office/drawing/2014/chart" uri="{C3380CC4-5D6E-409C-BE32-E72D297353CC}">
                <c16:uniqueId val="{00000007-52AF-4E3F-B8EE-96810BE8230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'CP-Home'!$D$33:$D$36</c:f>
              <c:strCache>
                <c:ptCount val="4"/>
                <c:pt idx="0">
                  <c:v>Pruebas Unitarias (PU)</c:v>
                </c:pt>
                <c:pt idx="1">
                  <c:v>Pruebas Funcionales (PF)</c:v>
                </c:pt>
                <c:pt idx="2">
                  <c:v>Pruebas No Funcionales (PNF)</c:v>
                </c:pt>
                <c:pt idx="3">
                  <c:v>Pruebas Integración (PI)</c:v>
                </c:pt>
              </c:strCache>
            </c:strRef>
          </c:cat>
          <c:val>
            <c:numRef>
              <c:f>'CP-Home'!$E$33:$E$36</c:f>
              <c:numCache>
                <c:formatCode>General</c:formatCode>
                <c:ptCount val="4"/>
                <c:pt idx="0">
                  <c:v>4</c:v>
                </c:pt>
                <c:pt idx="1">
                  <c:v>15</c:v>
                </c:pt>
                <c:pt idx="2">
                  <c:v>4</c:v>
                </c:pt>
                <c:pt idx="3">
                  <c:v>0</c:v>
                </c:pt>
              </c:numCache>
            </c:numRef>
          </c:val>
          <c:extLst>
            <c:ext xmlns:c16="http://schemas.microsoft.com/office/drawing/2014/chart" uri="{C3380CC4-5D6E-409C-BE32-E72D297353CC}">
              <c16:uniqueId val="{00000008-52AF-4E3F-B8EE-96810BE8230F}"/>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0BA4-47C3-BA86-C470B2030E67}"/>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0BA4-47C3-BA86-C470B2030E67}"/>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0BA4-47C3-BA86-C470B2030E67}"/>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0BA4-47C3-BA86-C470B2030E67}"/>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'CP-Contact'!$A$17:$A$20</c:f>
              <c:strCache>
                <c:ptCount val="4"/>
                <c:pt idx="0">
                  <c:v>No ejecutado</c:v>
                </c:pt>
                <c:pt idx="1">
                  <c:v>Bloqueado</c:v>
                </c:pt>
                <c:pt idx="2">
                  <c:v>Fallado</c:v>
                </c:pt>
                <c:pt idx="3">
                  <c:v>Pasado</c:v>
                </c:pt>
              </c:strCache>
            </c:strRef>
          </c:cat>
          <c:val>
            <c:numRef>
              <c:f>'CP-Contact'!$B$17:$B$20</c:f>
              <c:numCache>
                <c:formatCode>General</c:formatCode>
                <c:ptCount val="4"/>
                <c:pt idx="0">
                  <c:v>9</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0BA4-47C3-BA86-C470B2030E67}"/>
            </c:ext>
          </c:extLst>
        </c:ser>
        <c:dLbls>
          <c:showLegendKey val="0"/>
          <c:showVal val="0"/>
          <c:showCatName val="0"/>
          <c:showSerName val="0"/>
          <c:showPercent val="0"/>
          <c:showBubbleSize val="0"/>
        </c:dLbls>
        <c:gapWidth val="150"/>
        <c:axId val="592173991"/>
        <c:axId val="1879470367"/>
      </c:barChart>
      <c:catAx>
        <c:axId val="592173991"/>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879470367"/>
        <c:crosses val="autoZero"/>
        <c:auto val="1"/>
        <c:lblAlgn val="ctr"/>
        <c:lblOffset val="100"/>
        <c:noMultiLvlLbl val="1"/>
      </c:catAx>
      <c:valAx>
        <c:axId val="187947036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592173991"/>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757575"/>
                </a:solidFill>
                <a:latin typeface="+mn-lt"/>
              </a:defRPr>
            </a:pPr>
            <a:r>
              <a:rPr lang="es-CO" sz="1600" b="1" i="0">
                <a:solidFill>
                  <a:srgbClr val="757575"/>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CCF0-47A8-BAA7-997E9015570E}"/>
              </c:ext>
            </c:extLst>
          </c:dPt>
          <c:dPt>
            <c:idx val="1"/>
            <c:bubble3D val="0"/>
            <c:spPr>
              <a:solidFill>
                <a:schemeClr val="accent2"/>
              </a:solidFill>
            </c:spPr>
            <c:extLst>
              <c:ext xmlns:c16="http://schemas.microsoft.com/office/drawing/2014/chart" uri="{C3380CC4-5D6E-409C-BE32-E72D297353CC}">
                <c16:uniqueId val="{00000003-CCF0-47A8-BAA7-997E9015570E}"/>
              </c:ext>
            </c:extLst>
          </c:dPt>
          <c:dPt>
            <c:idx val="2"/>
            <c:bubble3D val="0"/>
            <c:spPr>
              <a:solidFill>
                <a:schemeClr val="accent3"/>
              </a:solidFill>
            </c:spPr>
            <c:extLst>
              <c:ext xmlns:c16="http://schemas.microsoft.com/office/drawing/2014/chart" uri="{C3380CC4-5D6E-409C-BE32-E72D297353CC}">
                <c16:uniqueId val="{00000005-CCF0-47A8-BAA7-997E9015570E}"/>
              </c:ext>
            </c:extLst>
          </c:dPt>
          <c:dPt>
            <c:idx val="3"/>
            <c:bubble3D val="0"/>
            <c:spPr>
              <a:solidFill>
                <a:schemeClr val="accent4"/>
              </a:solidFill>
            </c:spPr>
            <c:extLst>
              <c:ext xmlns:c16="http://schemas.microsoft.com/office/drawing/2014/chart" uri="{C3380CC4-5D6E-409C-BE32-E72D297353CC}">
                <c16:uniqueId val="{00000007-CCF0-47A8-BAA7-997E9015570E}"/>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'CP-Contact'!$D$17:$D$20</c:f>
              <c:strCache>
                <c:ptCount val="4"/>
                <c:pt idx="0">
                  <c:v>Pruebas Unitarias (PU)</c:v>
                </c:pt>
                <c:pt idx="1">
                  <c:v>Pruebas Funcionales (PF)</c:v>
                </c:pt>
                <c:pt idx="2">
                  <c:v>Pruebas No Funcionales (PNF)</c:v>
                </c:pt>
                <c:pt idx="3">
                  <c:v>Pruebas Integración (PI)</c:v>
                </c:pt>
              </c:strCache>
            </c:strRef>
          </c:cat>
          <c:val>
            <c:numRef>
              <c:f>'CP-Contact'!$E$17:$E$20</c:f>
              <c:numCache>
                <c:formatCode>General</c:formatCode>
                <c:ptCount val="4"/>
                <c:pt idx="0">
                  <c:v>3</c:v>
                </c:pt>
                <c:pt idx="1">
                  <c:v>3</c:v>
                </c:pt>
                <c:pt idx="2">
                  <c:v>3</c:v>
                </c:pt>
                <c:pt idx="3">
                  <c:v>0</c:v>
                </c:pt>
              </c:numCache>
            </c:numRef>
          </c:val>
          <c:extLst>
            <c:ext xmlns:c16="http://schemas.microsoft.com/office/drawing/2014/chart" uri="{C3380CC4-5D6E-409C-BE32-E72D297353CC}">
              <c16:uniqueId val="{00000008-CCF0-47A8-BAA7-997E9015570E}"/>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36C8-414C-9D69-3E92FDD07A34}"/>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36C8-414C-9D69-3E92FDD07A34}"/>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36C8-414C-9D69-3E92FDD07A34}"/>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36C8-414C-9D69-3E92FDD07A34}"/>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'CP-About-us'!$A$14:$A$17</c:f>
              <c:strCache>
                <c:ptCount val="4"/>
                <c:pt idx="0">
                  <c:v>No ejecutado</c:v>
                </c:pt>
                <c:pt idx="1">
                  <c:v>Bloqueado</c:v>
                </c:pt>
                <c:pt idx="2">
                  <c:v>Fallado</c:v>
                </c:pt>
                <c:pt idx="3">
                  <c:v>Pasado</c:v>
                </c:pt>
              </c:strCache>
            </c:strRef>
          </c:cat>
          <c:val>
            <c:numRef>
              <c:f>'CP-About-us'!$B$14:$B$17</c:f>
              <c:numCache>
                <c:formatCode>General</c:formatCode>
                <c:ptCount val="4"/>
                <c:pt idx="0">
                  <c:v>6</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36C8-414C-9D69-3E92FDD07A34}"/>
            </c:ext>
          </c:extLst>
        </c:ser>
        <c:dLbls>
          <c:showLegendKey val="0"/>
          <c:showVal val="0"/>
          <c:showCatName val="0"/>
          <c:showSerName val="0"/>
          <c:showPercent val="0"/>
          <c:showBubbleSize val="0"/>
        </c:dLbls>
        <c:gapWidth val="150"/>
        <c:axId val="476928987"/>
        <c:axId val="1796239289"/>
      </c:barChart>
      <c:catAx>
        <c:axId val="476928987"/>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796239289"/>
        <c:crosses val="autoZero"/>
        <c:auto val="1"/>
        <c:lblAlgn val="ctr"/>
        <c:lblOffset val="100"/>
        <c:noMultiLvlLbl val="1"/>
      </c:catAx>
      <c:valAx>
        <c:axId val="179623928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476928987"/>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9FE0-401C-9952-4CD8F1F2BEF8}"/>
              </c:ext>
            </c:extLst>
          </c:dPt>
          <c:dPt>
            <c:idx val="1"/>
            <c:bubble3D val="0"/>
            <c:spPr>
              <a:solidFill>
                <a:schemeClr val="accent2"/>
              </a:solidFill>
            </c:spPr>
            <c:extLst>
              <c:ext xmlns:c16="http://schemas.microsoft.com/office/drawing/2014/chart" uri="{C3380CC4-5D6E-409C-BE32-E72D297353CC}">
                <c16:uniqueId val="{00000003-9FE0-401C-9952-4CD8F1F2BEF8}"/>
              </c:ext>
            </c:extLst>
          </c:dPt>
          <c:dPt>
            <c:idx val="2"/>
            <c:bubble3D val="0"/>
            <c:spPr>
              <a:solidFill>
                <a:schemeClr val="accent3"/>
              </a:solidFill>
            </c:spPr>
            <c:extLst>
              <c:ext xmlns:c16="http://schemas.microsoft.com/office/drawing/2014/chart" uri="{C3380CC4-5D6E-409C-BE32-E72D297353CC}">
                <c16:uniqueId val="{00000005-9FE0-401C-9952-4CD8F1F2BEF8}"/>
              </c:ext>
            </c:extLst>
          </c:dPt>
          <c:dPt>
            <c:idx val="3"/>
            <c:bubble3D val="0"/>
            <c:spPr>
              <a:solidFill>
                <a:schemeClr val="accent4"/>
              </a:solidFill>
            </c:spPr>
            <c:extLst>
              <c:ext xmlns:c16="http://schemas.microsoft.com/office/drawing/2014/chart" uri="{C3380CC4-5D6E-409C-BE32-E72D297353CC}">
                <c16:uniqueId val="{00000007-9FE0-401C-9952-4CD8F1F2BEF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'CP-About-us'!$D$14:$D$17</c:f>
              <c:strCache>
                <c:ptCount val="4"/>
                <c:pt idx="0">
                  <c:v>Pruebas Unitarias (PU)</c:v>
                </c:pt>
                <c:pt idx="1">
                  <c:v>Pruebas Funcionales (PF)</c:v>
                </c:pt>
                <c:pt idx="2">
                  <c:v>Pruebas No Funcionales (PNF)</c:v>
                </c:pt>
                <c:pt idx="3">
                  <c:v>Pruebas Integración (PI)</c:v>
                </c:pt>
              </c:strCache>
            </c:strRef>
          </c:cat>
          <c:val>
            <c:numRef>
              <c:f>'CP-About-us'!$E$14:$E$17</c:f>
              <c:numCache>
                <c:formatCode>General</c:formatCode>
                <c:ptCount val="4"/>
                <c:pt idx="0">
                  <c:v>0</c:v>
                </c:pt>
                <c:pt idx="1">
                  <c:v>3</c:v>
                </c:pt>
                <c:pt idx="2">
                  <c:v>3</c:v>
                </c:pt>
                <c:pt idx="3">
                  <c:v>0</c:v>
                </c:pt>
              </c:numCache>
            </c:numRef>
          </c:val>
          <c:extLst>
            <c:ext xmlns:c16="http://schemas.microsoft.com/office/drawing/2014/chart" uri="{C3380CC4-5D6E-409C-BE32-E72D297353CC}">
              <c16:uniqueId val="{00000008-9FE0-401C-9952-4CD8F1F2BEF8}"/>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AF1B-42A1-A157-66589C967597}"/>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AF1B-42A1-A157-66589C967597}"/>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AF1B-42A1-A157-66589C967597}"/>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AF1B-42A1-A157-66589C967597}"/>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'CP-Cart'!$A$32:$A$35</c:f>
              <c:strCache>
                <c:ptCount val="4"/>
                <c:pt idx="0">
                  <c:v>No ejecutado</c:v>
                </c:pt>
                <c:pt idx="1">
                  <c:v>Bloqueado</c:v>
                </c:pt>
                <c:pt idx="2">
                  <c:v>Fallado</c:v>
                </c:pt>
                <c:pt idx="3">
                  <c:v>Pasado</c:v>
                </c:pt>
              </c:strCache>
            </c:strRef>
          </c:cat>
          <c:val>
            <c:numRef>
              <c:f>'CP-Cart'!$B$32:$B$35</c:f>
              <c:numCache>
                <c:formatCode>General</c:formatCode>
                <c:ptCount val="4"/>
                <c:pt idx="0">
                  <c:v>22</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AF1B-42A1-A157-66589C967597}"/>
            </c:ext>
          </c:extLst>
        </c:ser>
        <c:dLbls>
          <c:showLegendKey val="0"/>
          <c:showVal val="0"/>
          <c:showCatName val="0"/>
          <c:showSerName val="0"/>
          <c:showPercent val="0"/>
          <c:showBubbleSize val="0"/>
        </c:dLbls>
        <c:gapWidth val="150"/>
        <c:axId val="1768253129"/>
        <c:axId val="756371294"/>
      </c:barChart>
      <c:catAx>
        <c:axId val="1768253129"/>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756371294"/>
        <c:crosses val="autoZero"/>
        <c:auto val="1"/>
        <c:lblAlgn val="ctr"/>
        <c:lblOffset val="100"/>
        <c:noMultiLvlLbl val="1"/>
      </c:catAx>
      <c:valAx>
        <c:axId val="7563712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1768253129"/>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Tipos de pruebas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FE-4AC9-94A8-9FA9144D4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FE-4AC9-94A8-9FA9144D4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FE-4AC9-94A8-9FA9144D43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FE-4AC9-94A8-9FA9144D43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'CP-Cart'!$D$32:$D$35</c:f>
              <c:strCache>
                <c:ptCount val="4"/>
                <c:pt idx="0">
                  <c:v>Pruebas Unitarias (PU)</c:v>
                </c:pt>
                <c:pt idx="1">
                  <c:v>Pruebas Funcionales (PF)</c:v>
                </c:pt>
                <c:pt idx="2">
                  <c:v>Pruebas No Funcionales (PNF)</c:v>
                </c:pt>
                <c:pt idx="3">
                  <c:v>Pruebas Integración (PI)</c:v>
                </c:pt>
              </c:strCache>
            </c:strRef>
          </c:cat>
          <c:val>
            <c:numRef>
              <c:f>'CP-Cart'!$E$32:$E$35</c:f>
              <c:numCache>
                <c:formatCode>General</c:formatCode>
                <c:ptCount val="4"/>
                <c:pt idx="0">
                  <c:v>7</c:v>
                </c:pt>
                <c:pt idx="1">
                  <c:v>8</c:v>
                </c:pt>
                <c:pt idx="2">
                  <c:v>7</c:v>
                </c:pt>
                <c:pt idx="3">
                  <c:v>0</c:v>
                </c:pt>
              </c:numCache>
            </c:numRef>
          </c:val>
          <c:extLst>
            <c:ext xmlns:c16="http://schemas.microsoft.com/office/drawing/2014/chart" uri="{C3380CC4-5D6E-409C-BE32-E72D297353CC}">
              <c16:uniqueId val="{00000008-1DFE-4AC9-94A8-9FA9144D437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CO" sz="1400" b="1" i="0">
                <a:solidFill>
                  <a:srgbClr val="757575"/>
                </a:solidFill>
                <a:latin typeface="+mn-lt"/>
              </a:rPr>
              <a:t>Estado de las pruebas</a:t>
            </a:r>
          </a:p>
        </c:rich>
      </c:tx>
      <c:layout>
        <c:manualLayout>
          <c:xMode val="edge"/>
          <c:yMode val="edge"/>
          <c:x val="3.4250000000000003E-2"/>
          <c:y val="4.7304582210242592E-2"/>
        </c:manualLayout>
      </c:layout>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rgbClr val="FF9900"/>
              </a:solidFill>
              <a:ln cmpd="sng">
                <a:solidFill>
                  <a:srgbClr val="000000"/>
                </a:solidFill>
              </a:ln>
            </c:spPr>
            <c:extLst>
              <c:ext xmlns:c16="http://schemas.microsoft.com/office/drawing/2014/chart" uri="{C3380CC4-5D6E-409C-BE32-E72D297353CC}">
                <c16:uniqueId val="{00000001-BF07-4897-8665-C1681B07B45F}"/>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BF07-4897-8665-C1681B07B45F}"/>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BF07-4897-8665-C1681B07B45F}"/>
              </c:ext>
            </c:extLst>
          </c:dPt>
          <c:dPt>
            <c:idx val="3"/>
            <c:invertIfNegative val="1"/>
            <c:bubble3D val="0"/>
            <c:spPr>
              <a:solidFill>
                <a:srgbClr val="92D050"/>
              </a:solidFill>
              <a:ln cmpd="sng">
                <a:solidFill>
                  <a:srgbClr val="000000"/>
                </a:solidFill>
              </a:ln>
            </c:spPr>
            <c:extLst>
              <c:ext xmlns:c16="http://schemas.microsoft.com/office/drawing/2014/chart" uri="{C3380CC4-5D6E-409C-BE32-E72D297353CC}">
                <c16:uniqueId val="{00000007-BF07-4897-8665-C1681B07B45F}"/>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Resumen!$C$5:$C$8</c:f>
              <c:strCache>
                <c:ptCount val="4"/>
                <c:pt idx="0">
                  <c:v>No ejecutado</c:v>
                </c:pt>
                <c:pt idx="1">
                  <c:v>Bloqueado</c:v>
                </c:pt>
                <c:pt idx="2">
                  <c:v>Fallado</c:v>
                </c:pt>
                <c:pt idx="3">
                  <c:v>Pasado</c:v>
                </c:pt>
              </c:strCache>
            </c:strRef>
          </c:cat>
          <c:val>
            <c:numRef>
              <c:f>Resumen!$D$5:$D$8</c:f>
              <c:numCache>
                <c:formatCode>General</c:formatCode>
                <c:ptCount val="4"/>
                <c:pt idx="0">
                  <c:v>60</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BF07-4897-8665-C1681B07B45F}"/>
            </c:ext>
          </c:extLst>
        </c:ser>
        <c:dLbls>
          <c:showLegendKey val="0"/>
          <c:showVal val="0"/>
          <c:showCatName val="0"/>
          <c:showSerName val="0"/>
          <c:showPercent val="0"/>
          <c:showBubbleSize val="0"/>
        </c:dLbls>
        <c:gapWidth val="150"/>
        <c:axId val="2123733180"/>
        <c:axId val="1435482500"/>
      </c:barChart>
      <c:catAx>
        <c:axId val="2123733180"/>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CO"/>
          </a:p>
        </c:txPr>
        <c:crossAx val="1435482500"/>
        <c:crosses val="autoZero"/>
        <c:auto val="1"/>
        <c:lblAlgn val="ctr"/>
        <c:lblOffset val="100"/>
        <c:noMultiLvlLbl val="1"/>
      </c:catAx>
      <c:valAx>
        <c:axId val="14354825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2123733180"/>
        <c:crosses val="autoZero"/>
        <c:crossBetween val="between"/>
      </c:valAx>
    </c:plotArea>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4</xdr:col>
      <xdr:colOff>1457325</xdr:colOff>
      <xdr:row>37</xdr:row>
      <xdr:rowOff>171450</xdr:rowOff>
    </xdr:from>
    <xdr:ext cx="4572000" cy="2809875"/>
    <xdr:graphicFrame macro="">
      <xdr:nvGraphicFramePr>
        <xdr:cNvPr id="2083622735" name="Chart 1" title="Gráfico">
          <a:extLst>
            <a:ext uri="{FF2B5EF4-FFF2-40B4-BE49-F238E27FC236}">
              <a16:creationId xmlns:a16="http://schemas.microsoft.com/office/drawing/2014/main" id="{00000000-0008-0000-0000-00004F8F3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37</xdr:row>
      <xdr:rowOff>180975</xdr:rowOff>
    </xdr:from>
    <xdr:ext cx="4572000" cy="2828925"/>
    <xdr:graphicFrame macro="">
      <xdr:nvGraphicFramePr>
        <xdr:cNvPr id="1425032453" name="Chart 2">
          <a:extLst>
            <a:ext uri="{FF2B5EF4-FFF2-40B4-BE49-F238E27FC236}">
              <a16:creationId xmlns:a16="http://schemas.microsoft.com/office/drawing/2014/main" id="{00000000-0008-0000-0000-00000545F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1409700</xdr:colOff>
      <xdr:row>22</xdr:row>
      <xdr:rowOff>19050</xdr:rowOff>
    </xdr:from>
    <xdr:ext cx="4572000" cy="2809875"/>
    <xdr:graphicFrame macro="">
      <xdr:nvGraphicFramePr>
        <xdr:cNvPr id="715758415" name="Chart 3" title="Gráfico">
          <a:extLst>
            <a:ext uri="{FF2B5EF4-FFF2-40B4-BE49-F238E27FC236}">
              <a16:creationId xmlns:a16="http://schemas.microsoft.com/office/drawing/2014/main" id="{00000000-0008-0000-0100-00004F9BA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523875</xdr:colOff>
      <xdr:row>22</xdr:row>
      <xdr:rowOff>19050</xdr:rowOff>
    </xdr:from>
    <xdr:ext cx="4572000" cy="2809875"/>
    <xdr:graphicFrame macro="">
      <xdr:nvGraphicFramePr>
        <xdr:cNvPr id="1878146678" name="Chart 4">
          <a:extLst>
            <a:ext uri="{FF2B5EF4-FFF2-40B4-BE49-F238E27FC236}">
              <a16:creationId xmlns:a16="http://schemas.microsoft.com/office/drawing/2014/main" id="{00000000-0008-0000-0100-0000763EF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1333500</xdr:colOff>
      <xdr:row>19</xdr:row>
      <xdr:rowOff>9525</xdr:rowOff>
    </xdr:from>
    <xdr:ext cx="4572000" cy="2809875"/>
    <xdr:graphicFrame macro="">
      <xdr:nvGraphicFramePr>
        <xdr:cNvPr id="1012069403" name="Chart 5" title="Gráfico">
          <a:extLst>
            <a:ext uri="{FF2B5EF4-FFF2-40B4-BE49-F238E27FC236}">
              <a16:creationId xmlns:a16="http://schemas.microsoft.com/office/drawing/2014/main" id="{00000000-0008-0000-0200-00001BF45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18</xdr:row>
      <xdr:rowOff>180975</xdr:rowOff>
    </xdr:from>
    <xdr:ext cx="4572000" cy="2828925"/>
    <xdr:graphicFrame macro="">
      <xdr:nvGraphicFramePr>
        <xdr:cNvPr id="1419337660" name="Chart 6">
          <a:extLst>
            <a:ext uri="{FF2B5EF4-FFF2-40B4-BE49-F238E27FC236}">
              <a16:creationId xmlns:a16="http://schemas.microsoft.com/office/drawing/2014/main" id="{00000000-0008-0000-0200-0000BC5F9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1437953</xdr:colOff>
      <xdr:row>36</xdr:row>
      <xdr:rowOff>190016</xdr:rowOff>
    </xdr:from>
    <xdr:ext cx="4572000" cy="2809875"/>
    <xdr:graphicFrame macro="">
      <xdr:nvGraphicFramePr>
        <xdr:cNvPr id="245782487" name="Chart 7" title="Gráfico">
          <a:extLst>
            <a:ext uri="{FF2B5EF4-FFF2-40B4-BE49-F238E27FC236}">
              <a16:creationId xmlns:a16="http://schemas.microsoft.com/office/drawing/2014/main" id="{00000000-0008-0000-0300-0000D757A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36</xdr:row>
      <xdr:rowOff>180975</xdr:rowOff>
    </xdr:from>
    <xdr:ext cx="4572000" cy="2828925"/>
    <xdr:graphicFrame macro="">
      <xdr:nvGraphicFramePr>
        <xdr:cNvPr id="100810500" name="Chart 8">
          <a:extLst>
            <a:ext uri="{FF2B5EF4-FFF2-40B4-BE49-F238E27FC236}">
              <a16:creationId xmlns:a16="http://schemas.microsoft.com/office/drawing/2014/main" id="{00000000-0008-0000-0300-0000043F0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142875</xdr:colOff>
      <xdr:row>9</xdr:row>
      <xdr:rowOff>171450</xdr:rowOff>
    </xdr:from>
    <xdr:ext cx="5715000" cy="3533775"/>
    <xdr:graphicFrame macro="">
      <xdr:nvGraphicFramePr>
        <xdr:cNvPr id="1229908120" name="Chart 15" title="Gráfico">
          <a:extLst>
            <a:ext uri="{FF2B5EF4-FFF2-40B4-BE49-F238E27FC236}">
              <a16:creationId xmlns:a16="http://schemas.microsoft.com/office/drawing/2014/main" id="{00000000-0008-0000-0700-000098E84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504825</xdr:colOff>
      <xdr:row>28</xdr:row>
      <xdr:rowOff>142875</xdr:rowOff>
    </xdr:from>
    <xdr:ext cx="5715000" cy="3733800"/>
    <xdr:graphicFrame macro="">
      <xdr:nvGraphicFramePr>
        <xdr:cNvPr id="717345351" name="Chart 16" title="Gráfico">
          <a:extLst>
            <a:ext uri="{FF2B5EF4-FFF2-40B4-BE49-F238E27FC236}">
              <a16:creationId xmlns:a16="http://schemas.microsoft.com/office/drawing/2014/main" id="{00000000-0008-0000-0700-000047D2C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1009650</xdr:colOff>
      <xdr:row>9</xdr:row>
      <xdr:rowOff>133350</xdr:rowOff>
    </xdr:from>
    <xdr:ext cx="5715000" cy="3533775"/>
    <xdr:graphicFrame macro="">
      <xdr:nvGraphicFramePr>
        <xdr:cNvPr id="966004796" name="Chart 17" title="Gráfico">
          <a:extLst>
            <a:ext uri="{FF2B5EF4-FFF2-40B4-BE49-F238E27FC236}">
              <a16:creationId xmlns:a16="http://schemas.microsoft.com/office/drawing/2014/main" id="{00000000-0008-0000-0700-00003C109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qaprueb@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3"/>
  <sheetViews>
    <sheetView zoomScale="122" zoomScaleNormal="122" workbookViewId="0">
      <pane ySplit="3" topLeftCell="A29" activePane="bottomLeft" state="frozen"/>
      <selection pane="bottomLeft" activeCell="B37" sqref="B37"/>
    </sheetView>
  </sheetViews>
  <sheetFormatPr baseColWidth="10" defaultColWidth="14.42578125" defaultRowHeight="15" customHeight="1" outlineLevelRow="1" x14ac:dyDescent="0.25"/>
  <cols>
    <col min="1" max="1" width="20" customWidth="1"/>
    <col min="2"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5" t="s">
        <v>0</v>
      </c>
      <c r="B1" s="46"/>
      <c r="C1" s="46"/>
      <c r="D1" s="46"/>
      <c r="E1" s="46"/>
      <c r="F1" s="46"/>
      <c r="G1" s="46"/>
      <c r="H1" s="47"/>
    </row>
    <row r="2" spans="1:8" x14ac:dyDescent="0.25">
      <c r="A2" s="2" t="s">
        <v>1</v>
      </c>
      <c r="B2" s="48" t="s">
        <v>39</v>
      </c>
      <c r="C2" s="46"/>
      <c r="D2" s="47"/>
      <c r="E2" s="2" t="s">
        <v>2</v>
      </c>
      <c r="F2" s="49" t="s">
        <v>52</v>
      </c>
      <c r="G2" s="46"/>
      <c r="H2" s="47"/>
    </row>
    <row r="3" spans="1:8" x14ac:dyDescent="0.25">
      <c r="A3" s="2" t="s">
        <v>3</v>
      </c>
      <c r="B3" s="2" t="s">
        <v>4</v>
      </c>
      <c r="C3" s="2" t="s">
        <v>5</v>
      </c>
      <c r="D3" s="2" t="s">
        <v>6</v>
      </c>
      <c r="E3" s="2" t="s">
        <v>7</v>
      </c>
      <c r="F3" s="2" t="s">
        <v>8</v>
      </c>
      <c r="G3" s="2" t="s">
        <v>9</v>
      </c>
      <c r="H3" s="2" t="s">
        <v>10</v>
      </c>
    </row>
    <row r="4" spans="1:8" x14ac:dyDescent="0.25">
      <c r="A4" s="50" t="s">
        <v>65</v>
      </c>
      <c r="B4" s="51"/>
      <c r="C4" s="51"/>
      <c r="D4" s="51"/>
      <c r="E4" s="51"/>
      <c r="F4" s="51"/>
      <c r="G4" s="51"/>
      <c r="H4" s="52"/>
    </row>
    <row r="5" spans="1:8" ht="135" outlineLevel="1" x14ac:dyDescent="0.25">
      <c r="A5" s="40" t="s">
        <v>20</v>
      </c>
      <c r="B5" s="26" t="s">
        <v>60</v>
      </c>
      <c r="C5" s="43" t="s">
        <v>58</v>
      </c>
      <c r="D5" s="26" t="s">
        <v>67</v>
      </c>
      <c r="E5" s="26" t="s">
        <v>66</v>
      </c>
      <c r="F5" s="26" t="s">
        <v>14</v>
      </c>
      <c r="G5" s="22" t="s">
        <v>25</v>
      </c>
      <c r="H5" s="21"/>
    </row>
    <row r="6" spans="1:8" ht="45" outlineLevel="1" x14ac:dyDescent="0.25">
      <c r="A6" s="40" t="s">
        <v>16</v>
      </c>
      <c r="B6" s="26" t="s">
        <v>61</v>
      </c>
      <c r="C6" s="43" t="s">
        <v>58</v>
      </c>
      <c r="D6" s="26" t="s">
        <v>68</v>
      </c>
      <c r="E6" s="26" t="s">
        <v>69</v>
      </c>
      <c r="F6" s="26" t="s">
        <v>14</v>
      </c>
      <c r="G6" s="22" t="s">
        <v>25</v>
      </c>
      <c r="H6" s="21"/>
    </row>
    <row r="7" spans="1:8" ht="60" outlineLevel="1" x14ac:dyDescent="0.25">
      <c r="A7" s="40" t="s">
        <v>16</v>
      </c>
      <c r="B7" s="26" t="s">
        <v>62</v>
      </c>
      <c r="C7" s="43" t="s">
        <v>58</v>
      </c>
      <c r="D7" s="26" t="s">
        <v>71</v>
      </c>
      <c r="E7" s="26" t="s">
        <v>70</v>
      </c>
      <c r="F7" s="26" t="s">
        <v>14</v>
      </c>
      <c r="G7" s="22" t="s">
        <v>25</v>
      </c>
      <c r="H7" s="21"/>
    </row>
    <row r="8" spans="1:8" ht="30" outlineLevel="1" x14ac:dyDescent="0.25">
      <c r="A8" s="40" t="s">
        <v>16</v>
      </c>
      <c r="B8" s="26" t="s">
        <v>63</v>
      </c>
      <c r="C8" s="43" t="s">
        <v>58</v>
      </c>
      <c r="D8" s="26" t="s">
        <v>72</v>
      </c>
      <c r="E8" s="26" t="s">
        <v>73</v>
      </c>
      <c r="F8" s="26" t="s">
        <v>14</v>
      </c>
      <c r="G8" s="22" t="s">
        <v>25</v>
      </c>
      <c r="H8" s="21"/>
    </row>
    <row r="9" spans="1:8" ht="30" outlineLevel="1" x14ac:dyDescent="0.25">
      <c r="A9" s="40" t="s">
        <v>20</v>
      </c>
      <c r="B9" s="26" t="s">
        <v>74</v>
      </c>
      <c r="C9" s="43" t="s">
        <v>58</v>
      </c>
      <c r="D9" s="26" t="s">
        <v>75</v>
      </c>
      <c r="E9" s="26" t="s">
        <v>76</v>
      </c>
      <c r="F9" s="26" t="s">
        <v>14</v>
      </c>
      <c r="G9" s="22" t="s">
        <v>25</v>
      </c>
      <c r="H9" s="21"/>
    </row>
    <row r="10" spans="1:8" ht="30" outlineLevel="1" x14ac:dyDescent="0.25">
      <c r="A10" s="40" t="s">
        <v>20</v>
      </c>
      <c r="B10" s="26" t="s">
        <v>79</v>
      </c>
      <c r="C10" s="43" t="s">
        <v>58</v>
      </c>
      <c r="D10" s="26" t="s">
        <v>77</v>
      </c>
      <c r="E10" s="26" t="s">
        <v>78</v>
      </c>
      <c r="F10" s="26" t="s">
        <v>14</v>
      </c>
      <c r="G10" s="22" t="s">
        <v>25</v>
      </c>
      <c r="H10" s="21"/>
    </row>
    <row r="11" spans="1:8" ht="45" outlineLevel="1" x14ac:dyDescent="0.25">
      <c r="A11" s="40" t="s">
        <v>20</v>
      </c>
      <c r="B11" s="42" t="s">
        <v>21</v>
      </c>
      <c r="C11" s="43" t="s">
        <v>58</v>
      </c>
      <c r="D11" s="25" t="s">
        <v>22</v>
      </c>
      <c r="E11" s="25" t="s">
        <v>23</v>
      </c>
      <c r="F11" s="26" t="s">
        <v>14</v>
      </c>
      <c r="G11" s="22" t="s">
        <v>25</v>
      </c>
      <c r="H11" s="21"/>
    </row>
    <row r="12" spans="1:8" ht="45" outlineLevel="1" x14ac:dyDescent="0.25">
      <c r="A12" s="23" t="s">
        <v>16</v>
      </c>
      <c r="B12" s="26" t="s">
        <v>17</v>
      </c>
      <c r="C12" s="43" t="s">
        <v>58</v>
      </c>
      <c r="D12" s="25" t="s">
        <v>18</v>
      </c>
      <c r="E12" s="25" t="s">
        <v>19</v>
      </c>
      <c r="F12" s="26" t="s">
        <v>14</v>
      </c>
      <c r="G12" s="22" t="s">
        <v>25</v>
      </c>
      <c r="H12" s="21"/>
    </row>
    <row r="13" spans="1:8" x14ac:dyDescent="0.25">
      <c r="A13" s="50" t="s">
        <v>59</v>
      </c>
      <c r="B13" s="51"/>
      <c r="C13" s="51"/>
      <c r="D13" s="51"/>
      <c r="E13" s="51"/>
      <c r="F13" s="51"/>
      <c r="G13" s="51"/>
      <c r="H13" s="52"/>
    </row>
    <row r="14" spans="1:8" ht="45" x14ac:dyDescent="0.25">
      <c r="A14" s="40" t="s">
        <v>16</v>
      </c>
      <c r="B14" s="26" t="s">
        <v>64</v>
      </c>
      <c r="C14" s="43" t="s">
        <v>58</v>
      </c>
      <c r="D14" s="26" t="s">
        <v>80</v>
      </c>
      <c r="E14" s="26" t="s">
        <v>85</v>
      </c>
      <c r="F14" s="21" t="s">
        <v>14</v>
      </c>
      <c r="G14" s="22" t="s">
        <v>25</v>
      </c>
      <c r="H14" s="21" t="s">
        <v>14</v>
      </c>
    </row>
    <row r="15" spans="1:8" ht="60" outlineLevel="1" x14ac:dyDescent="0.25">
      <c r="A15" s="40" t="s">
        <v>16</v>
      </c>
      <c r="B15" s="26" t="s">
        <v>52</v>
      </c>
      <c r="C15" s="43" t="s">
        <v>58</v>
      </c>
      <c r="D15" s="26" t="s">
        <v>80</v>
      </c>
      <c r="E15" s="59" t="s">
        <v>83</v>
      </c>
      <c r="F15" s="21" t="s">
        <v>14</v>
      </c>
      <c r="G15" s="22" t="s">
        <v>25</v>
      </c>
      <c r="H15" s="21" t="s">
        <v>14</v>
      </c>
    </row>
    <row r="16" spans="1:8" ht="60" outlineLevel="1" x14ac:dyDescent="0.25">
      <c r="A16" s="40" t="s">
        <v>16</v>
      </c>
      <c r="B16" s="26" t="s">
        <v>53</v>
      </c>
      <c r="C16" s="43" t="s">
        <v>58</v>
      </c>
      <c r="D16" s="26" t="s">
        <v>80</v>
      </c>
      <c r="E16" s="26" t="s">
        <v>83</v>
      </c>
      <c r="F16" s="21" t="s">
        <v>14</v>
      </c>
      <c r="G16" s="22" t="s">
        <v>25</v>
      </c>
      <c r="H16" s="21"/>
    </row>
    <row r="17" spans="1:8" ht="60" outlineLevel="1" x14ac:dyDescent="0.25">
      <c r="A17" s="40" t="s">
        <v>16</v>
      </c>
      <c r="B17" s="26" t="s">
        <v>54</v>
      </c>
      <c r="C17" s="43" t="s">
        <v>58</v>
      </c>
      <c r="D17" s="26" t="s">
        <v>80</v>
      </c>
      <c r="E17" s="26" t="s">
        <v>83</v>
      </c>
      <c r="F17" s="21" t="s">
        <v>14</v>
      </c>
      <c r="G17" s="22" t="s">
        <v>25</v>
      </c>
      <c r="H17" s="21"/>
    </row>
    <row r="18" spans="1:8" ht="60" outlineLevel="1" x14ac:dyDescent="0.25">
      <c r="A18" s="40" t="s">
        <v>16</v>
      </c>
      <c r="B18" s="26" t="s">
        <v>55</v>
      </c>
      <c r="C18" s="43" t="s">
        <v>58</v>
      </c>
      <c r="D18" s="26" t="s">
        <v>80</v>
      </c>
      <c r="E18" s="26" t="s">
        <v>83</v>
      </c>
      <c r="F18" s="21" t="s">
        <v>14</v>
      </c>
      <c r="G18" s="22" t="s">
        <v>25</v>
      </c>
      <c r="H18" s="21"/>
    </row>
    <row r="19" spans="1:8" ht="30" outlineLevel="1" x14ac:dyDescent="0.25">
      <c r="A19" s="40" t="s">
        <v>16</v>
      </c>
      <c r="B19" s="26" t="s">
        <v>56</v>
      </c>
      <c r="C19" s="43" t="s">
        <v>58</v>
      </c>
      <c r="D19" s="26" t="s">
        <v>81</v>
      </c>
      <c r="E19" s="26" t="s">
        <v>84</v>
      </c>
      <c r="F19" s="21" t="s">
        <v>14</v>
      </c>
      <c r="G19" s="22" t="s">
        <v>25</v>
      </c>
      <c r="H19" s="21"/>
    </row>
    <row r="20" spans="1:8" ht="30" outlineLevel="1" x14ac:dyDescent="0.25">
      <c r="A20" s="40" t="s">
        <v>16</v>
      </c>
      <c r="B20" s="26" t="s">
        <v>57</v>
      </c>
      <c r="C20" s="43" t="s">
        <v>58</v>
      </c>
      <c r="D20" s="26" t="s">
        <v>82</v>
      </c>
      <c r="E20" s="26" t="s">
        <v>84</v>
      </c>
      <c r="F20" s="21" t="s">
        <v>14</v>
      </c>
      <c r="G20" s="22" t="s">
        <v>25</v>
      </c>
      <c r="H20" s="21" t="s">
        <v>14</v>
      </c>
    </row>
    <row r="21" spans="1:8" x14ac:dyDescent="0.25">
      <c r="A21" s="53" t="s">
        <v>86</v>
      </c>
      <c r="B21" s="51"/>
      <c r="C21" s="51"/>
      <c r="D21" s="51"/>
      <c r="E21" s="51"/>
      <c r="F21" s="51"/>
      <c r="G21" s="51"/>
      <c r="H21" s="52"/>
    </row>
    <row r="22" spans="1:8" ht="405" outlineLevel="1" x14ac:dyDescent="0.25">
      <c r="A22" s="40" t="s">
        <v>11</v>
      </c>
      <c r="B22" s="26" t="s">
        <v>87</v>
      </c>
      <c r="C22" s="21" t="s">
        <v>14</v>
      </c>
      <c r="D22" s="26" t="s">
        <v>92</v>
      </c>
      <c r="E22" s="44" t="s">
        <v>12</v>
      </c>
      <c r="F22" s="26" t="s">
        <v>93</v>
      </c>
      <c r="G22" s="22" t="s">
        <v>25</v>
      </c>
      <c r="H22" s="21" t="s">
        <v>14</v>
      </c>
    </row>
    <row r="23" spans="1:8" ht="45" outlineLevel="1" x14ac:dyDescent="0.25">
      <c r="A23" s="40" t="s">
        <v>11</v>
      </c>
      <c r="B23" s="26" t="s">
        <v>88</v>
      </c>
      <c r="C23" s="21" t="s">
        <v>14</v>
      </c>
      <c r="D23" s="26" t="s">
        <v>50</v>
      </c>
      <c r="E23" s="44" t="s">
        <v>12</v>
      </c>
      <c r="F23" s="21">
        <v>123456789</v>
      </c>
      <c r="G23" s="22" t="s">
        <v>25</v>
      </c>
      <c r="H23" s="21" t="s">
        <v>14</v>
      </c>
    </row>
    <row r="24" spans="1:8" ht="120" outlineLevel="1" x14ac:dyDescent="0.25">
      <c r="A24" s="40" t="s">
        <v>16</v>
      </c>
      <c r="B24" s="26" t="s">
        <v>90</v>
      </c>
      <c r="C24" s="21" t="s">
        <v>14</v>
      </c>
      <c r="D24" s="60" t="s">
        <v>94</v>
      </c>
      <c r="E24" s="60" t="s">
        <v>95</v>
      </c>
      <c r="F24" s="21" t="s">
        <v>14</v>
      </c>
      <c r="G24" s="22" t="s">
        <v>25</v>
      </c>
      <c r="H24" s="21" t="s">
        <v>14</v>
      </c>
    </row>
    <row r="25" spans="1:8" ht="30" outlineLevel="1" x14ac:dyDescent="0.25">
      <c r="A25" s="40" t="s">
        <v>16</v>
      </c>
      <c r="B25" s="26" t="s">
        <v>91</v>
      </c>
      <c r="C25" s="21" t="s">
        <v>14</v>
      </c>
      <c r="D25" s="60" t="s">
        <v>96</v>
      </c>
      <c r="E25" s="60" t="s">
        <v>97</v>
      </c>
      <c r="F25" s="21" t="s">
        <v>14</v>
      </c>
      <c r="G25" s="22" t="s">
        <v>25</v>
      </c>
      <c r="H25" s="21" t="s">
        <v>14</v>
      </c>
    </row>
    <row r="26" spans="1:8" x14ac:dyDescent="0.25">
      <c r="A26" s="53" t="s">
        <v>89</v>
      </c>
      <c r="B26" s="51"/>
      <c r="C26" s="51"/>
      <c r="D26" s="51"/>
      <c r="E26" s="51"/>
      <c r="F26" s="51"/>
      <c r="G26" s="51"/>
      <c r="H26" s="52"/>
    </row>
    <row r="27" spans="1:8" ht="405" outlineLevel="1" x14ac:dyDescent="0.25">
      <c r="A27" s="40" t="s">
        <v>11</v>
      </c>
      <c r="B27" s="26" t="s">
        <v>87</v>
      </c>
      <c r="C27" s="21" t="s">
        <v>14</v>
      </c>
      <c r="D27" s="26" t="s">
        <v>92</v>
      </c>
      <c r="E27" s="44" t="s">
        <v>12</v>
      </c>
      <c r="F27" s="26" t="s">
        <v>93</v>
      </c>
      <c r="G27" s="22" t="s">
        <v>25</v>
      </c>
      <c r="H27" s="21" t="s">
        <v>14</v>
      </c>
    </row>
    <row r="28" spans="1:8" ht="45" outlineLevel="1" x14ac:dyDescent="0.25">
      <c r="A28" s="40" t="s">
        <v>11</v>
      </c>
      <c r="B28" s="26" t="s">
        <v>88</v>
      </c>
      <c r="C28" s="21" t="s">
        <v>14</v>
      </c>
      <c r="D28" s="26" t="s">
        <v>50</v>
      </c>
      <c r="E28" s="44" t="s">
        <v>12</v>
      </c>
      <c r="F28" s="21">
        <v>123456789</v>
      </c>
      <c r="G28" s="22" t="s">
        <v>25</v>
      </c>
      <c r="H28" s="21" t="s">
        <v>14</v>
      </c>
    </row>
    <row r="29" spans="1:8" ht="165" outlineLevel="1" x14ac:dyDescent="0.25">
      <c r="A29" s="40" t="s">
        <v>16</v>
      </c>
      <c r="B29" s="26" t="s">
        <v>98</v>
      </c>
      <c r="C29" s="21" t="s">
        <v>14</v>
      </c>
      <c r="D29" s="60" t="s">
        <v>99</v>
      </c>
      <c r="E29" s="60" t="s">
        <v>100</v>
      </c>
      <c r="F29" s="21" t="s">
        <v>14</v>
      </c>
      <c r="G29" s="22" t="s">
        <v>25</v>
      </c>
      <c r="H29" s="21" t="s">
        <v>14</v>
      </c>
    </row>
    <row r="30" spans="1:8" ht="30" outlineLevel="1" x14ac:dyDescent="0.25">
      <c r="A30" s="40" t="s">
        <v>16</v>
      </c>
      <c r="B30" s="26" t="s">
        <v>91</v>
      </c>
      <c r="C30" s="21" t="s">
        <v>14</v>
      </c>
      <c r="D30" s="60" t="s">
        <v>96</v>
      </c>
      <c r="E30" s="60" t="s">
        <v>97</v>
      </c>
      <c r="F30" s="21" t="s">
        <v>14</v>
      </c>
      <c r="G30" s="22" t="s">
        <v>25</v>
      </c>
      <c r="H30" s="21" t="s">
        <v>14</v>
      </c>
    </row>
    <row r="31" spans="1:8" x14ac:dyDescent="0.25">
      <c r="A31" s="1"/>
      <c r="B31" s="1"/>
      <c r="C31" s="1"/>
      <c r="D31" s="1"/>
      <c r="E31" s="1"/>
      <c r="F31" s="1"/>
      <c r="G31" s="1"/>
      <c r="H31" s="1"/>
    </row>
    <row r="32" spans="1:8" ht="17.25" x14ac:dyDescent="0.25">
      <c r="A32" s="45" t="str">
        <f>G3</f>
        <v>Estado de la prueba</v>
      </c>
      <c r="B32" s="54"/>
      <c r="C32" s="4"/>
      <c r="D32" s="45" t="str">
        <f>A3</f>
        <v>Tipos de pruebas</v>
      </c>
      <c r="E32" s="54"/>
      <c r="F32" s="5" t="s">
        <v>24</v>
      </c>
      <c r="G32" s="1"/>
      <c r="H32" s="1"/>
    </row>
    <row r="33" spans="1:6" ht="19.5" customHeight="1" x14ac:dyDescent="0.25">
      <c r="A33" s="6" t="s">
        <v>25</v>
      </c>
      <c r="B33" s="7">
        <f>B41+B47+B53+B59</f>
        <v>23</v>
      </c>
      <c r="C33" s="1"/>
      <c r="D33" s="8" t="s">
        <v>26</v>
      </c>
      <c r="E33" s="9">
        <f>COUNTIF(A5:A30, "PU")</f>
        <v>4</v>
      </c>
      <c r="F33" s="10">
        <f>E33/E37</f>
        <v>0.17391304347826086</v>
      </c>
    </row>
    <row r="34" spans="1:6" ht="19.5" customHeight="1" x14ac:dyDescent="0.25">
      <c r="A34" s="6" t="s">
        <v>27</v>
      </c>
      <c r="B34" s="11">
        <f>B42+B48+B54+B60</f>
        <v>0</v>
      </c>
      <c r="C34" s="1"/>
      <c r="D34" s="12" t="s">
        <v>28</v>
      </c>
      <c r="E34" s="3">
        <f>COUNTIF(A5:A30, "PF")</f>
        <v>15</v>
      </c>
      <c r="F34" s="13">
        <f>E34/E37</f>
        <v>0.65217391304347827</v>
      </c>
    </row>
    <row r="35" spans="1:6" ht="19.5" customHeight="1" x14ac:dyDescent="0.25">
      <c r="A35" s="6" t="s">
        <v>13</v>
      </c>
      <c r="B35" s="7">
        <f>B43+B49+B55+B61</f>
        <v>0</v>
      </c>
      <c r="C35" s="1"/>
      <c r="D35" s="8" t="s">
        <v>29</v>
      </c>
      <c r="E35" s="9">
        <f>COUNTIF(A5:A30, "PNF")</f>
        <v>4</v>
      </c>
      <c r="F35" s="10">
        <f>E35/E37</f>
        <v>0.17391304347826086</v>
      </c>
    </row>
    <row r="36" spans="1:6" ht="19.5" customHeight="1" x14ac:dyDescent="0.25">
      <c r="A36" s="6" t="s">
        <v>15</v>
      </c>
      <c r="B36" s="11">
        <f>B44+B50+B56+B62</f>
        <v>0</v>
      </c>
      <c r="C36" s="1"/>
      <c r="D36" s="12" t="s">
        <v>30</v>
      </c>
      <c r="E36" s="3">
        <f>COUNTIF(A5:A30, "PI")</f>
        <v>0</v>
      </c>
      <c r="F36" s="13">
        <f>E36/E37</f>
        <v>0</v>
      </c>
    </row>
    <row r="37" spans="1:6" x14ac:dyDescent="0.25">
      <c r="A37" s="14" t="s">
        <v>31</v>
      </c>
      <c r="B37" s="7">
        <f>SUM(B33:B36)</f>
        <v>23</v>
      </c>
      <c r="C37" s="1"/>
      <c r="D37" s="8" t="s">
        <v>32</v>
      </c>
      <c r="E37" s="7">
        <f>SUM(E33:E36)</f>
        <v>23</v>
      </c>
      <c r="F37" s="1"/>
    </row>
    <row r="38" spans="1:6" x14ac:dyDescent="0.25">
      <c r="A38" s="1"/>
      <c r="B38" s="1"/>
      <c r="C38" s="1"/>
      <c r="D38" s="1"/>
      <c r="E38" s="1"/>
      <c r="F38" s="1"/>
    </row>
    <row r="39" spans="1:6" ht="17.25" customHeight="1" x14ac:dyDescent="0.25">
      <c r="A39" s="45" t="s">
        <v>33</v>
      </c>
      <c r="B39" s="54"/>
      <c r="C39" s="4"/>
      <c r="D39" s="4"/>
      <c r="E39" s="1"/>
      <c r="F39" s="1"/>
    </row>
    <row r="40" spans="1:6" ht="30" x14ac:dyDescent="0.25">
      <c r="A40" s="15" t="str">
        <f>A4</f>
        <v>CP1-Verificación de la Página de Inicio</v>
      </c>
      <c r="B40" s="2" t="s">
        <v>34</v>
      </c>
      <c r="C40" s="1"/>
      <c r="D40" s="16"/>
      <c r="E40" s="1"/>
      <c r="F40" s="1"/>
    </row>
    <row r="41" spans="1:6" ht="19.5" customHeight="1" outlineLevel="1" x14ac:dyDescent="0.25">
      <c r="A41" s="6" t="s">
        <v>25</v>
      </c>
      <c r="B41" s="7">
        <f>COUNTIF(G5:G12, "No ejecutado")</f>
        <v>8</v>
      </c>
      <c r="C41" s="1"/>
      <c r="D41" s="18"/>
      <c r="E41" s="1"/>
      <c r="F41" s="1"/>
    </row>
    <row r="42" spans="1:6" ht="19.5" customHeight="1" outlineLevel="1" x14ac:dyDescent="0.25">
      <c r="A42" s="6" t="s">
        <v>27</v>
      </c>
      <c r="B42" s="11">
        <f>COUNTIF(G5:G12, "Bloqueado")</f>
        <v>0</v>
      </c>
      <c r="C42" s="1"/>
      <c r="D42" s="18"/>
      <c r="E42" s="1"/>
      <c r="F42" s="1"/>
    </row>
    <row r="43" spans="1:6" ht="19.5" customHeight="1" outlineLevel="1" x14ac:dyDescent="0.25">
      <c r="A43" s="6" t="s">
        <v>13</v>
      </c>
      <c r="B43" s="7">
        <f>COUNTIF(G5:G12, "Fallado")</f>
        <v>0</v>
      </c>
      <c r="C43" s="1"/>
      <c r="D43" s="18"/>
      <c r="E43" s="1"/>
      <c r="F43" s="1"/>
    </row>
    <row r="44" spans="1:6" ht="19.5" customHeight="1" outlineLevel="1" x14ac:dyDescent="0.25">
      <c r="A44" s="6" t="s">
        <v>15</v>
      </c>
      <c r="B44" s="11">
        <f>COUNTIF(G5:G12, "Pasado")</f>
        <v>0</v>
      </c>
      <c r="C44" s="1"/>
      <c r="D44" s="18"/>
      <c r="E44" s="1"/>
      <c r="F44" s="1"/>
    </row>
    <row r="45" spans="1:6" outlineLevel="1" x14ac:dyDescent="0.25">
      <c r="A45" s="14" t="s">
        <v>35</v>
      </c>
      <c r="B45" s="7">
        <f>SUM(B41:B44)</f>
        <v>8</v>
      </c>
      <c r="C45" s="1"/>
      <c r="D45" s="18"/>
      <c r="E45" s="1"/>
      <c r="F45" s="1"/>
    </row>
    <row r="46" spans="1:6" ht="30" x14ac:dyDescent="0.25">
      <c r="A46" s="15" t="str">
        <f>A13</f>
        <v>CP2-Navbar</v>
      </c>
      <c r="B46" s="2" t="s">
        <v>34</v>
      </c>
      <c r="C46" s="1"/>
      <c r="D46" s="1"/>
      <c r="E46" s="1"/>
      <c r="F46" s="1"/>
    </row>
    <row r="47" spans="1:6" outlineLevel="1" x14ac:dyDescent="0.25">
      <c r="A47" s="6" t="s">
        <v>25</v>
      </c>
      <c r="B47" s="7">
        <f>COUNTIF(G14:G20, "No ejecutado")</f>
        <v>7</v>
      </c>
      <c r="C47" s="1"/>
      <c r="D47" s="1"/>
      <c r="E47" s="1"/>
      <c r="F47" s="1"/>
    </row>
    <row r="48" spans="1:6" outlineLevel="1" x14ac:dyDescent="0.25">
      <c r="A48" s="6" t="s">
        <v>27</v>
      </c>
      <c r="B48" s="11">
        <f>COUNTIF(G14:G20, "Bloqueado")</f>
        <v>0</v>
      </c>
      <c r="C48" s="1"/>
      <c r="D48" s="1"/>
      <c r="E48" s="1"/>
      <c r="F48" s="1"/>
    </row>
    <row r="49" spans="1:2" outlineLevel="1" x14ac:dyDescent="0.25">
      <c r="A49" s="6" t="s">
        <v>13</v>
      </c>
      <c r="B49" s="7">
        <f>COUNTIF(G14:G20, "Fallado")</f>
        <v>0</v>
      </c>
    </row>
    <row r="50" spans="1:2" outlineLevel="1" x14ac:dyDescent="0.25">
      <c r="A50" s="6" t="s">
        <v>15</v>
      </c>
      <c r="B50" s="11">
        <f>COUNTIF(G14:G20, "Pasado")</f>
        <v>0</v>
      </c>
    </row>
    <row r="51" spans="1:2" outlineLevel="1" x14ac:dyDescent="0.25">
      <c r="A51" s="14" t="s">
        <v>35</v>
      </c>
      <c r="B51" s="7">
        <f>SUM(B47:B50)</f>
        <v>7</v>
      </c>
    </row>
    <row r="52" spans="1:2" x14ac:dyDescent="0.25">
      <c r="A52" s="15" t="str">
        <f>A21</f>
        <v>CP3-Modal Log in</v>
      </c>
      <c r="B52" s="2" t="s">
        <v>34</v>
      </c>
    </row>
    <row r="53" spans="1:2" outlineLevel="1" x14ac:dyDescent="0.25">
      <c r="A53" s="6" t="s">
        <v>25</v>
      </c>
      <c r="B53" s="7">
        <f>COUNTIF(G22:G25, "No ejecutado")</f>
        <v>4</v>
      </c>
    </row>
    <row r="54" spans="1:2" outlineLevel="1" x14ac:dyDescent="0.25">
      <c r="A54" s="6" t="s">
        <v>27</v>
      </c>
      <c r="B54" s="11">
        <f>COUNTIF(G22:G25, "Bloqueado")</f>
        <v>0</v>
      </c>
    </row>
    <row r="55" spans="1:2" outlineLevel="1" x14ac:dyDescent="0.25">
      <c r="A55" s="6" t="s">
        <v>13</v>
      </c>
      <c r="B55" s="7">
        <f>COUNTIF(G22:G25, "Fallado")</f>
        <v>0</v>
      </c>
    </row>
    <row r="56" spans="1:2" outlineLevel="1" x14ac:dyDescent="0.25">
      <c r="A56" s="6" t="s">
        <v>15</v>
      </c>
      <c r="B56" s="11">
        <f>COUNTIF(G22:G25, "Pasado")</f>
        <v>0</v>
      </c>
    </row>
    <row r="57" spans="1:2" outlineLevel="1" x14ac:dyDescent="0.25">
      <c r="A57" s="14" t="s">
        <v>35</v>
      </c>
      <c r="B57" s="7">
        <f>SUM(B53:B56)</f>
        <v>4</v>
      </c>
    </row>
    <row r="58" spans="1:2" x14ac:dyDescent="0.25">
      <c r="A58" s="15" t="str">
        <f>A26</f>
        <v>CP4-Modal Sing up</v>
      </c>
      <c r="B58" s="2" t="s">
        <v>34</v>
      </c>
    </row>
    <row r="59" spans="1:2" outlineLevel="1" x14ac:dyDescent="0.25">
      <c r="A59" s="6" t="s">
        <v>25</v>
      </c>
      <c r="B59" s="7">
        <f>COUNTIF(G27:G30, "No ejecutado")</f>
        <v>4</v>
      </c>
    </row>
    <row r="60" spans="1:2" outlineLevel="1" x14ac:dyDescent="0.25">
      <c r="A60" s="6" t="s">
        <v>27</v>
      </c>
      <c r="B60" s="11">
        <f>COUNTIF(G27:G30, "Bloqueado")</f>
        <v>0</v>
      </c>
    </row>
    <row r="61" spans="1:2" outlineLevel="1" x14ac:dyDescent="0.25">
      <c r="A61" s="6" t="s">
        <v>13</v>
      </c>
      <c r="B61" s="7">
        <f>COUNTIF(G27:G30, "Fallado")</f>
        <v>0</v>
      </c>
    </row>
    <row r="62" spans="1:2" outlineLevel="1" x14ac:dyDescent="0.25">
      <c r="A62" s="6" t="s">
        <v>15</v>
      </c>
      <c r="B62" s="11">
        <f>COUNTIF(G27:G30, "Pasado")</f>
        <v>0</v>
      </c>
    </row>
    <row r="63" spans="1:2" outlineLevel="1" x14ac:dyDescent="0.25">
      <c r="A63" s="14" t="s">
        <v>35</v>
      </c>
      <c r="B63" s="7">
        <f>SUM(B59:B62)</f>
        <v>4</v>
      </c>
    </row>
  </sheetData>
  <customSheetViews>
    <customSheetView guid="{23A45C00-7529-4801-B0A0-BF4BE4353BBB}" filter="1" showAutoFilter="1">
      <pageMargins left="0.7" right="0.7" top="0.75" bottom="0.75" header="0.3" footer="0.3"/>
      <autoFilter ref="A3:H29" xr:uid="{A29F67B5-ADA2-442D-A7D8-A3FF160420FC}"/>
      <extLst>
        <ext uri="GoogleSheetsCustomDataVersion1">
          <go:sheetsCustomData xmlns:go="http://customooxmlschemas.google.com/" filterViewId="899596554"/>
        </ext>
      </extLst>
    </customSheetView>
  </customSheetViews>
  <mergeCells count="10">
    <mergeCell ref="A26:H26"/>
    <mergeCell ref="A32:B32"/>
    <mergeCell ref="D32:E32"/>
    <mergeCell ref="A39:B39"/>
    <mergeCell ref="A21:H21"/>
    <mergeCell ref="A1:H1"/>
    <mergeCell ref="B2:D2"/>
    <mergeCell ref="F2:H2"/>
    <mergeCell ref="A4:H4"/>
    <mergeCell ref="A13:H13"/>
  </mergeCells>
  <conditionalFormatting sqref="A33:A36">
    <cfRule type="containsText" dxfId="179" priority="53" operator="containsText" text="Bloqueado">
      <formula>NOT(ISERROR(SEARCH(("Bloqueado"),(A33))))</formula>
    </cfRule>
    <cfRule type="containsText" dxfId="178" priority="54" operator="containsText" text="Fallado">
      <formula>NOT(ISERROR(SEARCH(("Fallado"),(A33))))</formula>
    </cfRule>
    <cfRule type="containsText" dxfId="177" priority="55" operator="containsText" text="No ejecutado">
      <formula>NOT(ISERROR(SEARCH(("No ejecutado"),(A33))))</formula>
    </cfRule>
    <cfRule type="containsText" dxfId="176" priority="56" operator="containsText" text="Pasado">
      <formula>NOT(ISERROR(SEARCH(("Pasado"),(A33))))</formula>
    </cfRule>
  </conditionalFormatting>
  <conditionalFormatting sqref="A41:A44">
    <cfRule type="containsText" dxfId="175" priority="49" operator="containsText" text="Bloqueado">
      <formula>NOT(ISERROR(SEARCH(("Bloqueado"),(A41))))</formula>
    </cfRule>
    <cfRule type="containsText" dxfId="174" priority="50" operator="containsText" text="Fallado">
      <formula>NOT(ISERROR(SEARCH(("Fallado"),(A41))))</formula>
    </cfRule>
    <cfRule type="containsText" dxfId="173" priority="51" operator="containsText" text="No ejecutado">
      <formula>NOT(ISERROR(SEARCH(("No ejecutado"),(A41))))</formula>
    </cfRule>
    <cfRule type="containsText" dxfId="172" priority="52" operator="containsText" text="Pasado">
      <formula>NOT(ISERROR(SEARCH(("Pasado"),(A41))))</formula>
    </cfRule>
  </conditionalFormatting>
  <conditionalFormatting sqref="A47:A50">
    <cfRule type="containsText" dxfId="171" priority="9" operator="containsText" text="Bloqueado">
      <formula>NOT(ISERROR(SEARCH(("Bloqueado"),(A47))))</formula>
    </cfRule>
    <cfRule type="containsText" dxfId="170" priority="10" operator="containsText" text="Fallado">
      <formula>NOT(ISERROR(SEARCH(("Fallado"),(A47))))</formula>
    </cfRule>
    <cfRule type="containsText" dxfId="169" priority="11" operator="containsText" text="No ejecutado">
      <formula>NOT(ISERROR(SEARCH(("No ejecutado"),(A47))))</formula>
    </cfRule>
    <cfRule type="containsText" dxfId="168" priority="12" operator="containsText" text="Pasado">
      <formula>NOT(ISERROR(SEARCH(("Pasado"),(A47))))</formula>
    </cfRule>
  </conditionalFormatting>
  <conditionalFormatting sqref="A53:A56">
    <cfRule type="containsText" dxfId="167" priority="5" operator="containsText" text="Bloqueado">
      <formula>NOT(ISERROR(SEARCH(("Bloqueado"),(A53))))</formula>
    </cfRule>
    <cfRule type="containsText" dxfId="166" priority="6" operator="containsText" text="Fallado">
      <formula>NOT(ISERROR(SEARCH(("Fallado"),(A53))))</formula>
    </cfRule>
    <cfRule type="containsText" dxfId="165" priority="7" operator="containsText" text="No ejecutado">
      <formula>NOT(ISERROR(SEARCH(("No ejecutado"),(A53))))</formula>
    </cfRule>
    <cfRule type="containsText" dxfId="164" priority="8" operator="containsText" text="Pasado">
      <formula>NOT(ISERROR(SEARCH(("Pasado"),(A53))))</formula>
    </cfRule>
  </conditionalFormatting>
  <conditionalFormatting sqref="G5:G12 G14:G20 G22:G25 G27:G30">
    <cfRule type="containsText" dxfId="163" priority="13" operator="containsText" text="Bloqueado">
      <formula>NOT(ISERROR(SEARCH(("Bloqueado"),(G5))))</formula>
    </cfRule>
    <cfRule type="containsText" dxfId="162" priority="14" operator="containsText" text="Fallado">
      <formula>NOT(ISERROR(SEARCH(("Fallado"),(G5))))</formula>
    </cfRule>
    <cfRule type="containsText" dxfId="161" priority="15" operator="containsText" text="No ejecutado">
      <formula>NOT(ISERROR(SEARCH(("No ejecutado"),(G5))))</formula>
    </cfRule>
    <cfRule type="containsText" dxfId="160" priority="16" operator="containsText" text="Pasado">
      <formula>NOT(ISERROR(SEARCH(("Pasado"),(G5))))</formula>
    </cfRule>
  </conditionalFormatting>
  <conditionalFormatting sqref="A59:A62">
    <cfRule type="containsText" dxfId="159" priority="1" operator="containsText" text="Bloqueado">
      <formula>NOT(ISERROR(SEARCH(("Bloqueado"),(A59))))</formula>
    </cfRule>
    <cfRule type="containsText" dxfId="158" priority="2" operator="containsText" text="Fallado">
      <formula>NOT(ISERROR(SEARCH(("Fallado"),(A59))))</formula>
    </cfRule>
    <cfRule type="containsText" dxfId="157" priority="3" operator="containsText" text="No ejecutado">
      <formula>NOT(ISERROR(SEARCH(("No ejecutado"),(A59))))</formula>
    </cfRule>
    <cfRule type="containsText" dxfId="156" priority="4" operator="containsText" text="Pasado">
      <formula>NOT(ISERROR(SEARCH(("Pasado"),(A59))))</formula>
    </cfRule>
  </conditionalFormatting>
  <dataValidations count="1">
    <dataValidation type="list" allowBlank="1" showErrorMessage="1" sqref="A33:A36 A41:A44 G5:G12 G22:G25 A53:A56 A47:A50 G14:G20 G27:G30 A59:A62" xr:uid="{00000000-0002-0000-0000-000000000000}">
      <formula1>"No ejecutado,Pasado,Fallado,Bloqueado"</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35"/>
  <sheetViews>
    <sheetView zoomScale="121" zoomScaleNormal="121" workbookViewId="0">
      <pane ySplit="3" topLeftCell="A4" activePane="bottomLeft" state="frozen"/>
      <selection pane="bottomLeft" activeCell="A5" sqref="A5:H7"/>
    </sheetView>
  </sheetViews>
  <sheetFormatPr baseColWidth="10" defaultColWidth="14.42578125" defaultRowHeight="15" customHeight="1" outlineLevelRow="1" x14ac:dyDescent="0.25"/>
  <cols>
    <col min="1" max="1" width="20" customWidth="1"/>
    <col min="2"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5" t="s">
        <v>0</v>
      </c>
      <c r="B1" s="46"/>
      <c r="C1" s="46"/>
      <c r="D1" s="46"/>
      <c r="E1" s="46"/>
      <c r="F1" s="46"/>
      <c r="G1" s="46"/>
      <c r="H1" s="47"/>
    </row>
    <row r="2" spans="1:8" x14ac:dyDescent="0.25">
      <c r="A2" s="2" t="s">
        <v>1</v>
      </c>
      <c r="B2" s="48" t="s">
        <v>39</v>
      </c>
      <c r="C2" s="46"/>
      <c r="D2" s="47"/>
      <c r="E2" s="2" t="s">
        <v>2</v>
      </c>
      <c r="F2" s="57" t="s">
        <v>53</v>
      </c>
      <c r="G2" s="46"/>
      <c r="H2" s="47"/>
    </row>
    <row r="3" spans="1:8" x14ac:dyDescent="0.25">
      <c r="A3" s="19" t="s">
        <v>3</v>
      </c>
      <c r="B3" s="19" t="s">
        <v>4</v>
      </c>
      <c r="C3" s="19" t="s">
        <v>5</v>
      </c>
      <c r="D3" s="19" t="s">
        <v>6</v>
      </c>
      <c r="E3" s="19" t="s">
        <v>7</v>
      </c>
      <c r="F3" s="19" t="s">
        <v>8</v>
      </c>
      <c r="G3" s="19" t="s">
        <v>9</v>
      </c>
      <c r="H3" s="19" t="s">
        <v>10</v>
      </c>
    </row>
    <row r="4" spans="1:8" x14ac:dyDescent="0.25">
      <c r="A4" s="53" t="s">
        <v>101</v>
      </c>
      <c r="B4" s="51"/>
      <c r="C4" s="51"/>
      <c r="D4" s="51"/>
      <c r="E4" s="51"/>
      <c r="F4" s="51"/>
      <c r="G4" s="51"/>
      <c r="H4" s="52"/>
    </row>
    <row r="5" spans="1:8" ht="135" outlineLevel="1" x14ac:dyDescent="0.25">
      <c r="A5" s="40" t="s">
        <v>20</v>
      </c>
      <c r="B5" s="26" t="s">
        <v>102</v>
      </c>
      <c r="C5" s="43"/>
      <c r="D5" s="26" t="s">
        <v>103</v>
      </c>
      <c r="E5" s="26" t="s">
        <v>40</v>
      </c>
      <c r="F5" s="21" t="s">
        <v>14</v>
      </c>
      <c r="G5" s="22" t="s">
        <v>25</v>
      </c>
      <c r="H5" s="21" t="s">
        <v>14</v>
      </c>
    </row>
    <row r="6" spans="1:8" ht="45" outlineLevel="1" x14ac:dyDescent="0.25">
      <c r="A6" s="23" t="s">
        <v>16</v>
      </c>
      <c r="B6" s="26" t="s">
        <v>17</v>
      </c>
      <c r="C6" s="43"/>
      <c r="D6" s="25" t="s">
        <v>18</v>
      </c>
      <c r="E6" s="25" t="s">
        <v>19</v>
      </c>
      <c r="F6" s="21" t="s">
        <v>14</v>
      </c>
      <c r="G6" s="22" t="s">
        <v>25</v>
      </c>
      <c r="H6" s="21" t="s">
        <v>14</v>
      </c>
    </row>
    <row r="7" spans="1:8" ht="45" outlineLevel="1" x14ac:dyDescent="0.25">
      <c r="A7" s="23" t="s">
        <v>20</v>
      </c>
      <c r="B7" s="21" t="s">
        <v>21</v>
      </c>
      <c r="C7" s="43"/>
      <c r="D7" s="21" t="s">
        <v>22</v>
      </c>
      <c r="E7" s="21" t="s">
        <v>23</v>
      </c>
      <c r="F7" s="21" t="s">
        <v>14</v>
      </c>
      <c r="G7" s="22" t="s">
        <v>25</v>
      </c>
      <c r="H7" s="21" t="s">
        <v>14</v>
      </c>
    </row>
    <row r="8" spans="1:8" x14ac:dyDescent="0.25">
      <c r="A8" s="58" t="s">
        <v>113</v>
      </c>
      <c r="B8" s="56"/>
      <c r="C8" s="56"/>
      <c r="D8" s="56"/>
      <c r="E8" s="56"/>
      <c r="F8" s="56"/>
      <c r="G8" s="56"/>
      <c r="H8" s="56"/>
    </row>
    <row r="9" spans="1:8" ht="90" outlineLevel="1" x14ac:dyDescent="0.25">
      <c r="A9" s="40" t="s">
        <v>20</v>
      </c>
      <c r="B9" s="26" t="s">
        <v>42</v>
      </c>
      <c r="C9" s="21" t="s">
        <v>14</v>
      </c>
      <c r="D9" s="26" t="s">
        <v>104</v>
      </c>
      <c r="E9" s="26" t="s">
        <v>41</v>
      </c>
      <c r="F9" s="21" t="s">
        <v>14</v>
      </c>
      <c r="G9" s="22" t="s">
        <v>25</v>
      </c>
      <c r="H9" s="21" t="s">
        <v>14</v>
      </c>
    </row>
    <row r="10" spans="1:8" ht="330" outlineLevel="1" x14ac:dyDescent="0.25">
      <c r="A10" s="40" t="s">
        <v>11</v>
      </c>
      <c r="B10" s="26" t="s">
        <v>105</v>
      </c>
      <c r="C10" s="21" t="s">
        <v>14</v>
      </c>
      <c r="D10" s="21" t="s">
        <v>44</v>
      </c>
      <c r="E10" s="44" t="s">
        <v>12</v>
      </c>
      <c r="F10" s="41" t="s">
        <v>47</v>
      </c>
      <c r="G10" s="22" t="s">
        <v>25</v>
      </c>
      <c r="H10" s="21" t="s">
        <v>14</v>
      </c>
    </row>
    <row r="11" spans="1:8" ht="405" outlineLevel="1" x14ac:dyDescent="0.25">
      <c r="A11" s="40" t="s">
        <v>11</v>
      </c>
      <c r="B11" s="26" t="s">
        <v>106</v>
      </c>
      <c r="C11" s="21" t="s">
        <v>14</v>
      </c>
      <c r="D11" s="21" t="s">
        <v>43</v>
      </c>
      <c r="E11" s="44" t="s">
        <v>12</v>
      </c>
      <c r="F11" s="26" t="s">
        <v>46</v>
      </c>
      <c r="G11" s="22" t="s">
        <v>25</v>
      </c>
      <c r="H11" s="21" t="s">
        <v>14</v>
      </c>
    </row>
    <row r="12" spans="1:8" ht="240" outlineLevel="1" x14ac:dyDescent="0.25">
      <c r="A12" s="40" t="s">
        <v>11</v>
      </c>
      <c r="B12" s="26" t="s">
        <v>107</v>
      </c>
      <c r="C12" s="21" t="s">
        <v>14</v>
      </c>
      <c r="D12" s="26" t="s">
        <v>108</v>
      </c>
      <c r="E12" s="44" t="s">
        <v>12</v>
      </c>
      <c r="F12" s="26" t="s">
        <v>110</v>
      </c>
      <c r="G12" s="22" t="s">
        <v>25</v>
      </c>
      <c r="H12" s="21" t="s">
        <v>14</v>
      </c>
    </row>
    <row r="13" spans="1:8" ht="120" outlineLevel="1" x14ac:dyDescent="0.25">
      <c r="A13" s="40" t="s">
        <v>16</v>
      </c>
      <c r="B13" s="26" t="s">
        <v>109</v>
      </c>
      <c r="C13" s="21" t="s">
        <v>14</v>
      </c>
      <c r="D13" s="60" t="s">
        <v>111</v>
      </c>
      <c r="E13" s="27" t="s">
        <v>112</v>
      </c>
      <c r="F13" s="21" t="s">
        <v>14</v>
      </c>
      <c r="G13" s="22" t="s">
        <v>25</v>
      </c>
      <c r="H13" s="21" t="s">
        <v>14</v>
      </c>
    </row>
    <row r="14" spans="1:8" ht="30" outlineLevel="1" x14ac:dyDescent="0.25">
      <c r="A14" s="40" t="s">
        <v>16</v>
      </c>
      <c r="B14" s="26" t="s">
        <v>91</v>
      </c>
      <c r="C14" s="21" t="s">
        <v>14</v>
      </c>
      <c r="D14" s="60" t="s">
        <v>96</v>
      </c>
      <c r="E14" s="60" t="s">
        <v>97</v>
      </c>
      <c r="F14" s="21" t="s">
        <v>14</v>
      </c>
      <c r="G14" s="22" t="s">
        <v>25</v>
      </c>
      <c r="H14" s="21" t="s">
        <v>14</v>
      </c>
    </row>
    <row r="15" spans="1:8" ht="15.75" customHeight="1" x14ac:dyDescent="0.25">
      <c r="A15" s="1"/>
      <c r="B15" s="1"/>
      <c r="C15" s="1"/>
      <c r="D15" s="1"/>
      <c r="E15" s="1"/>
      <c r="F15" s="1"/>
      <c r="G15" s="1"/>
      <c r="H15" s="1"/>
    </row>
    <row r="16" spans="1:8" ht="15.75" customHeight="1" x14ac:dyDescent="0.25">
      <c r="A16" s="50" t="str">
        <f>G3</f>
        <v>Estado de la prueba</v>
      </c>
      <c r="B16" s="51"/>
      <c r="C16" s="4"/>
      <c r="D16" s="50" t="str">
        <f>A3</f>
        <v>Tipos de pruebas</v>
      </c>
      <c r="E16" s="51"/>
      <c r="F16" s="5" t="s">
        <v>24</v>
      </c>
      <c r="G16" s="1"/>
      <c r="H16" s="1"/>
    </row>
    <row r="17" spans="1:6" ht="19.5" customHeight="1" x14ac:dyDescent="0.25">
      <c r="A17" s="29" t="s">
        <v>25</v>
      </c>
      <c r="B17" s="32">
        <f>B25+B31</f>
        <v>9</v>
      </c>
      <c r="C17" s="1"/>
      <c r="D17" s="33" t="s">
        <v>26</v>
      </c>
      <c r="E17" s="32">
        <f>COUNTIF(A5:A14, "PU")</f>
        <v>3</v>
      </c>
      <c r="F17" s="35">
        <f>E17/E21</f>
        <v>0.33333333333333331</v>
      </c>
    </row>
    <row r="18" spans="1:6" ht="19.5" customHeight="1" x14ac:dyDescent="0.25">
      <c r="A18" s="29" t="s">
        <v>27</v>
      </c>
      <c r="B18" s="23">
        <f>B26+B32</f>
        <v>0</v>
      </c>
      <c r="C18" s="1"/>
      <c r="D18" s="36" t="s">
        <v>28</v>
      </c>
      <c r="E18" s="23">
        <f>COUNTIF(A5:A14, "PF")</f>
        <v>3</v>
      </c>
      <c r="F18" s="37">
        <f>E18/E21</f>
        <v>0.33333333333333331</v>
      </c>
    </row>
    <row r="19" spans="1:6" ht="19.5" customHeight="1" x14ac:dyDescent="0.25">
      <c r="A19" s="29" t="s">
        <v>13</v>
      </c>
      <c r="B19" s="32">
        <f>B27+B33</f>
        <v>0</v>
      </c>
      <c r="C19" s="1"/>
      <c r="D19" s="33" t="s">
        <v>29</v>
      </c>
      <c r="E19" s="32">
        <f>COUNTIF(A5:A14, "PNF")</f>
        <v>3</v>
      </c>
      <c r="F19" s="35">
        <f>E19/E21</f>
        <v>0.33333333333333331</v>
      </c>
    </row>
    <row r="20" spans="1:6" ht="19.5" customHeight="1" x14ac:dyDescent="0.25">
      <c r="A20" s="29" t="s">
        <v>15</v>
      </c>
      <c r="B20" s="23">
        <f>B28+B34</f>
        <v>0</v>
      </c>
      <c r="C20" s="1"/>
      <c r="D20" s="36" t="s">
        <v>30</v>
      </c>
      <c r="E20" s="23">
        <f>COUNTIF(A5:A14, "PI")</f>
        <v>0</v>
      </c>
      <c r="F20" s="37">
        <f>E20/E21</f>
        <v>0</v>
      </c>
    </row>
    <row r="21" spans="1:6" ht="15.75" customHeight="1" x14ac:dyDescent="0.25">
      <c r="A21" s="33" t="s">
        <v>31</v>
      </c>
      <c r="B21" s="32">
        <f>SUM(B17:B20)</f>
        <v>9</v>
      </c>
      <c r="C21" s="1"/>
      <c r="D21" s="33" t="s">
        <v>32</v>
      </c>
      <c r="E21" s="32">
        <f>SUM(E17:E20)</f>
        <v>9</v>
      </c>
      <c r="F21" s="34"/>
    </row>
    <row r="22" spans="1:6" ht="15.75" customHeight="1" x14ac:dyDescent="0.25">
      <c r="A22" s="1"/>
      <c r="B22" s="1"/>
      <c r="C22" s="1"/>
      <c r="D22" s="1"/>
      <c r="E22" s="1"/>
      <c r="F22" s="1"/>
    </row>
    <row r="23" spans="1:6" ht="17.25" customHeight="1" x14ac:dyDescent="0.25">
      <c r="A23" s="45" t="s">
        <v>33</v>
      </c>
      <c r="B23" s="54"/>
      <c r="C23" s="4"/>
      <c r="D23" s="4"/>
      <c r="E23" s="1"/>
      <c r="F23" s="1"/>
    </row>
    <row r="24" spans="1:6" ht="30" x14ac:dyDescent="0.25">
      <c r="A24" s="2" t="str">
        <f>A4</f>
        <v>CP5-Verificación de Apertura de Modal</v>
      </c>
      <c r="B24" s="2" t="s">
        <v>34</v>
      </c>
      <c r="C24" s="1"/>
      <c r="D24" s="16"/>
      <c r="E24" s="1"/>
      <c r="F24" s="1"/>
    </row>
    <row r="25" spans="1:6" ht="19.5" customHeight="1" outlineLevel="1" x14ac:dyDescent="0.25">
      <c r="A25" s="28" t="s">
        <v>25</v>
      </c>
      <c r="B25" s="32">
        <f>COUNTIF(G5:G7, "No ejecutado")</f>
        <v>3</v>
      </c>
      <c r="C25" s="1"/>
      <c r="D25" s="18"/>
      <c r="E25" s="1"/>
      <c r="F25" s="1"/>
    </row>
    <row r="26" spans="1:6" ht="19.5" customHeight="1" outlineLevel="1" x14ac:dyDescent="0.25">
      <c r="A26" s="29" t="s">
        <v>27</v>
      </c>
      <c r="B26" s="23">
        <f>COUNTIF(G5:G7, "Bloqueado")</f>
        <v>0</v>
      </c>
      <c r="C26" s="1"/>
      <c r="D26" s="18"/>
      <c r="E26" s="1"/>
      <c r="F26" s="1"/>
    </row>
    <row r="27" spans="1:6" ht="19.5" customHeight="1" outlineLevel="1" x14ac:dyDescent="0.25">
      <c r="A27" s="29" t="s">
        <v>13</v>
      </c>
      <c r="B27" s="32">
        <f>COUNTIF(G5:G7, "Fallado")</f>
        <v>0</v>
      </c>
      <c r="C27" s="1"/>
      <c r="D27" s="18"/>
      <c r="E27" s="1"/>
      <c r="F27" s="1"/>
    </row>
    <row r="28" spans="1:6" ht="19.5" customHeight="1" outlineLevel="1" x14ac:dyDescent="0.25">
      <c r="A28" s="29" t="s">
        <v>15</v>
      </c>
      <c r="B28" s="23">
        <f>COUNTIF(G5:G7, "Pasado")</f>
        <v>0</v>
      </c>
      <c r="C28" s="1"/>
      <c r="D28" s="18"/>
      <c r="E28" s="1"/>
      <c r="F28" s="1"/>
    </row>
    <row r="29" spans="1:6" ht="15.75" customHeight="1" outlineLevel="1" x14ac:dyDescent="0.25">
      <c r="A29" s="33" t="s">
        <v>35</v>
      </c>
      <c r="B29" s="32">
        <f>SUM(B25:B28)</f>
        <v>3</v>
      </c>
      <c r="C29" s="1"/>
      <c r="D29" s="18"/>
      <c r="E29" s="1"/>
      <c r="F29" s="1"/>
    </row>
    <row r="30" spans="1:6" ht="45" x14ac:dyDescent="0.25">
      <c r="A30" s="2" t="str">
        <f>A8</f>
        <v>CP6-Verificación de Campos Obligatorios en el Formulario:</v>
      </c>
      <c r="B30" s="2" t="s">
        <v>34</v>
      </c>
      <c r="C30" s="1"/>
      <c r="D30" s="1"/>
      <c r="E30" s="1"/>
      <c r="F30" s="1"/>
    </row>
    <row r="31" spans="1:6" ht="15.75" customHeight="1" outlineLevel="1" x14ac:dyDescent="0.25">
      <c r="A31" s="28" t="s">
        <v>25</v>
      </c>
      <c r="B31" s="32">
        <f>COUNTIF(G9:G14, "No ejecutado")</f>
        <v>6</v>
      </c>
      <c r="C31" s="1"/>
      <c r="D31" s="1"/>
      <c r="E31" s="1"/>
      <c r="F31" s="1"/>
    </row>
    <row r="32" spans="1:6" ht="15.75" customHeight="1" outlineLevel="1" x14ac:dyDescent="0.25">
      <c r="A32" s="29" t="s">
        <v>27</v>
      </c>
      <c r="B32" s="23">
        <f>COUNTIF(G9:G14, "Bloqueado")</f>
        <v>0</v>
      </c>
      <c r="C32" s="1"/>
      <c r="D32" s="1"/>
      <c r="E32" s="1"/>
      <c r="F32" s="1"/>
    </row>
    <row r="33" spans="1:2" ht="15.75" customHeight="1" outlineLevel="1" x14ac:dyDescent="0.25">
      <c r="A33" s="29" t="s">
        <v>13</v>
      </c>
      <c r="B33" s="32">
        <f>COUNTIF(G9:G14, "Fallado")</f>
        <v>0</v>
      </c>
    </row>
    <row r="34" spans="1:2" ht="15.75" customHeight="1" outlineLevel="1" x14ac:dyDescent="0.25">
      <c r="A34" s="29" t="s">
        <v>15</v>
      </c>
      <c r="B34" s="23">
        <f>COUNTIF(G9:G14, "Pasado")</f>
        <v>0</v>
      </c>
    </row>
    <row r="35" spans="1:2" ht="15.75" customHeight="1" outlineLevel="1" x14ac:dyDescent="0.25">
      <c r="A35" s="33" t="s">
        <v>35</v>
      </c>
      <c r="B35" s="32">
        <f>SUM(B31:B34)</f>
        <v>6</v>
      </c>
    </row>
  </sheetData>
  <mergeCells count="8">
    <mergeCell ref="A23:B23"/>
    <mergeCell ref="A16:B16"/>
    <mergeCell ref="D16:E16"/>
    <mergeCell ref="A1:H1"/>
    <mergeCell ref="B2:D2"/>
    <mergeCell ref="F2:H2"/>
    <mergeCell ref="A4:H4"/>
    <mergeCell ref="A8:H8"/>
  </mergeCells>
  <conditionalFormatting sqref="A17:A20">
    <cfRule type="containsText" dxfId="155" priority="9" operator="containsText" text="Bloqueado">
      <formula>NOT(ISERROR(SEARCH(("Bloqueado"),(A17))))</formula>
    </cfRule>
    <cfRule type="containsText" dxfId="154" priority="10" operator="containsText" text="Fallado">
      <formula>NOT(ISERROR(SEARCH(("Fallado"),(A17))))</formula>
    </cfRule>
    <cfRule type="containsText" dxfId="153" priority="11" operator="containsText" text="No ejecutado">
      <formula>NOT(ISERROR(SEARCH(("No ejecutado"),(A17))))</formula>
    </cfRule>
    <cfRule type="containsText" dxfId="152" priority="12" operator="containsText" text="Pasado">
      <formula>NOT(ISERROR(SEARCH(("Pasado"),(A17))))</formula>
    </cfRule>
  </conditionalFormatting>
  <conditionalFormatting sqref="A25:A28 G9:G13">
    <cfRule type="containsText" dxfId="151" priority="13" operator="containsText" text="Bloqueado">
      <formula>NOT(ISERROR(SEARCH(("Bloqueado"),(A9))))</formula>
    </cfRule>
    <cfRule type="containsText" dxfId="150" priority="14" operator="containsText" text="Fallado">
      <formula>NOT(ISERROR(SEARCH(("Fallado"),(A9))))</formula>
    </cfRule>
    <cfRule type="containsText" dxfId="149" priority="15" operator="containsText" text="No ejecutado">
      <formula>NOT(ISERROR(SEARCH(("No ejecutado"),(A9))))</formula>
    </cfRule>
    <cfRule type="containsText" dxfId="148" priority="16" operator="containsText" text="Pasado">
      <formula>NOT(ISERROR(SEARCH(("Pasado"),(A9))))</formula>
    </cfRule>
  </conditionalFormatting>
  <conditionalFormatting sqref="A31:A34">
    <cfRule type="containsText" dxfId="147" priority="17" operator="containsText" text="Bloqueado">
      <formula>NOT(ISERROR(SEARCH(("Bloqueado"),(A31))))</formula>
    </cfRule>
    <cfRule type="containsText" dxfId="146" priority="18" operator="containsText" text="Fallado">
      <formula>NOT(ISERROR(SEARCH(("Fallado"),(A31))))</formula>
    </cfRule>
    <cfRule type="containsText" dxfId="145" priority="19" operator="containsText" text="No ejecutado">
      <formula>NOT(ISERROR(SEARCH(("No ejecutado"),(A31))))</formula>
    </cfRule>
    <cfRule type="containsText" dxfId="144" priority="20" operator="containsText" text="Pasado">
      <formula>NOT(ISERROR(SEARCH(("Pasado"),(A31))))</formula>
    </cfRule>
  </conditionalFormatting>
  <conditionalFormatting sqref="G5 G7">
    <cfRule type="containsText" dxfId="143" priority="53" operator="containsText" text="Bloqueado">
      <formula>NOT(ISERROR(SEARCH(("Bloqueado"),(G5))))</formula>
    </cfRule>
    <cfRule type="containsText" dxfId="142" priority="54" operator="containsText" text="Fallado">
      <formula>NOT(ISERROR(SEARCH(("Fallado"),(G5))))</formula>
    </cfRule>
    <cfRule type="containsText" dxfId="141" priority="55" operator="containsText" text="No ejecutado">
      <formula>NOT(ISERROR(SEARCH(("No ejecutado"),(G5))))</formula>
    </cfRule>
    <cfRule type="containsText" dxfId="140" priority="56" operator="containsText" text="Pasado">
      <formula>NOT(ISERROR(SEARCH(("Pasado"),(G5))))</formula>
    </cfRule>
  </conditionalFormatting>
  <conditionalFormatting sqref="G6">
    <cfRule type="containsText" dxfId="139" priority="5" operator="containsText" text="Bloqueado">
      <formula>NOT(ISERROR(SEARCH(("Bloqueado"),(G6))))</formula>
    </cfRule>
    <cfRule type="containsText" dxfId="138" priority="6" operator="containsText" text="Fallado">
      <formula>NOT(ISERROR(SEARCH(("Fallado"),(G6))))</formula>
    </cfRule>
    <cfRule type="containsText" dxfId="137" priority="7" operator="containsText" text="No ejecutado">
      <formula>NOT(ISERROR(SEARCH(("No ejecutado"),(G6))))</formula>
    </cfRule>
    <cfRule type="containsText" dxfId="136" priority="8" operator="containsText" text="Pasado">
      <formula>NOT(ISERROR(SEARCH(("Pasado"),(G6))))</formula>
    </cfRule>
  </conditionalFormatting>
  <conditionalFormatting sqref="G14">
    <cfRule type="containsText" dxfId="135" priority="1" operator="containsText" text="Bloqueado">
      <formula>NOT(ISERROR(SEARCH(("Bloqueado"),(G14))))</formula>
    </cfRule>
    <cfRule type="containsText" dxfId="134" priority="2" operator="containsText" text="Fallado">
      <formula>NOT(ISERROR(SEARCH(("Fallado"),(G14))))</formula>
    </cfRule>
    <cfRule type="containsText" dxfId="133" priority="3" operator="containsText" text="No ejecutado">
      <formula>NOT(ISERROR(SEARCH(("No ejecutado"),(G14))))</formula>
    </cfRule>
    <cfRule type="containsText" dxfId="132" priority="4" operator="containsText" text="Pasado">
      <formula>NOT(ISERROR(SEARCH(("Pasado"),(G14))))</formula>
    </cfRule>
  </conditionalFormatting>
  <dataValidations count="1">
    <dataValidation type="list" allowBlank="1" showErrorMessage="1" sqref="A17:A20 A25:A28 A31:A34 G5:G7 G9:G14" xr:uid="{00000000-0002-0000-0100-000000000000}">
      <formula1>"No ejecutado,Pasado,Fallado,Bloqueado"</formula1>
    </dataValidation>
  </dataValidations>
  <hyperlinks>
    <hyperlink ref="F10" r:id="rId1" xr:uid="{2308B19F-7057-48EC-9EFF-3AC9AFD03B24}"/>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2"/>
  <sheetViews>
    <sheetView zoomScale="122" zoomScaleNormal="122" workbookViewId="0">
      <pane ySplit="3" topLeftCell="A4" activePane="bottomLeft" state="frozen"/>
      <selection pane="bottomLeft" activeCell="A11" sqref="A11:H11"/>
    </sheetView>
  </sheetViews>
  <sheetFormatPr baseColWidth="10" defaultColWidth="14.42578125" defaultRowHeight="15" customHeight="1" outlineLevelRow="1" x14ac:dyDescent="0.25"/>
  <cols>
    <col min="1" max="1" width="20" customWidth="1"/>
    <col min="2"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5" t="s">
        <v>0</v>
      </c>
      <c r="B1" s="46"/>
      <c r="C1" s="46"/>
      <c r="D1" s="46"/>
      <c r="E1" s="46"/>
      <c r="F1" s="46"/>
      <c r="G1" s="46"/>
      <c r="H1" s="47"/>
    </row>
    <row r="2" spans="1:8" x14ac:dyDescent="0.25">
      <c r="A2" s="2" t="s">
        <v>1</v>
      </c>
      <c r="B2" s="48" t="s">
        <v>39</v>
      </c>
      <c r="C2" s="46"/>
      <c r="D2" s="47"/>
      <c r="E2" s="2" t="s">
        <v>2</v>
      </c>
      <c r="F2" s="57" t="s">
        <v>54</v>
      </c>
      <c r="G2" s="46"/>
      <c r="H2" s="47"/>
    </row>
    <row r="3" spans="1:8" x14ac:dyDescent="0.25">
      <c r="A3" s="19" t="s">
        <v>3</v>
      </c>
      <c r="B3" s="19" t="s">
        <v>4</v>
      </c>
      <c r="C3" s="19" t="s">
        <v>5</v>
      </c>
      <c r="D3" s="19" t="s">
        <v>6</v>
      </c>
      <c r="E3" s="19" t="s">
        <v>7</v>
      </c>
      <c r="F3" s="19" t="s">
        <v>8</v>
      </c>
      <c r="G3" s="19" t="s">
        <v>9</v>
      </c>
      <c r="H3" s="19" t="s">
        <v>10</v>
      </c>
    </row>
    <row r="4" spans="1:8" ht="15" customHeight="1" x14ac:dyDescent="0.25">
      <c r="A4" s="53" t="s">
        <v>116</v>
      </c>
      <c r="B4" s="51"/>
      <c r="C4" s="51"/>
      <c r="D4" s="51"/>
      <c r="E4" s="51"/>
      <c r="F4" s="51"/>
      <c r="G4" s="51"/>
      <c r="H4" s="52"/>
    </row>
    <row r="5" spans="1:8" ht="105" outlineLevel="1" x14ac:dyDescent="0.25">
      <c r="A5" s="40" t="s">
        <v>20</v>
      </c>
      <c r="B5" s="26" t="s">
        <v>114</v>
      </c>
      <c r="C5" s="21" t="s">
        <v>14</v>
      </c>
      <c r="D5" s="26" t="s">
        <v>115</v>
      </c>
      <c r="E5" s="26" t="s">
        <v>40</v>
      </c>
      <c r="F5" s="21" t="s">
        <v>14</v>
      </c>
      <c r="G5" s="22" t="s">
        <v>25</v>
      </c>
      <c r="H5" s="21" t="s">
        <v>14</v>
      </c>
    </row>
    <row r="6" spans="1:8" ht="45" outlineLevel="1" x14ac:dyDescent="0.25">
      <c r="A6" s="23" t="s">
        <v>16</v>
      </c>
      <c r="B6" s="26" t="s">
        <v>17</v>
      </c>
      <c r="C6" s="21" t="s">
        <v>14</v>
      </c>
      <c r="D6" s="25" t="s">
        <v>18</v>
      </c>
      <c r="E6" s="25" t="s">
        <v>19</v>
      </c>
      <c r="F6" s="21" t="s">
        <v>14</v>
      </c>
      <c r="G6" s="22" t="s">
        <v>25</v>
      </c>
      <c r="H6" s="21" t="s">
        <v>14</v>
      </c>
    </row>
    <row r="7" spans="1:8" ht="45" outlineLevel="1" x14ac:dyDescent="0.25">
      <c r="A7" s="23" t="s">
        <v>20</v>
      </c>
      <c r="B7" s="21" t="s">
        <v>21</v>
      </c>
      <c r="C7" s="21" t="s">
        <v>14</v>
      </c>
      <c r="D7" s="21" t="s">
        <v>22</v>
      </c>
      <c r="E7" s="21" t="s">
        <v>23</v>
      </c>
      <c r="F7" s="21" t="s">
        <v>14</v>
      </c>
      <c r="G7" s="22" t="s">
        <v>25</v>
      </c>
      <c r="H7" s="21" t="s">
        <v>14</v>
      </c>
    </row>
    <row r="8" spans="1:8" ht="15" customHeight="1" x14ac:dyDescent="0.25">
      <c r="A8" s="58" t="s">
        <v>117</v>
      </c>
      <c r="B8" s="56"/>
      <c r="C8" s="56"/>
      <c r="D8" s="56"/>
      <c r="E8" s="56"/>
      <c r="F8" s="56"/>
      <c r="G8" s="56"/>
      <c r="H8" s="56"/>
    </row>
    <row r="9" spans="1:8" ht="60" outlineLevel="1" x14ac:dyDescent="0.25">
      <c r="A9" s="40" t="s">
        <v>20</v>
      </c>
      <c r="B9" s="26" t="s">
        <v>137</v>
      </c>
      <c r="C9" s="21" t="s">
        <v>14</v>
      </c>
      <c r="D9" s="26" t="s">
        <v>119</v>
      </c>
      <c r="E9" s="26" t="s">
        <v>120</v>
      </c>
      <c r="F9" s="21" t="s">
        <v>14</v>
      </c>
      <c r="G9" s="22" t="s">
        <v>25</v>
      </c>
      <c r="H9" s="21" t="s">
        <v>14</v>
      </c>
    </row>
    <row r="10" spans="1:8" ht="30" outlineLevel="1" x14ac:dyDescent="0.25">
      <c r="A10" s="40" t="s">
        <v>16</v>
      </c>
      <c r="B10" s="26" t="s">
        <v>118</v>
      </c>
      <c r="C10" s="21" t="s">
        <v>14</v>
      </c>
      <c r="D10" s="26" t="s">
        <v>121</v>
      </c>
      <c r="E10" s="26" t="s">
        <v>122</v>
      </c>
      <c r="F10" s="21" t="s">
        <v>14</v>
      </c>
      <c r="G10" s="22" t="s">
        <v>25</v>
      </c>
      <c r="H10" s="21" t="s">
        <v>14</v>
      </c>
    </row>
    <row r="11" spans="1:8" ht="30" outlineLevel="1" x14ac:dyDescent="0.25">
      <c r="A11" s="40" t="s">
        <v>16</v>
      </c>
      <c r="B11" s="26" t="s">
        <v>91</v>
      </c>
      <c r="C11" s="21" t="s">
        <v>14</v>
      </c>
      <c r="D11" s="60" t="s">
        <v>96</v>
      </c>
      <c r="E11" s="60" t="s">
        <v>97</v>
      </c>
      <c r="F11" s="21" t="s">
        <v>14</v>
      </c>
      <c r="G11" s="22" t="s">
        <v>25</v>
      </c>
      <c r="H11" s="21" t="s">
        <v>14</v>
      </c>
    </row>
    <row r="12" spans="1:8" x14ac:dyDescent="0.25">
      <c r="A12" s="1"/>
      <c r="B12" s="1"/>
      <c r="C12" s="1"/>
      <c r="D12" s="1"/>
      <c r="E12" s="1"/>
      <c r="F12" s="1"/>
      <c r="G12" s="1"/>
      <c r="H12" s="1"/>
    </row>
    <row r="13" spans="1:8" ht="17.25" x14ac:dyDescent="0.25">
      <c r="A13" s="50" t="str">
        <f>G3</f>
        <v>Estado de la prueba</v>
      </c>
      <c r="B13" s="51"/>
      <c r="C13" s="4"/>
      <c r="D13" s="50" t="str">
        <f>A3</f>
        <v>Tipos de pruebas</v>
      </c>
      <c r="E13" s="51"/>
      <c r="F13" s="5" t="s">
        <v>24</v>
      </c>
      <c r="G13" s="1"/>
      <c r="H13" s="1"/>
    </row>
    <row r="14" spans="1:8" ht="19.5" customHeight="1" x14ac:dyDescent="0.25">
      <c r="A14" s="29" t="s">
        <v>25</v>
      </c>
      <c r="B14" s="32">
        <f>B22+B28</f>
        <v>6</v>
      </c>
      <c r="C14" s="1"/>
      <c r="D14" s="33" t="s">
        <v>26</v>
      </c>
      <c r="E14" s="32">
        <f>COUNTIF(A5:A11, "PU")</f>
        <v>0</v>
      </c>
      <c r="F14" s="35">
        <f>E14/E18</f>
        <v>0</v>
      </c>
      <c r="G14" s="1"/>
      <c r="H14" s="1"/>
    </row>
    <row r="15" spans="1:8" ht="19.5" customHeight="1" x14ac:dyDescent="0.25">
      <c r="A15" s="29" t="s">
        <v>27</v>
      </c>
      <c r="B15" s="23">
        <f>B23+B29</f>
        <v>0</v>
      </c>
      <c r="C15" s="1"/>
      <c r="D15" s="36" t="s">
        <v>28</v>
      </c>
      <c r="E15" s="23">
        <f>COUNTIF(A5:A11, "PF")</f>
        <v>3</v>
      </c>
      <c r="F15" s="37">
        <f>E15/E18</f>
        <v>0.5</v>
      </c>
      <c r="G15" s="1"/>
      <c r="H15" s="1"/>
    </row>
    <row r="16" spans="1:8" ht="19.5" customHeight="1" x14ac:dyDescent="0.25">
      <c r="A16" s="29" t="s">
        <v>13</v>
      </c>
      <c r="B16" s="32">
        <f>B24+B30</f>
        <v>0</v>
      </c>
      <c r="C16" s="1"/>
      <c r="D16" s="33" t="s">
        <v>29</v>
      </c>
      <c r="E16" s="32">
        <f>COUNTIF(A5:A11, "PNF")</f>
        <v>3</v>
      </c>
      <c r="F16" s="35">
        <f>E16/E18</f>
        <v>0.5</v>
      </c>
      <c r="G16" s="1"/>
      <c r="H16" s="1"/>
    </row>
    <row r="17" spans="1:6" ht="19.5" customHeight="1" x14ac:dyDescent="0.25">
      <c r="A17" s="29" t="s">
        <v>15</v>
      </c>
      <c r="B17" s="23">
        <f>B25+B31</f>
        <v>0</v>
      </c>
      <c r="C17" s="1"/>
      <c r="D17" s="36" t="s">
        <v>30</v>
      </c>
      <c r="E17" s="23">
        <f>COUNTIF(A5:A11, "PI")</f>
        <v>0</v>
      </c>
      <c r="F17" s="37">
        <f>E17/E18</f>
        <v>0</v>
      </c>
    </row>
    <row r="18" spans="1:6" ht="15.75" customHeight="1" x14ac:dyDescent="0.25">
      <c r="A18" s="33" t="s">
        <v>31</v>
      </c>
      <c r="B18" s="32">
        <f>SUM(B14:B17)</f>
        <v>6</v>
      </c>
      <c r="C18" s="1"/>
      <c r="D18" s="33" t="s">
        <v>32</v>
      </c>
      <c r="E18" s="32">
        <f>SUM(E14:E17)</f>
        <v>6</v>
      </c>
      <c r="F18" s="34"/>
    </row>
    <row r="19" spans="1:6" ht="15.75" customHeight="1" x14ac:dyDescent="0.25">
      <c r="A19" s="1"/>
      <c r="B19" s="1"/>
      <c r="C19" s="1"/>
      <c r="D19" s="1"/>
      <c r="E19" s="1"/>
      <c r="F19" s="1"/>
    </row>
    <row r="20" spans="1:6" ht="17.25" customHeight="1" x14ac:dyDescent="0.25">
      <c r="A20" s="45" t="s">
        <v>33</v>
      </c>
      <c r="B20" s="54"/>
      <c r="C20" s="4"/>
      <c r="D20" s="4"/>
      <c r="E20" s="1"/>
      <c r="F20" s="1"/>
    </row>
    <row r="21" spans="1:6" ht="30" x14ac:dyDescent="0.25">
      <c r="A21" s="2" t="str">
        <f>A4</f>
        <v>CP7-Verificación de Apertura de Modal</v>
      </c>
      <c r="B21" s="2" t="s">
        <v>34</v>
      </c>
      <c r="C21" s="1"/>
      <c r="D21" s="16"/>
      <c r="E21" s="1"/>
      <c r="F21" s="1"/>
    </row>
    <row r="22" spans="1:6" ht="19.5" customHeight="1" outlineLevel="1" x14ac:dyDescent="0.25">
      <c r="A22" s="28" t="s">
        <v>25</v>
      </c>
      <c r="B22" s="32">
        <f>COUNTIF(G5:G7, "No ejecutado")</f>
        <v>3</v>
      </c>
      <c r="C22" s="1"/>
      <c r="D22" s="18"/>
      <c r="E22" s="1"/>
      <c r="F22" s="1"/>
    </row>
    <row r="23" spans="1:6" ht="19.5" customHeight="1" outlineLevel="1" x14ac:dyDescent="0.25">
      <c r="A23" s="29" t="s">
        <v>27</v>
      </c>
      <c r="B23" s="23">
        <f>COUNTIF(G5:G7, "Bloqueado")</f>
        <v>0</v>
      </c>
      <c r="C23" s="1"/>
      <c r="D23" s="18"/>
      <c r="E23" s="1"/>
      <c r="F23" s="1"/>
    </row>
    <row r="24" spans="1:6" ht="19.5" customHeight="1" outlineLevel="1" x14ac:dyDescent="0.25">
      <c r="A24" s="29" t="s">
        <v>13</v>
      </c>
      <c r="B24" s="32">
        <f>COUNTIF(G5:G7, "Fallado")</f>
        <v>0</v>
      </c>
      <c r="C24" s="1"/>
      <c r="D24" s="18"/>
      <c r="E24" s="1"/>
      <c r="F24" s="1"/>
    </row>
    <row r="25" spans="1:6" ht="19.5" customHeight="1" outlineLevel="1" x14ac:dyDescent="0.25">
      <c r="A25" s="29" t="s">
        <v>15</v>
      </c>
      <c r="B25" s="23">
        <f>COUNTIF(G5:G7, "Pasado")</f>
        <v>0</v>
      </c>
      <c r="C25" s="1"/>
      <c r="D25" s="18"/>
      <c r="E25" s="1"/>
      <c r="F25" s="1"/>
    </row>
    <row r="26" spans="1:6" ht="15.75" customHeight="1" outlineLevel="1" x14ac:dyDescent="0.25">
      <c r="A26" s="33" t="s">
        <v>35</v>
      </c>
      <c r="B26" s="32">
        <f>SUM(B22:B25)</f>
        <v>3</v>
      </c>
      <c r="C26" s="1"/>
      <c r="D26" s="18"/>
      <c r="E26" s="1"/>
      <c r="F26" s="1"/>
    </row>
    <row r="27" spans="1:6" ht="30" x14ac:dyDescent="0.25">
      <c r="A27" s="2" t="str">
        <f>A8</f>
        <v>CP8-Verificación del video de la modal:</v>
      </c>
      <c r="B27" s="2" t="s">
        <v>34</v>
      </c>
      <c r="C27" s="1"/>
      <c r="D27" s="1"/>
      <c r="E27" s="1"/>
      <c r="F27" s="1"/>
    </row>
    <row r="28" spans="1:6" ht="15.75" customHeight="1" outlineLevel="1" x14ac:dyDescent="0.25">
      <c r="A28" s="28" t="s">
        <v>25</v>
      </c>
      <c r="B28" s="32">
        <f>COUNTIF(G9:G11, "No ejecutado")</f>
        <v>3</v>
      </c>
      <c r="C28" s="1"/>
      <c r="D28" s="1"/>
      <c r="E28" s="1"/>
      <c r="F28" s="1"/>
    </row>
    <row r="29" spans="1:6" ht="15.75" customHeight="1" outlineLevel="1" x14ac:dyDescent="0.25">
      <c r="A29" s="29" t="s">
        <v>27</v>
      </c>
      <c r="B29" s="23">
        <f>COUNTIF(G9:G11, "Bloqueado")</f>
        <v>0</v>
      </c>
      <c r="C29" s="1"/>
      <c r="D29" s="1"/>
      <c r="E29" s="1"/>
      <c r="F29" s="1"/>
    </row>
    <row r="30" spans="1:6" ht="15.75" customHeight="1" outlineLevel="1" x14ac:dyDescent="0.25">
      <c r="A30" s="29" t="s">
        <v>13</v>
      </c>
      <c r="B30" s="32">
        <f>COUNTIF(G9:G11, "Fallado")</f>
        <v>0</v>
      </c>
      <c r="C30" s="1"/>
      <c r="D30" s="1"/>
      <c r="E30" s="1"/>
      <c r="F30" s="1"/>
    </row>
    <row r="31" spans="1:6" ht="15.75" customHeight="1" outlineLevel="1" x14ac:dyDescent="0.25">
      <c r="A31" s="29" t="s">
        <v>15</v>
      </c>
      <c r="B31" s="23">
        <f>COUNTIF(G9:G11, "Pasado")</f>
        <v>0</v>
      </c>
      <c r="C31" s="1"/>
      <c r="D31" s="1"/>
      <c r="E31" s="1"/>
      <c r="F31" s="1"/>
    </row>
    <row r="32" spans="1:6" ht="15.75" customHeight="1" outlineLevel="1" x14ac:dyDescent="0.25">
      <c r="A32" s="33" t="s">
        <v>35</v>
      </c>
      <c r="B32" s="32">
        <f>SUM(B28:B31)</f>
        <v>3</v>
      </c>
      <c r="C32" s="1"/>
      <c r="D32" s="1"/>
      <c r="E32" s="1"/>
      <c r="F32" s="1"/>
    </row>
  </sheetData>
  <mergeCells count="8">
    <mergeCell ref="A20:B20"/>
    <mergeCell ref="A8:H8"/>
    <mergeCell ref="A1:H1"/>
    <mergeCell ref="B2:D2"/>
    <mergeCell ref="F2:H2"/>
    <mergeCell ref="A4:H4"/>
    <mergeCell ref="A13:B13"/>
    <mergeCell ref="D13:E13"/>
  </mergeCells>
  <conditionalFormatting sqref="A14:A17">
    <cfRule type="containsText" dxfId="131" priority="25" operator="containsText" text="Bloqueado">
      <formula>NOT(ISERROR(SEARCH(("Bloqueado"),(A14))))</formula>
    </cfRule>
    <cfRule type="containsText" dxfId="130" priority="26" operator="containsText" text="Fallado">
      <formula>NOT(ISERROR(SEARCH(("Fallado"),(A14))))</formula>
    </cfRule>
    <cfRule type="containsText" dxfId="129" priority="27" operator="containsText" text="No ejecutado">
      <formula>NOT(ISERROR(SEARCH(("No ejecutado"),(A14))))</formula>
    </cfRule>
    <cfRule type="containsText" dxfId="128" priority="28" operator="containsText" text="Pasado">
      <formula>NOT(ISERROR(SEARCH(("Pasado"),(A14))))</formula>
    </cfRule>
  </conditionalFormatting>
  <conditionalFormatting sqref="A22:A25">
    <cfRule type="containsText" dxfId="127" priority="29" operator="containsText" text="Bloqueado">
      <formula>NOT(ISERROR(SEARCH(("Bloqueado"),(A22))))</formula>
    </cfRule>
    <cfRule type="containsText" dxfId="126" priority="30" operator="containsText" text="Fallado">
      <formula>NOT(ISERROR(SEARCH(("Fallado"),(A22))))</formula>
    </cfRule>
    <cfRule type="containsText" dxfId="125" priority="31" operator="containsText" text="No ejecutado">
      <formula>NOT(ISERROR(SEARCH(("No ejecutado"),(A22))))</formula>
    </cfRule>
    <cfRule type="containsText" dxfId="124" priority="32" operator="containsText" text="Pasado">
      <formula>NOT(ISERROR(SEARCH(("Pasado"),(A22))))</formula>
    </cfRule>
  </conditionalFormatting>
  <conditionalFormatting sqref="A28:A31">
    <cfRule type="containsText" dxfId="123" priority="33" operator="containsText" text="Bloqueado">
      <formula>NOT(ISERROR(SEARCH(("Bloqueado"),(A28))))</formula>
    </cfRule>
    <cfRule type="containsText" dxfId="122" priority="34" operator="containsText" text="Fallado">
      <formula>NOT(ISERROR(SEARCH(("Fallado"),(A28))))</formula>
    </cfRule>
    <cfRule type="containsText" dxfId="121" priority="35" operator="containsText" text="No ejecutado">
      <formula>NOT(ISERROR(SEARCH(("No ejecutado"),(A28))))</formula>
    </cfRule>
    <cfRule type="containsText" dxfId="120" priority="36" operator="containsText" text="Pasado">
      <formula>NOT(ISERROR(SEARCH(("Pasado"),(A28))))</formula>
    </cfRule>
  </conditionalFormatting>
  <conditionalFormatting sqref="G10">
    <cfRule type="containsText" dxfId="119" priority="93" operator="containsText" text="Bloqueado">
      <formula>NOT(ISERROR(SEARCH(("Bloqueado"),(G10))))</formula>
    </cfRule>
    <cfRule type="containsText" dxfId="118" priority="94" operator="containsText" text="Fallado">
      <formula>NOT(ISERROR(SEARCH(("Fallado"),(G10))))</formula>
    </cfRule>
    <cfRule type="containsText" dxfId="117" priority="95" operator="containsText" text="No ejecutado">
      <formula>NOT(ISERROR(SEARCH(("No ejecutado"),(G10))))</formula>
    </cfRule>
    <cfRule type="containsText" dxfId="116" priority="96" operator="containsText" text="Pasado">
      <formula>NOT(ISERROR(SEARCH(("Pasado"),(G10))))</formula>
    </cfRule>
  </conditionalFormatting>
  <conditionalFormatting sqref="G5 G7">
    <cfRule type="containsText" dxfId="115" priority="13" operator="containsText" text="Bloqueado">
      <formula>NOT(ISERROR(SEARCH(("Bloqueado"),(G5))))</formula>
    </cfRule>
    <cfRule type="containsText" dxfId="114" priority="14" operator="containsText" text="Fallado">
      <formula>NOT(ISERROR(SEARCH(("Fallado"),(G5))))</formula>
    </cfRule>
    <cfRule type="containsText" dxfId="113" priority="15" operator="containsText" text="No ejecutado">
      <formula>NOT(ISERROR(SEARCH(("No ejecutado"),(G5))))</formula>
    </cfRule>
    <cfRule type="containsText" dxfId="112" priority="16" operator="containsText" text="Pasado">
      <formula>NOT(ISERROR(SEARCH(("Pasado"),(G5))))</formula>
    </cfRule>
  </conditionalFormatting>
  <conditionalFormatting sqref="G6">
    <cfRule type="containsText" dxfId="111" priority="9" operator="containsText" text="Bloqueado">
      <formula>NOT(ISERROR(SEARCH(("Bloqueado"),(G6))))</formula>
    </cfRule>
    <cfRule type="containsText" dxfId="110" priority="10" operator="containsText" text="Fallado">
      <formula>NOT(ISERROR(SEARCH(("Fallado"),(G6))))</formula>
    </cfRule>
    <cfRule type="containsText" dxfId="109" priority="11" operator="containsText" text="No ejecutado">
      <formula>NOT(ISERROR(SEARCH(("No ejecutado"),(G6))))</formula>
    </cfRule>
    <cfRule type="containsText" dxfId="108" priority="12" operator="containsText" text="Pasado">
      <formula>NOT(ISERROR(SEARCH(("Pasado"),(G6))))</formula>
    </cfRule>
  </conditionalFormatting>
  <conditionalFormatting sqref="G9">
    <cfRule type="containsText" dxfId="107" priority="5" operator="containsText" text="Bloqueado">
      <formula>NOT(ISERROR(SEARCH(("Bloqueado"),(G9))))</formula>
    </cfRule>
    <cfRule type="containsText" dxfId="106" priority="6" operator="containsText" text="Fallado">
      <formula>NOT(ISERROR(SEARCH(("Fallado"),(G9))))</formula>
    </cfRule>
    <cfRule type="containsText" dxfId="105" priority="7" operator="containsText" text="No ejecutado">
      <formula>NOT(ISERROR(SEARCH(("No ejecutado"),(G9))))</formula>
    </cfRule>
    <cfRule type="containsText" dxfId="104" priority="8" operator="containsText" text="Pasado">
      <formula>NOT(ISERROR(SEARCH(("Pasado"),(G9))))</formula>
    </cfRule>
  </conditionalFormatting>
  <conditionalFormatting sqref="G11">
    <cfRule type="containsText" dxfId="103" priority="1" operator="containsText" text="Bloqueado">
      <formula>NOT(ISERROR(SEARCH(("Bloqueado"),(G11))))</formula>
    </cfRule>
    <cfRule type="containsText" dxfId="102" priority="2" operator="containsText" text="Fallado">
      <formula>NOT(ISERROR(SEARCH(("Fallado"),(G11))))</formula>
    </cfRule>
    <cfRule type="containsText" dxfId="101" priority="3" operator="containsText" text="No ejecutado">
      <formula>NOT(ISERROR(SEARCH(("No ejecutado"),(G11))))</formula>
    </cfRule>
    <cfRule type="containsText" dxfId="100" priority="4" operator="containsText" text="Pasado">
      <formula>NOT(ISERROR(SEARCH(("Pasado"),(G11))))</formula>
    </cfRule>
  </conditionalFormatting>
  <dataValidations count="1">
    <dataValidation type="list" allowBlank="1" showErrorMessage="1" sqref="G5:G7 A14:A17 A22:A25 A28:A31 G9:G11" xr:uid="{00000000-0002-0000-0200-000000000000}">
      <formula1>"No ejecutado,Pasado,Fallado,Bloqueado"</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62"/>
  <sheetViews>
    <sheetView topLeftCell="A29" zoomScale="118" zoomScaleNormal="118" workbookViewId="0">
      <selection activeCell="E36" sqref="E36"/>
    </sheetView>
  </sheetViews>
  <sheetFormatPr baseColWidth="10" defaultColWidth="14.42578125" defaultRowHeight="15" customHeight="1" outlineLevelRow="1" x14ac:dyDescent="0.25"/>
  <cols>
    <col min="1" max="3" width="26.140625" customWidth="1"/>
    <col min="4" max="4" width="35.42578125" customWidth="1"/>
    <col min="5" max="5" width="26.140625" customWidth="1"/>
    <col min="6" max="6" width="29.42578125" customWidth="1"/>
    <col min="7" max="7" width="18.42578125" customWidth="1"/>
    <col min="8" max="8" width="33.140625" customWidth="1"/>
  </cols>
  <sheetData>
    <row r="1" spans="1:8" x14ac:dyDescent="0.25">
      <c r="A1" s="45" t="s">
        <v>0</v>
      </c>
      <c r="B1" s="46"/>
      <c r="C1" s="46"/>
      <c r="D1" s="46"/>
      <c r="E1" s="46"/>
      <c r="F1" s="46"/>
      <c r="G1" s="46"/>
      <c r="H1" s="47"/>
    </row>
    <row r="2" spans="1:8" x14ac:dyDescent="0.25">
      <c r="A2" s="2" t="s">
        <v>1</v>
      </c>
      <c r="B2" s="48" t="s">
        <v>39</v>
      </c>
      <c r="C2" s="46"/>
      <c r="D2" s="47"/>
      <c r="E2" s="2" t="s">
        <v>2</v>
      </c>
      <c r="F2" s="57" t="s">
        <v>55</v>
      </c>
      <c r="G2" s="46"/>
      <c r="H2" s="47"/>
    </row>
    <row r="3" spans="1:8" x14ac:dyDescent="0.25">
      <c r="A3" s="2" t="s">
        <v>3</v>
      </c>
      <c r="B3" s="2" t="s">
        <v>4</v>
      </c>
      <c r="C3" s="2" t="s">
        <v>5</v>
      </c>
      <c r="D3" s="2" t="s">
        <v>6</v>
      </c>
      <c r="E3" s="2" t="s">
        <v>7</v>
      </c>
      <c r="F3" s="2" t="s">
        <v>8</v>
      </c>
      <c r="G3" s="2" t="s">
        <v>9</v>
      </c>
      <c r="H3" s="2" t="s">
        <v>10</v>
      </c>
    </row>
    <row r="4" spans="1:8" ht="15" customHeight="1" x14ac:dyDescent="0.25">
      <c r="A4" s="53" t="s">
        <v>125</v>
      </c>
      <c r="B4" s="51"/>
      <c r="C4" s="51"/>
      <c r="D4" s="51"/>
      <c r="E4" s="51"/>
      <c r="F4" s="51"/>
      <c r="G4" s="51"/>
      <c r="H4" s="52"/>
    </row>
    <row r="5" spans="1:8" ht="75" outlineLevel="1" x14ac:dyDescent="0.25">
      <c r="A5" s="23" t="s">
        <v>16</v>
      </c>
      <c r="B5" s="26" t="s">
        <v>63</v>
      </c>
      <c r="C5" s="43" t="s">
        <v>128</v>
      </c>
      <c r="D5" s="26" t="s">
        <v>129</v>
      </c>
      <c r="E5" s="26" t="s">
        <v>130</v>
      </c>
      <c r="F5" s="21" t="s">
        <v>14</v>
      </c>
      <c r="G5" s="22" t="s">
        <v>25</v>
      </c>
      <c r="H5" s="21" t="s">
        <v>14</v>
      </c>
    </row>
    <row r="6" spans="1:8" ht="45" outlineLevel="1" x14ac:dyDescent="0.25">
      <c r="A6" s="23" t="s">
        <v>16</v>
      </c>
      <c r="B6" s="26" t="s">
        <v>127</v>
      </c>
      <c r="C6" s="43" t="s">
        <v>128</v>
      </c>
      <c r="D6" s="26" t="s">
        <v>131</v>
      </c>
      <c r="E6" s="26" t="s">
        <v>132</v>
      </c>
      <c r="F6" s="21" t="s">
        <v>14</v>
      </c>
      <c r="G6" s="22" t="s">
        <v>25</v>
      </c>
      <c r="H6" s="21" t="s">
        <v>14</v>
      </c>
    </row>
    <row r="7" spans="1:8" ht="60" outlineLevel="1" x14ac:dyDescent="0.25">
      <c r="A7" s="40" t="s">
        <v>20</v>
      </c>
      <c r="B7" s="26" t="s">
        <v>123</v>
      </c>
      <c r="C7" s="43" t="s">
        <v>128</v>
      </c>
      <c r="D7" s="26" t="s">
        <v>133</v>
      </c>
      <c r="E7" s="26" t="s">
        <v>134</v>
      </c>
      <c r="F7" s="21" t="s">
        <v>14</v>
      </c>
      <c r="G7" s="22" t="s">
        <v>25</v>
      </c>
      <c r="H7" s="21" t="s">
        <v>14</v>
      </c>
    </row>
    <row r="8" spans="1:8" ht="45" outlineLevel="1" x14ac:dyDescent="0.25">
      <c r="A8" s="23" t="s">
        <v>16</v>
      </c>
      <c r="B8" s="26" t="s">
        <v>124</v>
      </c>
      <c r="C8" s="43" t="s">
        <v>128</v>
      </c>
      <c r="D8" s="26" t="s">
        <v>135</v>
      </c>
      <c r="E8" s="26" t="s">
        <v>136</v>
      </c>
      <c r="F8" s="21" t="s">
        <v>14</v>
      </c>
      <c r="G8" s="22" t="s">
        <v>25</v>
      </c>
      <c r="H8" s="21" t="s">
        <v>14</v>
      </c>
    </row>
    <row r="9" spans="1:8" ht="45" outlineLevel="1" x14ac:dyDescent="0.25">
      <c r="A9" s="23" t="s">
        <v>16</v>
      </c>
      <c r="B9" s="26" t="s">
        <v>17</v>
      </c>
      <c r="C9" s="21" t="s">
        <v>128</v>
      </c>
      <c r="D9" s="25" t="s">
        <v>18</v>
      </c>
      <c r="E9" s="25" t="s">
        <v>19</v>
      </c>
      <c r="F9" s="21" t="s">
        <v>14</v>
      </c>
      <c r="G9" s="22" t="s">
        <v>25</v>
      </c>
      <c r="H9" s="21" t="s">
        <v>14</v>
      </c>
    </row>
    <row r="10" spans="1:8" ht="45" outlineLevel="1" x14ac:dyDescent="0.25">
      <c r="A10" s="23" t="s">
        <v>20</v>
      </c>
      <c r="B10" s="21" t="s">
        <v>21</v>
      </c>
      <c r="C10" s="21" t="s">
        <v>128</v>
      </c>
      <c r="D10" s="21" t="s">
        <v>22</v>
      </c>
      <c r="E10" s="21" t="s">
        <v>23</v>
      </c>
      <c r="F10" s="21" t="s">
        <v>14</v>
      </c>
      <c r="G10" s="22" t="s">
        <v>25</v>
      </c>
      <c r="H10" s="21" t="s">
        <v>14</v>
      </c>
    </row>
    <row r="11" spans="1:8" x14ac:dyDescent="0.25">
      <c r="A11" s="53" t="s">
        <v>126</v>
      </c>
      <c r="B11" s="51"/>
      <c r="C11" s="51"/>
      <c r="D11" s="51"/>
      <c r="E11" s="51"/>
      <c r="F11" s="51"/>
      <c r="G11" s="51"/>
      <c r="H11" s="52"/>
    </row>
    <row r="12" spans="1:8" ht="120" outlineLevel="1" x14ac:dyDescent="0.25">
      <c r="A12" s="40" t="s">
        <v>20</v>
      </c>
      <c r="B12" s="26" t="s">
        <v>139</v>
      </c>
      <c r="C12" s="21" t="s">
        <v>14</v>
      </c>
      <c r="D12" s="26" t="s">
        <v>140</v>
      </c>
      <c r="E12" s="26" t="s">
        <v>40</v>
      </c>
      <c r="F12" s="21" t="s">
        <v>14</v>
      </c>
      <c r="G12" s="22" t="s">
        <v>25</v>
      </c>
      <c r="H12" s="21" t="s">
        <v>14</v>
      </c>
    </row>
    <row r="13" spans="1:8" ht="45" outlineLevel="1" x14ac:dyDescent="0.25">
      <c r="A13" s="23" t="s">
        <v>16</v>
      </c>
      <c r="B13" s="26" t="s">
        <v>17</v>
      </c>
      <c r="C13" s="21" t="s">
        <v>14</v>
      </c>
      <c r="D13" s="25" t="s">
        <v>18</v>
      </c>
      <c r="E13" s="25" t="s">
        <v>19</v>
      </c>
      <c r="F13" s="21" t="s">
        <v>14</v>
      </c>
      <c r="G13" s="22" t="s">
        <v>25</v>
      </c>
      <c r="H13" s="21" t="s">
        <v>14</v>
      </c>
    </row>
    <row r="14" spans="1:8" ht="45" outlineLevel="1" x14ac:dyDescent="0.25">
      <c r="A14" s="23" t="s">
        <v>20</v>
      </c>
      <c r="B14" s="21" t="s">
        <v>21</v>
      </c>
      <c r="C14" s="21" t="s">
        <v>14</v>
      </c>
      <c r="D14" s="21" t="s">
        <v>22</v>
      </c>
      <c r="E14" s="21" t="s">
        <v>23</v>
      </c>
      <c r="F14" s="21" t="s">
        <v>14</v>
      </c>
      <c r="G14" s="22" t="s">
        <v>25</v>
      </c>
      <c r="H14" s="21" t="s">
        <v>14</v>
      </c>
    </row>
    <row r="15" spans="1:8" x14ac:dyDescent="0.25">
      <c r="A15" s="58" t="s">
        <v>138</v>
      </c>
      <c r="B15" s="56"/>
      <c r="C15" s="56"/>
      <c r="D15" s="56"/>
      <c r="E15" s="56"/>
      <c r="F15" s="56"/>
      <c r="G15" s="56"/>
      <c r="H15" s="56"/>
    </row>
    <row r="16" spans="1:8" ht="90" outlineLevel="1" x14ac:dyDescent="0.25">
      <c r="A16" s="40" t="s">
        <v>20</v>
      </c>
      <c r="B16" s="26" t="s">
        <v>42</v>
      </c>
      <c r="C16" s="21" t="s">
        <v>14</v>
      </c>
      <c r="D16" s="26" t="s">
        <v>141</v>
      </c>
      <c r="E16" s="26" t="s">
        <v>41</v>
      </c>
      <c r="F16" s="21" t="s">
        <v>14</v>
      </c>
      <c r="G16" s="22" t="s">
        <v>25</v>
      </c>
      <c r="H16" s="21" t="s">
        <v>14</v>
      </c>
    </row>
    <row r="17" spans="1:8" ht="75" outlineLevel="1" x14ac:dyDescent="0.25">
      <c r="A17" s="40" t="s">
        <v>11</v>
      </c>
      <c r="B17" s="26" t="s">
        <v>123</v>
      </c>
      <c r="C17" s="21" t="s">
        <v>14</v>
      </c>
      <c r="D17" s="26" t="s">
        <v>142</v>
      </c>
      <c r="E17" s="44" t="s">
        <v>12</v>
      </c>
      <c r="F17" s="21" t="s">
        <v>14</v>
      </c>
      <c r="G17" s="22" t="s">
        <v>25</v>
      </c>
      <c r="H17" s="21" t="s">
        <v>14</v>
      </c>
    </row>
    <row r="18" spans="1:8" ht="405" outlineLevel="1" x14ac:dyDescent="0.25">
      <c r="A18" s="40" t="s">
        <v>11</v>
      </c>
      <c r="B18" s="26" t="s">
        <v>143</v>
      </c>
      <c r="C18" s="21" t="s">
        <v>14</v>
      </c>
      <c r="D18" s="21" t="s">
        <v>43</v>
      </c>
      <c r="E18" s="44" t="s">
        <v>12</v>
      </c>
      <c r="F18" s="26" t="s">
        <v>45</v>
      </c>
      <c r="G18" s="22" t="s">
        <v>25</v>
      </c>
      <c r="H18" s="21" t="s">
        <v>14</v>
      </c>
    </row>
    <row r="19" spans="1:8" ht="405" outlineLevel="1" x14ac:dyDescent="0.25">
      <c r="A19" s="40" t="s">
        <v>11</v>
      </c>
      <c r="B19" s="26" t="s">
        <v>144</v>
      </c>
      <c r="C19" s="21" t="s">
        <v>14</v>
      </c>
      <c r="D19" s="21" t="s">
        <v>43</v>
      </c>
      <c r="E19" s="44" t="s">
        <v>12</v>
      </c>
      <c r="F19" s="26" t="s">
        <v>146</v>
      </c>
      <c r="G19" s="22" t="s">
        <v>25</v>
      </c>
      <c r="H19" s="21" t="s">
        <v>14</v>
      </c>
    </row>
    <row r="20" spans="1:8" ht="405" outlineLevel="1" x14ac:dyDescent="0.25">
      <c r="A20" s="40" t="s">
        <v>11</v>
      </c>
      <c r="B20" s="26" t="s">
        <v>145</v>
      </c>
      <c r="C20" s="21" t="s">
        <v>14</v>
      </c>
      <c r="D20" s="21" t="s">
        <v>43</v>
      </c>
      <c r="E20" s="26" t="s">
        <v>48</v>
      </c>
      <c r="F20" s="26" t="s">
        <v>147</v>
      </c>
      <c r="G20" s="22" t="s">
        <v>25</v>
      </c>
      <c r="H20" s="21" t="s">
        <v>14</v>
      </c>
    </row>
    <row r="21" spans="1:8" ht="315" outlineLevel="1" x14ac:dyDescent="0.25">
      <c r="A21" s="40" t="s">
        <v>11</v>
      </c>
      <c r="B21" s="26" t="s">
        <v>148</v>
      </c>
      <c r="C21" s="21" t="s">
        <v>14</v>
      </c>
      <c r="D21" s="26" t="s">
        <v>149</v>
      </c>
      <c r="E21" s="44" t="s">
        <v>12</v>
      </c>
      <c r="F21" s="26" t="s">
        <v>49</v>
      </c>
      <c r="G21" s="22" t="s">
        <v>25</v>
      </c>
      <c r="H21" s="21" t="s">
        <v>14</v>
      </c>
    </row>
    <row r="22" spans="1:8" ht="390.75" customHeight="1" outlineLevel="1" x14ac:dyDescent="0.25">
      <c r="A22" s="40" t="s">
        <v>11</v>
      </c>
      <c r="B22" s="26" t="s">
        <v>150</v>
      </c>
      <c r="C22" s="21" t="s">
        <v>14</v>
      </c>
      <c r="D22" s="21" t="s">
        <v>43</v>
      </c>
      <c r="E22" s="44" t="s">
        <v>12</v>
      </c>
      <c r="F22" s="26" t="s">
        <v>152</v>
      </c>
      <c r="G22" s="22" t="s">
        <v>25</v>
      </c>
      <c r="H22" s="21" t="s">
        <v>14</v>
      </c>
    </row>
    <row r="23" spans="1:8" ht="311.25" customHeight="1" outlineLevel="1" x14ac:dyDescent="0.25">
      <c r="A23" s="40" t="s">
        <v>11</v>
      </c>
      <c r="B23" s="26" t="s">
        <v>151</v>
      </c>
      <c r="C23" s="21" t="s">
        <v>14</v>
      </c>
      <c r="D23" s="26" t="s">
        <v>153</v>
      </c>
      <c r="E23" s="44" t="s">
        <v>12</v>
      </c>
      <c r="F23" s="26">
        <v>2024</v>
      </c>
      <c r="G23" s="22" t="s">
        <v>25</v>
      </c>
      <c r="H23" s="21" t="s">
        <v>14</v>
      </c>
    </row>
    <row r="24" spans="1:8" ht="105" outlineLevel="1" x14ac:dyDescent="0.25">
      <c r="A24" s="40" t="s">
        <v>16</v>
      </c>
      <c r="B24" s="26" t="s">
        <v>109</v>
      </c>
      <c r="C24" s="21" t="s">
        <v>14</v>
      </c>
      <c r="D24" s="60" t="s">
        <v>154</v>
      </c>
      <c r="E24" s="27" t="s">
        <v>155</v>
      </c>
      <c r="F24" s="21" t="s">
        <v>14</v>
      </c>
      <c r="G24" s="22" t="s">
        <v>25</v>
      </c>
      <c r="H24" s="21" t="s">
        <v>14</v>
      </c>
    </row>
    <row r="25" spans="1:8" ht="30" outlineLevel="1" x14ac:dyDescent="0.25">
      <c r="A25" s="40" t="s">
        <v>16</v>
      </c>
      <c r="B25" s="26" t="s">
        <v>91</v>
      </c>
      <c r="C25" s="21" t="s">
        <v>14</v>
      </c>
      <c r="D25" s="60" t="s">
        <v>96</v>
      </c>
      <c r="E25" s="60" t="s">
        <v>97</v>
      </c>
      <c r="F25" s="21" t="s">
        <v>14</v>
      </c>
      <c r="G25" s="22" t="s">
        <v>25</v>
      </c>
      <c r="H25" s="21" t="s">
        <v>14</v>
      </c>
    </row>
    <row r="26" spans="1:8" x14ac:dyDescent="0.25">
      <c r="A26" s="58" t="s">
        <v>158</v>
      </c>
      <c r="B26" s="56"/>
      <c r="C26" s="56"/>
      <c r="D26" s="56"/>
      <c r="E26" s="56"/>
      <c r="F26" s="56"/>
      <c r="G26" s="56"/>
      <c r="H26" s="56"/>
    </row>
    <row r="27" spans="1:8" ht="120" outlineLevel="1" x14ac:dyDescent="0.25">
      <c r="A27" s="40" t="s">
        <v>20</v>
      </c>
      <c r="B27" s="26" t="s">
        <v>157</v>
      </c>
      <c r="C27" s="21" t="s">
        <v>14</v>
      </c>
      <c r="D27" s="26" t="s">
        <v>156</v>
      </c>
      <c r="E27" s="26" t="s">
        <v>40</v>
      </c>
      <c r="F27" s="21" t="s">
        <v>14</v>
      </c>
      <c r="G27" s="22" t="s">
        <v>25</v>
      </c>
      <c r="H27" s="21" t="s">
        <v>14</v>
      </c>
    </row>
    <row r="28" spans="1:8" ht="45" outlineLevel="1" x14ac:dyDescent="0.25">
      <c r="A28" s="23" t="s">
        <v>16</v>
      </c>
      <c r="B28" s="26" t="s">
        <v>17</v>
      </c>
      <c r="C28" s="21" t="s">
        <v>14</v>
      </c>
      <c r="D28" s="25" t="s">
        <v>18</v>
      </c>
      <c r="E28" s="25" t="s">
        <v>19</v>
      </c>
      <c r="F28" s="21" t="s">
        <v>14</v>
      </c>
      <c r="G28" s="22" t="s">
        <v>25</v>
      </c>
      <c r="H28" s="21" t="s">
        <v>14</v>
      </c>
    </row>
    <row r="29" spans="1:8" ht="45" outlineLevel="1" x14ac:dyDescent="0.25">
      <c r="A29" s="23" t="s">
        <v>20</v>
      </c>
      <c r="B29" s="21" t="s">
        <v>21</v>
      </c>
      <c r="C29" s="21" t="s">
        <v>14</v>
      </c>
      <c r="D29" s="21" t="s">
        <v>22</v>
      </c>
      <c r="E29" s="21" t="s">
        <v>23</v>
      </c>
      <c r="F29" s="21" t="s">
        <v>14</v>
      </c>
      <c r="G29" s="22" t="s">
        <v>25</v>
      </c>
      <c r="H29" s="21" t="s">
        <v>14</v>
      </c>
    </row>
    <row r="30" spans="1:8" x14ac:dyDescent="0.25">
      <c r="A30" s="1"/>
      <c r="B30" s="1"/>
      <c r="C30" s="1"/>
      <c r="D30" s="1"/>
      <c r="E30" s="1"/>
      <c r="F30" s="1"/>
      <c r="G30" s="1"/>
      <c r="H30" s="1"/>
    </row>
    <row r="31" spans="1:8" ht="17.25" x14ac:dyDescent="0.25">
      <c r="A31" s="50" t="str">
        <f>G3</f>
        <v>Estado de la prueba</v>
      </c>
      <c r="B31" s="51"/>
      <c r="C31" s="4"/>
      <c r="D31" s="50" t="str">
        <f>A3</f>
        <v>Tipos de pruebas</v>
      </c>
      <c r="E31" s="51"/>
      <c r="F31" s="5" t="s">
        <v>24</v>
      </c>
      <c r="G31" s="1"/>
      <c r="H31" s="1"/>
    </row>
    <row r="32" spans="1:8" ht="19.5" customHeight="1" x14ac:dyDescent="0.25">
      <c r="A32" s="29" t="s">
        <v>25</v>
      </c>
      <c r="B32" s="32">
        <f>B40+B46+B52+B58</f>
        <v>22</v>
      </c>
      <c r="C32" s="1"/>
      <c r="D32" s="33" t="s">
        <v>26</v>
      </c>
      <c r="E32" s="32">
        <f>COUNTIF(A5:A29, "PU")</f>
        <v>7</v>
      </c>
      <c r="F32" s="35">
        <f>E32/E36</f>
        <v>0.31818181818181818</v>
      </c>
      <c r="G32" s="1"/>
      <c r="H32" s="1"/>
    </row>
    <row r="33" spans="1:6" ht="19.5" customHeight="1" x14ac:dyDescent="0.25">
      <c r="A33" s="29" t="s">
        <v>27</v>
      </c>
      <c r="B33" s="23">
        <f>B41+B47+B53+B59</f>
        <v>0</v>
      </c>
      <c r="C33" s="1"/>
      <c r="D33" s="36" t="s">
        <v>28</v>
      </c>
      <c r="E33" s="23">
        <f>COUNTIF(A5:A29, "PF")</f>
        <v>8</v>
      </c>
      <c r="F33" s="37">
        <f>E33/E36</f>
        <v>0.36363636363636365</v>
      </c>
    </row>
    <row r="34" spans="1:6" ht="19.5" customHeight="1" x14ac:dyDescent="0.25">
      <c r="A34" s="29" t="s">
        <v>13</v>
      </c>
      <c r="B34" s="32">
        <f>B42+B48+B54+B60</f>
        <v>0</v>
      </c>
      <c r="C34" s="1"/>
      <c r="D34" s="33" t="s">
        <v>29</v>
      </c>
      <c r="E34" s="32">
        <f>COUNTIF(A5:A29, "PNF")</f>
        <v>7</v>
      </c>
      <c r="F34" s="35">
        <f>E34/E36</f>
        <v>0.31818181818181818</v>
      </c>
    </row>
    <row r="35" spans="1:6" ht="19.5" customHeight="1" x14ac:dyDescent="0.25">
      <c r="A35" s="29" t="s">
        <v>15</v>
      </c>
      <c r="B35" s="23">
        <f>B43+B49+B55+B61</f>
        <v>0</v>
      </c>
      <c r="C35" s="1"/>
      <c r="D35" s="36" t="s">
        <v>30</v>
      </c>
      <c r="E35" s="23">
        <f>COUNTIF(A5:A29, "PI")</f>
        <v>0</v>
      </c>
      <c r="F35" s="37">
        <f>E35/E36</f>
        <v>0</v>
      </c>
    </row>
    <row r="36" spans="1:6" ht="15.75" customHeight="1" x14ac:dyDescent="0.25">
      <c r="A36" s="33" t="s">
        <v>31</v>
      </c>
      <c r="B36" s="32">
        <f>SUM(B32:B35)</f>
        <v>22</v>
      </c>
      <c r="C36" s="1"/>
      <c r="D36" s="33" t="s">
        <v>32</v>
      </c>
      <c r="E36" s="32">
        <f>SUM(E32:E35)</f>
        <v>22</v>
      </c>
      <c r="F36" s="34"/>
    </row>
    <row r="37" spans="1:6" ht="15.75" customHeight="1" x14ac:dyDescent="0.25">
      <c r="A37" s="1"/>
      <c r="B37" s="1"/>
      <c r="C37" s="1"/>
      <c r="D37" s="1"/>
      <c r="E37" s="1"/>
      <c r="F37" s="1"/>
    </row>
    <row r="38" spans="1:6" ht="17.25" customHeight="1" x14ac:dyDescent="0.25">
      <c r="A38" s="45" t="s">
        <v>33</v>
      </c>
      <c r="B38" s="54"/>
      <c r="C38" s="4"/>
      <c r="D38" s="4"/>
      <c r="E38" s="1"/>
      <c r="F38" s="1"/>
    </row>
    <row r="39" spans="1:6" ht="30" x14ac:dyDescent="0.25">
      <c r="A39" s="2" t="str">
        <f>A4</f>
        <v>CP9-Verificación de la pagina Cart</v>
      </c>
      <c r="B39" s="2" t="s">
        <v>34</v>
      </c>
      <c r="C39" s="1"/>
      <c r="D39" s="16"/>
      <c r="E39" s="1"/>
      <c r="F39" s="1"/>
    </row>
    <row r="40" spans="1:6" ht="19.5" customHeight="1" outlineLevel="1" x14ac:dyDescent="0.25">
      <c r="A40" s="28" t="s">
        <v>25</v>
      </c>
      <c r="B40" s="32">
        <f>COUNTIF(G5:G10, "No ejecutado")</f>
        <v>6</v>
      </c>
      <c r="C40" s="1"/>
      <c r="D40" s="18"/>
      <c r="E40" s="1"/>
      <c r="F40" s="1"/>
    </row>
    <row r="41" spans="1:6" ht="19.5" customHeight="1" outlineLevel="1" x14ac:dyDescent="0.25">
      <c r="A41" s="29" t="s">
        <v>27</v>
      </c>
      <c r="B41" s="23">
        <f>COUNTIF(G5:G10, "Bloqueado")</f>
        <v>0</v>
      </c>
      <c r="C41" s="1"/>
      <c r="D41" s="18"/>
      <c r="E41" s="1"/>
      <c r="F41" s="1"/>
    </row>
    <row r="42" spans="1:6" ht="19.5" customHeight="1" outlineLevel="1" x14ac:dyDescent="0.25">
      <c r="A42" s="29" t="s">
        <v>13</v>
      </c>
      <c r="B42" s="32">
        <f>COUNTIF(G5:G10, "Fallado")</f>
        <v>0</v>
      </c>
      <c r="C42" s="1"/>
      <c r="D42" s="18"/>
      <c r="E42" s="1"/>
      <c r="F42" s="1"/>
    </row>
    <row r="43" spans="1:6" ht="19.5" customHeight="1" outlineLevel="1" x14ac:dyDescent="0.25">
      <c r="A43" s="29" t="s">
        <v>15</v>
      </c>
      <c r="B43" s="23">
        <f>COUNTIF(G5:G10, "Pasado")</f>
        <v>0</v>
      </c>
      <c r="C43" s="1"/>
      <c r="D43" s="18"/>
      <c r="E43" s="1"/>
      <c r="F43" s="1"/>
    </row>
    <row r="44" spans="1:6" ht="15.75" customHeight="1" outlineLevel="1" x14ac:dyDescent="0.25">
      <c r="A44" s="33" t="s">
        <v>35</v>
      </c>
      <c r="B44" s="32">
        <f>SUM(B40:B43)</f>
        <v>6</v>
      </c>
      <c r="C44" s="1"/>
      <c r="D44" s="18"/>
      <c r="E44" s="1"/>
      <c r="F44" s="1"/>
    </row>
    <row r="45" spans="1:6" ht="30" x14ac:dyDescent="0.25">
      <c r="A45" s="2" t="str">
        <f>A11</f>
        <v>CP10-Verificación de Apertura de Modal</v>
      </c>
      <c r="B45" s="2" t="s">
        <v>34</v>
      </c>
      <c r="C45" s="1"/>
      <c r="D45" s="1"/>
      <c r="E45" s="1"/>
      <c r="F45" s="1"/>
    </row>
    <row r="46" spans="1:6" ht="15.75" customHeight="1" outlineLevel="1" x14ac:dyDescent="0.25">
      <c r="A46" s="28" t="s">
        <v>25</v>
      </c>
      <c r="B46" s="32">
        <f>COUNTIF(G12:G14, "No ejecutado")</f>
        <v>3</v>
      </c>
      <c r="C46" s="1"/>
      <c r="D46" s="1"/>
      <c r="E46" s="1"/>
      <c r="F46" s="1"/>
    </row>
    <row r="47" spans="1:6" ht="15.75" customHeight="1" outlineLevel="1" x14ac:dyDescent="0.25">
      <c r="A47" s="29" t="s">
        <v>27</v>
      </c>
      <c r="B47" s="23">
        <f>COUNTIF(G12:G14, "Bloqueado")</f>
        <v>0</v>
      </c>
      <c r="C47" s="1"/>
      <c r="D47" s="1"/>
      <c r="E47" s="1"/>
      <c r="F47" s="1"/>
    </row>
    <row r="48" spans="1:6" ht="15.75" customHeight="1" outlineLevel="1" x14ac:dyDescent="0.25">
      <c r="A48" s="29" t="s">
        <v>13</v>
      </c>
      <c r="B48" s="32">
        <f>COUNTIF(G12:G14, "Fallado")</f>
        <v>0</v>
      </c>
      <c r="C48" s="1"/>
      <c r="D48" s="1"/>
      <c r="E48" s="1"/>
      <c r="F48" s="1"/>
    </row>
    <row r="49" spans="1:2" ht="15.75" customHeight="1" outlineLevel="1" x14ac:dyDescent="0.25">
      <c r="A49" s="29" t="s">
        <v>15</v>
      </c>
      <c r="B49" s="23">
        <f>COUNTIF(G12:G14, "Pasado")</f>
        <v>0</v>
      </c>
    </row>
    <row r="50" spans="1:2" ht="15.75" customHeight="1" outlineLevel="1" x14ac:dyDescent="0.25">
      <c r="A50" s="33" t="s">
        <v>35</v>
      </c>
      <c r="B50" s="32">
        <f>SUM(B46:B49)</f>
        <v>3</v>
      </c>
    </row>
    <row r="51" spans="1:2" ht="45" x14ac:dyDescent="0.25">
      <c r="A51" s="38" t="str">
        <f>A15</f>
        <v>CP11-Verificación de Campos Obligatorios en el Formulario:</v>
      </c>
      <c r="B51" s="39" t="s">
        <v>34</v>
      </c>
    </row>
    <row r="52" spans="1:2" ht="15.75" customHeight="1" outlineLevel="1" x14ac:dyDescent="0.25">
      <c r="A52" s="17" t="s">
        <v>25</v>
      </c>
      <c r="B52" s="7">
        <f>COUNTIF(G16:G25, "No ejecutado")</f>
        <v>10</v>
      </c>
    </row>
    <row r="53" spans="1:2" ht="15.75" customHeight="1" outlineLevel="1" x14ac:dyDescent="0.25">
      <c r="A53" s="6" t="s">
        <v>27</v>
      </c>
      <c r="B53" s="11">
        <f>COUNTIF(G16:G25, "Bloqueado")</f>
        <v>0</v>
      </c>
    </row>
    <row r="54" spans="1:2" ht="15.75" customHeight="1" outlineLevel="1" x14ac:dyDescent="0.25">
      <c r="A54" s="6" t="s">
        <v>13</v>
      </c>
      <c r="B54" s="7">
        <f>COUNTIF(G16:G25, "Fallado")</f>
        <v>0</v>
      </c>
    </row>
    <row r="55" spans="1:2" ht="15.75" customHeight="1" outlineLevel="1" x14ac:dyDescent="0.25">
      <c r="A55" s="6" t="s">
        <v>15</v>
      </c>
      <c r="B55" s="11">
        <f>COUNTIF(G16:G25, "Pasado")</f>
        <v>0</v>
      </c>
    </row>
    <row r="56" spans="1:2" ht="15.75" customHeight="1" outlineLevel="1" x14ac:dyDescent="0.25">
      <c r="A56" s="14" t="s">
        <v>35</v>
      </c>
      <c r="B56" s="7">
        <f>SUM(B52:B55)</f>
        <v>10</v>
      </c>
    </row>
    <row r="57" spans="1:2" ht="30" x14ac:dyDescent="0.25">
      <c r="A57" s="38" t="str">
        <f>A26</f>
        <v>CP12: Verificación apertura modal de exitoso</v>
      </c>
      <c r="B57" s="39" t="s">
        <v>34</v>
      </c>
    </row>
    <row r="58" spans="1:2" ht="15" customHeight="1" outlineLevel="1" x14ac:dyDescent="0.25">
      <c r="A58" s="17" t="s">
        <v>25</v>
      </c>
      <c r="B58" s="7">
        <f>COUNTIF(G27:G29, "No ejecutado")</f>
        <v>3</v>
      </c>
    </row>
    <row r="59" spans="1:2" ht="15" customHeight="1" outlineLevel="1" x14ac:dyDescent="0.25">
      <c r="A59" s="6" t="s">
        <v>27</v>
      </c>
      <c r="B59" s="11">
        <f>COUNTIF(G27:G29, "Bloqueado")</f>
        <v>0</v>
      </c>
    </row>
    <row r="60" spans="1:2" ht="15" customHeight="1" outlineLevel="1" x14ac:dyDescent="0.25">
      <c r="A60" s="6" t="s">
        <v>13</v>
      </c>
      <c r="B60" s="7">
        <f>COUNTIF(G27:G29, "Fallado")</f>
        <v>0</v>
      </c>
    </row>
    <row r="61" spans="1:2" ht="15" customHeight="1" outlineLevel="1" x14ac:dyDescent="0.25">
      <c r="A61" s="6" t="s">
        <v>15</v>
      </c>
      <c r="B61" s="11">
        <f>COUNTIF(G27:G29, "Pasado")</f>
        <v>0</v>
      </c>
    </row>
    <row r="62" spans="1:2" ht="15" customHeight="1" outlineLevel="1" x14ac:dyDescent="0.25">
      <c r="A62" s="14" t="s">
        <v>35</v>
      </c>
      <c r="B62" s="7">
        <f>SUM(B58:B61)</f>
        <v>3</v>
      </c>
    </row>
  </sheetData>
  <mergeCells count="10">
    <mergeCell ref="A38:B38"/>
    <mergeCell ref="A26:H26"/>
    <mergeCell ref="A11:H11"/>
    <mergeCell ref="A15:H15"/>
    <mergeCell ref="A1:H1"/>
    <mergeCell ref="B2:D2"/>
    <mergeCell ref="F2:H2"/>
    <mergeCell ref="A4:H4"/>
    <mergeCell ref="A31:B31"/>
    <mergeCell ref="D31:E31"/>
  </mergeCells>
  <conditionalFormatting sqref="A32:A35">
    <cfRule type="containsText" dxfId="99" priority="65" operator="containsText" text="Bloqueado">
      <formula>NOT(ISERROR(SEARCH(("Bloqueado"),(A32))))</formula>
    </cfRule>
    <cfRule type="containsText" dxfId="98" priority="66" operator="containsText" text="Fallado">
      <formula>NOT(ISERROR(SEARCH(("Fallado"),(A32))))</formula>
    </cfRule>
    <cfRule type="containsText" dxfId="97" priority="67" operator="containsText" text="No ejecutado">
      <formula>NOT(ISERROR(SEARCH(("No ejecutado"),(A32))))</formula>
    </cfRule>
    <cfRule type="containsText" dxfId="96" priority="68" operator="containsText" text="Pasado">
      <formula>NOT(ISERROR(SEARCH(("Pasado"),(A32))))</formula>
    </cfRule>
  </conditionalFormatting>
  <conditionalFormatting sqref="A40:A43">
    <cfRule type="containsText" dxfId="95" priority="69" operator="containsText" text="Bloqueado">
      <formula>NOT(ISERROR(SEARCH(("Bloqueado"),(A40))))</formula>
    </cfRule>
    <cfRule type="containsText" dxfId="94" priority="70" operator="containsText" text="Fallado">
      <formula>NOT(ISERROR(SEARCH(("Fallado"),(A40))))</formula>
    </cfRule>
    <cfRule type="containsText" dxfId="93" priority="71" operator="containsText" text="No ejecutado">
      <formula>NOT(ISERROR(SEARCH(("No ejecutado"),(A40))))</formula>
    </cfRule>
    <cfRule type="containsText" dxfId="92" priority="72" operator="containsText" text="Pasado">
      <formula>NOT(ISERROR(SEARCH(("Pasado"),(A40))))</formula>
    </cfRule>
  </conditionalFormatting>
  <conditionalFormatting sqref="A46:A49">
    <cfRule type="containsText" dxfId="91" priority="73" operator="containsText" text="Bloqueado">
      <formula>NOT(ISERROR(SEARCH(("Bloqueado"),(A46))))</formula>
    </cfRule>
    <cfRule type="containsText" dxfId="90" priority="74" operator="containsText" text="Fallado">
      <formula>NOT(ISERROR(SEARCH(("Fallado"),(A46))))</formula>
    </cfRule>
    <cfRule type="containsText" dxfId="89" priority="75" operator="containsText" text="No ejecutado">
      <formula>NOT(ISERROR(SEARCH(("No ejecutado"),(A46))))</formula>
    </cfRule>
    <cfRule type="containsText" dxfId="88" priority="76" operator="containsText" text="Pasado">
      <formula>NOT(ISERROR(SEARCH(("Pasado"),(A46))))</formula>
    </cfRule>
  </conditionalFormatting>
  <conditionalFormatting sqref="A52:A55">
    <cfRule type="containsText" dxfId="87" priority="77" operator="containsText" text="Bloqueado">
      <formula>NOT(ISERROR(SEARCH(("Bloqueado"),(A52))))</formula>
    </cfRule>
    <cfRule type="containsText" dxfId="86" priority="78" operator="containsText" text="Fallado">
      <formula>NOT(ISERROR(SEARCH(("Fallado"),(A52))))</formula>
    </cfRule>
    <cfRule type="containsText" dxfId="85" priority="79" operator="containsText" text="No ejecutado">
      <formula>NOT(ISERROR(SEARCH(("No ejecutado"),(A52))))</formula>
    </cfRule>
    <cfRule type="containsText" dxfId="84" priority="80" operator="containsText" text="Pasado">
      <formula>NOT(ISERROR(SEARCH(("Pasado"),(A52))))</formula>
    </cfRule>
  </conditionalFormatting>
  <conditionalFormatting sqref="G20:G21 G6:G8 G17:G18">
    <cfRule type="containsText" dxfId="83" priority="137" operator="containsText" text="Bloqueado">
      <formula>NOT(ISERROR(SEARCH(("Bloqueado"),(G6))))</formula>
    </cfRule>
    <cfRule type="containsText" dxfId="82" priority="138" operator="containsText" text="Fallado">
      <formula>NOT(ISERROR(SEARCH(("Fallado"),(G6))))</formula>
    </cfRule>
    <cfRule type="containsText" dxfId="81" priority="139" operator="containsText" text="No ejecutado">
      <formula>NOT(ISERROR(SEARCH(("No ejecutado"),(G6))))</formula>
    </cfRule>
    <cfRule type="containsText" dxfId="80" priority="140" operator="containsText" text="Pasado">
      <formula>NOT(ISERROR(SEARCH(("Pasado"),(G6))))</formula>
    </cfRule>
  </conditionalFormatting>
  <conditionalFormatting sqref="G19">
    <cfRule type="containsText" dxfId="79" priority="53" operator="containsText" text="Bloqueado">
      <formula>NOT(ISERROR(SEARCH(("Bloqueado"),(G19))))</formula>
    </cfRule>
    <cfRule type="containsText" dxfId="78" priority="54" operator="containsText" text="Fallado">
      <formula>NOT(ISERROR(SEARCH(("Fallado"),(G19))))</formula>
    </cfRule>
    <cfRule type="containsText" dxfId="77" priority="55" operator="containsText" text="No ejecutado">
      <formula>NOT(ISERROR(SEARCH(("No ejecutado"),(G19))))</formula>
    </cfRule>
    <cfRule type="containsText" dxfId="76" priority="56" operator="containsText" text="Pasado">
      <formula>NOT(ISERROR(SEARCH(("Pasado"),(G19))))</formula>
    </cfRule>
  </conditionalFormatting>
  <conditionalFormatting sqref="G22:G23">
    <cfRule type="containsText" dxfId="75" priority="45" operator="containsText" text="Bloqueado">
      <formula>NOT(ISERROR(SEARCH(("Bloqueado"),(G22))))</formula>
    </cfRule>
    <cfRule type="containsText" dxfId="74" priority="46" operator="containsText" text="Fallado">
      <formula>NOT(ISERROR(SEARCH(("Fallado"),(G22))))</formula>
    </cfRule>
    <cfRule type="containsText" dxfId="73" priority="47" operator="containsText" text="No ejecutado">
      <formula>NOT(ISERROR(SEARCH(("No ejecutado"),(G22))))</formula>
    </cfRule>
    <cfRule type="containsText" dxfId="72" priority="48" operator="containsText" text="Pasado">
      <formula>NOT(ISERROR(SEARCH(("Pasado"),(G22))))</formula>
    </cfRule>
  </conditionalFormatting>
  <conditionalFormatting sqref="G5">
    <cfRule type="containsText" dxfId="55" priority="41" operator="containsText" text="Bloqueado">
      <formula>NOT(ISERROR(SEARCH(("Bloqueado"),(G5))))</formula>
    </cfRule>
    <cfRule type="containsText" dxfId="54" priority="42" operator="containsText" text="Fallado">
      <formula>NOT(ISERROR(SEARCH(("Fallado"),(G5))))</formula>
    </cfRule>
    <cfRule type="containsText" dxfId="53" priority="43" operator="containsText" text="No ejecutado">
      <formula>NOT(ISERROR(SEARCH(("No ejecutado"),(G5))))</formula>
    </cfRule>
    <cfRule type="containsText" dxfId="52" priority="44" operator="containsText" text="Pasado">
      <formula>NOT(ISERROR(SEARCH(("Pasado"),(G5))))</formula>
    </cfRule>
  </conditionalFormatting>
  <conditionalFormatting sqref="G10">
    <cfRule type="containsText" dxfId="47" priority="37" operator="containsText" text="Bloqueado">
      <formula>NOT(ISERROR(SEARCH(("Bloqueado"),(G10))))</formula>
    </cfRule>
    <cfRule type="containsText" dxfId="46" priority="38" operator="containsText" text="Fallado">
      <formula>NOT(ISERROR(SEARCH(("Fallado"),(G10))))</formula>
    </cfRule>
    <cfRule type="containsText" dxfId="45" priority="39" operator="containsText" text="No ejecutado">
      <formula>NOT(ISERROR(SEARCH(("No ejecutado"),(G10))))</formula>
    </cfRule>
    <cfRule type="containsText" dxfId="44" priority="40" operator="containsText" text="Pasado">
      <formula>NOT(ISERROR(SEARCH(("Pasado"),(G10))))</formula>
    </cfRule>
  </conditionalFormatting>
  <conditionalFormatting sqref="G9">
    <cfRule type="containsText" dxfId="43" priority="33" operator="containsText" text="Bloqueado">
      <formula>NOT(ISERROR(SEARCH(("Bloqueado"),(G9))))</formula>
    </cfRule>
    <cfRule type="containsText" dxfId="42" priority="34" operator="containsText" text="Fallado">
      <formula>NOT(ISERROR(SEARCH(("Fallado"),(G9))))</formula>
    </cfRule>
    <cfRule type="containsText" dxfId="41" priority="35" operator="containsText" text="No ejecutado">
      <formula>NOT(ISERROR(SEARCH(("No ejecutado"),(G9))))</formula>
    </cfRule>
    <cfRule type="containsText" dxfId="40" priority="36" operator="containsText" text="Pasado">
      <formula>NOT(ISERROR(SEARCH(("Pasado"),(G9))))</formula>
    </cfRule>
  </conditionalFormatting>
  <conditionalFormatting sqref="G12 G14">
    <cfRule type="containsText" dxfId="39" priority="29" operator="containsText" text="Bloqueado">
      <formula>NOT(ISERROR(SEARCH(("Bloqueado"),(G12))))</formula>
    </cfRule>
    <cfRule type="containsText" dxfId="38" priority="30" operator="containsText" text="Fallado">
      <formula>NOT(ISERROR(SEARCH(("Fallado"),(G12))))</formula>
    </cfRule>
    <cfRule type="containsText" dxfId="37" priority="31" operator="containsText" text="No ejecutado">
      <formula>NOT(ISERROR(SEARCH(("No ejecutado"),(G12))))</formula>
    </cfRule>
    <cfRule type="containsText" dxfId="36" priority="32" operator="containsText" text="Pasado">
      <formula>NOT(ISERROR(SEARCH(("Pasado"),(G12))))</formula>
    </cfRule>
  </conditionalFormatting>
  <conditionalFormatting sqref="G13">
    <cfRule type="containsText" dxfId="35" priority="25" operator="containsText" text="Bloqueado">
      <formula>NOT(ISERROR(SEARCH(("Bloqueado"),(G13))))</formula>
    </cfRule>
    <cfRule type="containsText" dxfId="34" priority="26" operator="containsText" text="Fallado">
      <formula>NOT(ISERROR(SEARCH(("Fallado"),(G13))))</formula>
    </cfRule>
    <cfRule type="containsText" dxfId="33" priority="27" operator="containsText" text="No ejecutado">
      <formula>NOT(ISERROR(SEARCH(("No ejecutado"),(G13))))</formula>
    </cfRule>
    <cfRule type="containsText" dxfId="32" priority="28" operator="containsText" text="Pasado">
      <formula>NOT(ISERROR(SEARCH(("Pasado"),(G13))))</formula>
    </cfRule>
  </conditionalFormatting>
  <conditionalFormatting sqref="G16">
    <cfRule type="containsText" dxfId="31" priority="21" operator="containsText" text="Bloqueado">
      <formula>NOT(ISERROR(SEARCH(("Bloqueado"),(G16))))</formula>
    </cfRule>
    <cfRule type="containsText" dxfId="30" priority="22" operator="containsText" text="Fallado">
      <formula>NOT(ISERROR(SEARCH(("Fallado"),(G16))))</formula>
    </cfRule>
    <cfRule type="containsText" dxfId="29" priority="23" operator="containsText" text="No ejecutado">
      <formula>NOT(ISERROR(SEARCH(("No ejecutado"),(G16))))</formula>
    </cfRule>
    <cfRule type="containsText" dxfId="28" priority="24" operator="containsText" text="Pasado">
      <formula>NOT(ISERROR(SEARCH(("Pasado"),(G16))))</formula>
    </cfRule>
  </conditionalFormatting>
  <conditionalFormatting sqref="G25">
    <cfRule type="containsText" dxfId="27" priority="17" operator="containsText" text="Bloqueado">
      <formula>NOT(ISERROR(SEARCH(("Bloqueado"),(G25))))</formula>
    </cfRule>
    <cfRule type="containsText" dxfId="26" priority="18" operator="containsText" text="Fallado">
      <formula>NOT(ISERROR(SEARCH(("Fallado"),(G25))))</formula>
    </cfRule>
    <cfRule type="containsText" dxfId="25" priority="19" operator="containsText" text="No ejecutado">
      <formula>NOT(ISERROR(SEARCH(("No ejecutado"),(G25))))</formula>
    </cfRule>
    <cfRule type="containsText" dxfId="24" priority="20" operator="containsText" text="Pasado">
      <formula>NOT(ISERROR(SEARCH(("Pasado"),(G25))))</formula>
    </cfRule>
  </conditionalFormatting>
  <conditionalFormatting sqref="G24">
    <cfRule type="containsText" dxfId="23" priority="13" operator="containsText" text="Bloqueado">
      <formula>NOT(ISERROR(SEARCH(("Bloqueado"),(G24))))</formula>
    </cfRule>
    <cfRule type="containsText" dxfId="22" priority="14" operator="containsText" text="Fallado">
      <formula>NOT(ISERROR(SEARCH(("Fallado"),(G24))))</formula>
    </cfRule>
    <cfRule type="containsText" dxfId="21" priority="15" operator="containsText" text="No ejecutado">
      <formula>NOT(ISERROR(SEARCH(("No ejecutado"),(G24))))</formula>
    </cfRule>
    <cfRule type="containsText" dxfId="20" priority="16" operator="containsText" text="Pasado">
      <formula>NOT(ISERROR(SEARCH(("Pasado"),(G24))))</formula>
    </cfRule>
  </conditionalFormatting>
  <conditionalFormatting sqref="G27 G29">
    <cfRule type="containsText" dxfId="19" priority="9" operator="containsText" text="Bloqueado">
      <formula>NOT(ISERROR(SEARCH(("Bloqueado"),(G27))))</formula>
    </cfRule>
    <cfRule type="containsText" dxfId="18" priority="10" operator="containsText" text="Fallado">
      <formula>NOT(ISERROR(SEARCH(("Fallado"),(G27))))</formula>
    </cfRule>
    <cfRule type="containsText" dxfId="17" priority="11" operator="containsText" text="No ejecutado">
      <formula>NOT(ISERROR(SEARCH(("No ejecutado"),(G27))))</formula>
    </cfRule>
    <cfRule type="containsText" dxfId="16" priority="12" operator="containsText" text="Pasado">
      <formula>NOT(ISERROR(SEARCH(("Pasado"),(G27))))</formula>
    </cfRule>
  </conditionalFormatting>
  <conditionalFormatting sqref="G28">
    <cfRule type="containsText" dxfId="15" priority="5" operator="containsText" text="Bloqueado">
      <formula>NOT(ISERROR(SEARCH(("Bloqueado"),(G28))))</formula>
    </cfRule>
    <cfRule type="containsText" dxfId="14" priority="6" operator="containsText" text="Fallado">
      <formula>NOT(ISERROR(SEARCH(("Fallado"),(G28))))</formula>
    </cfRule>
    <cfRule type="containsText" dxfId="13" priority="7" operator="containsText" text="No ejecutado">
      <formula>NOT(ISERROR(SEARCH(("No ejecutado"),(G28))))</formula>
    </cfRule>
    <cfRule type="containsText" dxfId="12" priority="8" operator="containsText" text="Pasado">
      <formula>NOT(ISERROR(SEARCH(("Pasado"),(G28))))</formula>
    </cfRule>
  </conditionalFormatting>
  <conditionalFormatting sqref="A58:A61">
    <cfRule type="containsText" dxfId="3" priority="1" operator="containsText" text="Bloqueado">
      <formula>NOT(ISERROR(SEARCH(("Bloqueado"),(A58))))</formula>
    </cfRule>
    <cfRule type="containsText" dxfId="2" priority="2" operator="containsText" text="Fallado">
      <formula>NOT(ISERROR(SEARCH(("Fallado"),(A58))))</formula>
    </cfRule>
    <cfRule type="containsText" dxfId="1" priority="3" operator="containsText" text="No ejecutado">
      <formula>NOT(ISERROR(SEARCH(("No ejecutado"),(A58))))</formula>
    </cfRule>
    <cfRule type="containsText" dxfId="0" priority="4" operator="containsText" text="Pasado">
      <formula>NOT(ISERROR(SEARCH(("Pasado"),(A58))))</formula>
    </cfRule>
  </conditionalFormatting>
  <dataValidations count="1">
    <dataValidation type="list" allowBlank="1" showErrorMessage="1" sqref="G16:G25 A32:A35 A40:A43 A46:A49 A52:A55 G5:G10 G12:G14 G27:G29 A58:A61" xr:uid="{00000000-0002-0000-0300-000000000000}">
      <formula1>"No ejecutado,Pasado,Fallado,Bloqueado"</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9"/>
  <sheetViews>
    <sheetView tabSelected="1" topLeftCell="A16" workbookViewId="0">
      <selection activeCell="L8" sqref="L8"/>
    </sheetView>
  </sheetViews>
  <sheetFormatPr baseColWidth="10" defaultColWidth="14.42578125" defaultRowHeight="15" customHeight="1" x14ac:dyDescent="0.25"/>
  <cols>
    <col min="1" max="1" width="20.28515625" customWidth="1"/>
    <col min="2" max="2" width="26.140625" customWidth="1"/>
    <col min="3" max="3" width="15.42578125" customWidth="1"/>
    <col min="4" max="4" width="19.42578125" customWidth="1"/>
    <col min="5" max="5" width="28" bestFit="1" customWidth="1"/>
    <col min="6" max="6" width="18.5703125" customWidth="1"/>
    <col min="7" max="7" width="26.140625" customWidth="1"/>
  </cols>
  <sheetData>
    <row r="1" spans="1:7" x14ac:dyDescent="0.25">
      <c r="A1" s="45" t="s">
        <v>0</v>
      </c>
      <c r="B1" s="46"/>
      <c r="C1" s="46"/>
      <c r="D1" s="46"/>
      <c r="E1" s="46"/>
      <c r="F1" s="46"/>
      <c r="G1" s="54"/>
    </row>
    <row r="2" spans="1:7" x14ac:dyDescent="0.25">
      <c r="A2" s="19" t="s">
        <v>1</v>
      </c>
      <c r="B2" s="48" t="s">
        <v>51</v>
      </c>
      <c r="C2" s="46"/>
      <c r="D2" s="19" t="s">
        <v>2</v>
      </c>
      <c r="E2" s="48" t="s">
        <v>36</v>
      </c>
      <c r="F2" s="46"/>
      <c r="G2" s="47"/>
    </row>
    <row r="3" spans="1:7" ht="15.75" customHeight="1" x14ac:dyDescent="0.25">
      <c r="A3" s="20"/>
      <c r="B3" s="20"/>
    </row>
    <row r="4" spans="1:7" ht="15.75" customHeight="1" x14ac:dyDescent="0.25">
      <c r="A4" s="55" t="s">
        <v>38</v>
      </c>
      <c r="B4" s="56"/>
      <c r="C4" s="55" t="s">
        <v>37</v>
      </c>
      <c r="D4" s="56"/>
      <c r="E4" s="55" t="s">
        <v>3</v>
      </c>
      <c r="F4" s="56"/>
      <c r="G4" s="24" t="s">
        <v>24</v>
      </c>
    </row>
    <row r="5" spans="1:7" ht="30" x14ac:dyDescent="0.25">
      <c r="A5" s="21" t="str">
        <f>'CP-Home'!F2</f>
        <v>Home</v>
      </c>
      <c r="B5" s="22">
        <f>'CP-Home'!B37</f>
        <v>23</v>
      </c>
      <c r="C5" s="29" t="s">
        <v>25</v>
      </c>
      <c r="D5" s="22">
        <f>'CP-Home'!B33+'CP-Contact'!B17+'CP-About-us'!B14+'CP-Cart'!B32</f>
        <v>60</v>
      </c>
      <c r="E5" s="30" t="s">
        <v>26</v>
      </c>
      <c r="F5" s="22">
        <f>'CP-Home'!E33+'CP-Contact'!E17+'CP-About-us'!E14+'CP-Cart'!E32</f>
        <v>14</v>
      </c>
      <c r="G5" s="31">
        <f>F5/B9</f>
        <v>0.23333333333333334</v>
      </c>
    </row>
    <row r="6" spans="1:7" x14ac:dyDescent="0.25">
      <c r="A6" s="21" t="str">
        <f>'CP-Contact'!F2</f>
        <v>Contact</v>
      </c>
      <c r="B6" s="22">
        <f>'CP-Contact'!B21</f>
        <v>9</v>
      </c>
      <c r="C6" s="29" t="s">
        <v>27</v>
      </c>
      <c r="D6" s="22">
        <f>'CP-Home'!B34+'CP-Contact'!B18+'CP-About-us'!B15+'CP-Cart'!B33</f>
        <v>0</v>
      </c>
      <c r="E6" s="30" t="s">
        <v>28</v>
      </c>
      <c r="F6" s="22">
        <f>'CP-Home'!E34+'CP-Contact'!E18+'CP-About-us'!E15+'CP-Cart'!E33</f>
        <v>29</v>
      </c>
      <c r="G6" s="31">
        <f>F6/B9</f>
        <v>0.48333333333333334</v>
      </c>
    </row>
    <row r="7" spans="1:7" ht="30" x14ac:dyDescent="0.25">
      <c r="A7" s="21" t="str">
        <f>'CP-About-us'!F2</f>
        <v>About us</v>
      </c>
      <c r="B7" s="22">
        <f>'CP-About-us'!B18</f>
        <v>6</v>
      </c>
      <c r="C7" s="29" t="s">
        <v>13</v>
      </c>
      <c r="D7" s="22">
        <f>'CP-Home'!B35+'CP-Contact'!B19+'CP-About-us'!B16+'CP-Cart'!B34</f>
        <v>0</v>
      </c>
      <c r="E7" s="30" t="s">
        <v>29</v>
      </c>
      <c r="F7" s="22">
        <f>'CP-Home'!E35+'CP-Contact'!E19+'CP-About-us'!E16+'CP-Cart'!E34</f>
        <v>17</v>
      </c>
      <c r="G7" s="31">
        <f>F7/B9</f>
        <v>0.28333333333333333</v>
      </c>
    </row>
    <row r="8" spans="1:7" x14ac:dyDescent="0.25">
      <c r="A8" s="21" t="str">
        <f>'CP-Cart'!F2</f>
        <v>Cart</v>
      </c>
      <c r="B8" s="22">
        <f>'CP-Cart'!B36</f>
        <v>22</v>
      </c>
      <c r="C8" s="29" t="s">
        <v>15</v>
      </c>
      <c r="D8" s="22">
        <f>'CP-Home'!B36+'CP-Contact'!B20+'CP-About-us'!B17+'CP-Cart'!B35</f>
        <v>0</v>
      </c>
      <c r="E8" s="30" t="s">
        <v>30</v>
      </c>
      <c r="F8" s="22">
        <f>'CP-Home'!E36+'CP-Contact'!E20+'CP-About-us'!E17+'CP-Cart'!E35</f>
        <v>0</v>
      </c>
      <c r="G8" s="31">
        <f>F8/B9</f>
        <v>0</v>
      </c>
    </row>
    <row r="9" spans="1:7" ht="15.75" customHeight="1" x14ac:dyDescent="0.25">
      <c r="A9" s="24" t="s">
        <v>31</v>
      </c>
      <c r="B9" s="22">
        <f>SUM(B5:B8)</f>
        <v>60</v>
      </c>
    </row>
  </sheetData>
  <mergeCells count="6">
    <mergeCell ref="A1:G1"/>
    <mergeCell ref="B2:C2"/>
    <mergeCell ref="E2:G2"/>
    <mergeCell ref="A4:B4"/>
    <mergeCell ref="C4:D4"/>
    <mergeCell ref="E4:F4"/>
  </mergeCells>
  <conditionalFormatting sqref="C5:C8">
    <cfRule type="containsText" dxfId="11" priority="1" operator="containsText" text="Bloqueado">
      <formula>NOT(ISERROR(SEARCH(("Bloqueado"),(C5))))</formula>
    </cfRule>
    <cfRule type="containsText" dxfId="10" priority="2" operator="containsText" text="Fallado">
      <formula>NOT(ISERROR(SEARCH(("Fallado"),(C5))))</formula>
    </cfRule>
    <cfRule type="containsText" dxfId="9" priority="3" operator="containsText" text="No ejecutado">
      <formula>NOT(ISERROR(SEARCH(("No ejecutado"),(C5))))</formula>
    </cfRule>
    <cfRule type="containsText" dxfId="8" priority="4" operator="containsText" text="Pasado">
      <formula>NOT(ISERROR(SEARCH(("Pasado"),(C5))))</formula>
    </cfRule>
  </conditionalFormatting>
  <conditionalFormatting sqref="E5:E8">
    <cfRule type="containsText" dxfId="7" priority="5" operator="containsText" text="Bloqueado">
      <formula>NOT(ISERROR(SEARCH(("Bloqueado"),(E5))))</formula>
    </cfRule>
    <cfRule type="containsText" dxfId="6" priority="6" operator="containsText" text="Fallado">
      <formula>NOT(ISERROR(SEARCH(("Fallado"),(E5))))</formula>
    </cfRule>
    <cfRule type="containsText" dxfId="5" priority="7" operator="containsText" text="No ejecutado">
      <formula>NOT(ISERROR(SEARCH(("No ejecutado"),(E5))))</formula>
    </cfRule>
    <cfRule type="containsText" dxfId="4" priority="8" operator="containsText" text="Pasado">
      <formula>NOT(ISERROR(SEARCH(("Pasado"),(E5))))</formula>
    </cfRule>
  </conditionalFormatting>
  <dataValidations count="1">
    <dataValidation type="list" allowBlank="1" showErrorMessage="1" sqref="C5:C8" xr:uid="{00000000-0002-0000-0700-000000000000}">
      <formula1>"No ejecutado,Pasado,Fallado,Bloqueado"</formula1>
    </dataValidation>
  </dataValidation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CP-Home</vt:lpstr>
      <vt:lpstr>CP-Contact</vt:lpstr>
      <vt:lpstr>CP-About-us</vt:lpstr>
      <vt:lpstr>CP-Cart</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Betania Moreno</dc:creator>
  <cp:lastModifiedBy>Cristhian David Montaño Vargas</cp:lastModifiedBy>
  <dcterms:created xsi:type="dcterms:W3CDTF">2022-08-24T14:07:48Z</dcterms:created>
  <dcterms:modified xsi:type="dcterms:W3CDTF">2024-04-08T23:23:28Z</dcterms:modified>
</cp:coreProperties>
</file>