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c626824cebfb87bc/Cristhian/Pruebas-Tecnicas/prueba-tecnica-bavaria/Diseño-de-pruebas/"/>
    </mc:Choice>
  </mc:AlternateContent>
  <xr:revisionPtr revIDLastSave="2738" documentId="11_BBB6C6DFD182FA3E0536452DE2B47776D1957647" xr6:coauthVersionLast="47" xr6:coauthVersionMax="47" xr10:uidLastSave="{41B8CA15-6084-413F-8C75-16A5093902CE}"/>
  <bookViews>
    <workbookView xWindow="-120" yWindow="-120" windowWidth="29040" windowHeight="15840" firstSheet="2" activeTab="8" xr2:uid="{00000000-000D-0000-FFFF-FFFF00000000}"/>
  </bookViews>
  <sheets>
    <sheet name="Test-Home" sheetId="1" r:id="rId1"/>
    <sheet name="Test-Nustra-Historia" sheetId="2" r:id="rId2"/>
    <sheet name="Test-Cerveza-Dorada" sheetId="3" r:id="rId3"/>
    <sheet name="Test-Cerveza-Roja" sheetId="4" r:id="rId4"/>
    <sheet name="Test-Cerveza-Negra" sheetId="5" r:id="rId5"/>
    <sheet name="Test-Gran-Club-Colombia" sheetId="6" r:id="rId6"/>
    <sheet name="Test-Club-473" sheetId="7" r:id="rId7"/>
    <sheet name="Test-Oktoberfest" sheetId="9" r:id="rId8"/>
    <sheet name="Resumen" sheetId="8" r:id="rId9"/>
  </sheets>
  <definedNames>
    <definedName name="Z_23A45C00_7529_4801_B0A0_BF4BE4353BBB_.wvu.FilterData" localSheetId="0" hidden="1">'Test-Home'!$A$3:$H$48</definedName>
  </definedNames>
  <calcPr calcId="191029"/>
  <customWorkbookViews>
    <customWorkbookView name="Filtro 2" guid="{23A45C00-7529-4801-B0A0-BF4BE4353BB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dVBuZaQe4lRfwSS+Vo+b4/r5HgA=="/>
    </ext>
  </extLst>
</workbook>
</file>

<file path=xl/calcChain.xml><?xml version="1.0" encoding="utf-8"?>
<calcChain xmlns="http://schemas.openxmlformats.org/spreadsheetml/2006/main">
  <c r="D8" i="8" l="1"/>
  <c r="D7" i="8"/>
  <c r="D6" i="8"/>
  <c r="D5" i="8"/>
  <c r="B33" i="9"/>
  <c r="B32" i="9"/>
  <c r="B31" i="9"/>
  <c r="B30" i="9"/>
  <c r="B34" i="9" s="1"/>
  <c r="A29" i="9"/>
  <c r="E19" i="9"/>
  <c r="E18" i="9"/>
  <c r="E17" i="9"/>
  <c r="E16" i="9"/>
  <c r="B33" i="7"/>
  <c r="B32" i="7"/>
  <c r="B31" i="7"/>
  <c r="B30" i="7"/>
  <c r="B19" i="6"/>
  <c r="B18" i="6"/>
  <c r="B17" i="6"/>
  <c r="B16" i="6"/>
  <c r="E19" i="6"/>
  <c r="E18" i="6"/>
  <c r="E17" i="6"/>
  <c r="E16" i="6"/>
  <c r="B33" i="6"/>
  <c r="B32" i="6"/>
  <c r="B31" i="6"/>
  <c r="B30" i="6"/>
  <c r="B34" i="6" s="1"/>
  <c r="A29" i="6"/>
  <c r="B33" i="5"/>
  <c r="B32" i="5"/>
  <c r="B31" i="5"/>
  <c r="B30" i="5"/>
  <c r="B19" i="4"/>
  <c r="B18" i="4"/>
  <c r="B17" i="4"/>
  <c r="B16" i="4"/>
  <c r="B33" i="4"/>
  <c r="B32" i="4"/>
  <c r="B31" i="4"/>
  <c r="B30" i="4"/>
  <c r="B19" i="3"/>
  <c r="B18" i="3"/>
  <c r="B17" i="3"/>
  <c r="B16" i="3"/>
  <c r="B13" i="2"/>
  <c r="B12" i="2"/>
  <c r="B11" i="2"/>
  <c r="B10" i="2"/>
  <c r="B22" i="2"/>
  <c r="B96" i="1"/>
  <c r="B95" i="1"/>
  <c r="B94" i="1"/>
  <c r="B93" i="1"/>
  <c r="B90" i="1"/>
  <c r="B89" i="1"/>
  <c r="B88" i="1"/>
  <c r="B87" i="1"/>
  <c r="B84" i="1"/>
  <c r="B83" i="1"/>
  <c r="B82" i="1"/>
  <c r="B81" i="1"/>
  <c r="B78" i="1"/>
  <c r="B77" i="1"/>
  <c r="B76" i="1"/>
  <c r="B75" i="1"/>
  <c r="B72" i="1"/>
  <c r="B71" i="1"/>
  <c r="B70" i="1"/>
  <c r="B69" i="1"/>
  <c r="B63" i="1"/>
  <c r="B60" i="1"/>
  <c r="B59" i="1"/>
  <c r="B58" i="1"/>
  <c r="B57" i="1"/>
  <c r="A92" i="1"/>
  <c r="A86" i="1"/>
  <c r="A80" i="1"/>
  <c r="E46" i="1"/>
  <c r="E45" i="1"/>
  <c r="E44" i="1"/>
  <c r="E43" i="1"/>
  <c r="A74" i="1"/>
  <c r="A68" i="1"/>
  <c r="A62" i="1"/>
  <c r="A12" i="8"/>
  <c r="B27" i="9"/>
  <c r="B19" i="9" s="1"/>
  <c r="B26" i="9"/>
  <c r="B18" i="9" s="1"/>
  <c r="B25" i="9"/>
  <c r="B17" i="9" s="1"/>
  <c r="B24" i="9"/>
  <c r="B16" i="9" s="1"/>
  <c r="A23" i="9"/>
  <c r="D15" i="9"/>
  <c r="A15" i="9"/>
  <c r="B66" i="1"/>
  <c r="B65" i="1"/>
  <c r="B64" i="1"/>
  <c r="A56" i="1"/>
  <c r="B54" i="1"/>
  <c r="B53" i="1"/>
  <c r="B52" i="1"/>
  <c r="B51" i="1"/>
  <c r="A29" i="7"/>
  <c r="B27" i="7"/>
  <c r="B26" i="7"/>
  <c r="B25" i="7"/>
  <c r="B24" i="7"/>
  <c r="A23" i="7"/>
  <c r="A15" i="7"/>
  <c r="E19" i="7"/>
  <c r="E18" i="7"/>
  <c r="E17" i="7"/>
  <c r="E16" i="7"/>
  <c r="D15" i="7"/>
  <c r="B27" i="6"/>
  <c r="B26" i="6"/>
  <c r="B25" i="6"/>
  <c r="B24" i="6"/>
  <c r="A23" i="6"/>
  <c r="A15" i="6"/>
  <c r="D15" i="6"/>
  <c r="A29" i="5"/>
  <c r="B27" i="5"/>
  <c r="B26" i="5"/>
  <c r="B25" i="5"/>
  <c r="B24" i="5"/>
  <c r="A23" i="5"/>
  <c r="A15" i="5"/>
  <c r="E19" i="5"/>
  <c r="E18" i="5"/>
  <c r="E17" i="5"/>
  <c r="E16" i="5"/>
  <c r="D15" i="5"/>
  <c r="A29" i="4"/>
  <c r="B27" i="4"/>
  <c r="B26" i="4"/>
  <c r="B25" i="4"/>
  <c r="B24" i="4"/>
  <c r="A23" i="4"/>
  <c r="A15" i="4"/>
  <c r="E19" i="4"/>
  <c r="E18" i="4"/>
  <c r="E17" i="4"/>
  <c r="E16" i="4"/>
  <c r="D15" i="4"/>
  <c r="B33" i="3"/>
  <c r="B32" i="3"/>
  <c r="B31" i="3"/>
  <c r="B30" i="3"/>
  <c r="A29" i="3"/>
  <c r="B27" i="3"/>
  <c r="B26" i="3"/>
  <c r="B25" i="3"/>
  <c r="B24" i="3"/>
  <c r="A23" i="3"/>
  <c r="A15" i="3"/>
  <c r="E19" i="3"/>
  <c r="E18" i="3"/>
  <c r="E17" i="3"/>
  <c r="E16" i="3"/>
  <c r="D15" i="3"/>
  <c r="A11" i="8"/>
  <c r="A10" i="8"/>
  <c r="A9" i="8"/>
  <c r="A8" i="8"/>
  <c r="A7" i="8"/>
  <c r="A6" i="8"/>
  <c r="A5" i="8"/>
  <c r="B21" i="2"/>
  <c r="B20" i="2"/>
  <c r="B19" i="2"/>
  <c r="B18" i="2"/>
  <c r="A17" i="2"/>
  <c r="E13" i="2"/>
  <c r="E12" i="2"/>
  <c r="E11" i="2"/>
  <c r="E10" i="2"/>
  <c r="D9" i="2"/>
  <c r="A9" i="2"/>
  <c r="A50" i="1"/>
  <c r="D42" i="1"/>
  <c r="A42" i="1"/>
  <c r="B20" i="9" l="1"/>
  <c r="B12" i="8" s="1"/>
  <c r="E20" i="9"/>
  <c r="F16" i="9" s="1"/>
  <c r="B16" i="7"/>
  <c r="B18" i="7"/>
  <c r="B19" i="7"/>
  <c r="B17" i="7"/>
  <c r="B17" i="5"/>
  <c r="B18" i="5"/>
  <c r="B19" i="5"/>
  <c r="B16" i="5"/>
  <c r="B46" i="1"/>
  <c r="B43" i="1"/>
  <c r="B44" i="1"/>
  <c r="B45" i="1"/>
  <c r="B97" i="1"/>
  <c r="B91" i="1"/>
  <c r="B85" i="1"/>
  <c r="B79" i="1"/>
  <c r="B73" i="1"/>
  <c r="F6" i="8"/>
  <c r="F7" i="8"/>
  <c r="F8" i="8"/>
  <c r="F5" i="8"/>
  <c r="B28" i="9"/>
  <c r="B28" i="5"/>
  <c r="B34" i="4"/>
  <c r="B28" i="4"/>
  <c r="B28" i="3"/>
  <c r="B67" i="1"/>
  <c r="B61" i="1"/>
  <c r="B28" i="7"/>
  <c r="B34" i="7"/>
  <c r="E20" i="7"/>
  <c r="F17" i="7" s="1"/>
  <c r="B28" i="6"/>
  <c r="E20" i="6"/>
  <c r="F17" i="6" s="1"/>
  <c r="B34" i="5"/>
  <c r="E20" i="5"/>
  <c r="F17" i="5" s="1"/>
  <c r="E20" i="4"/>
  <c r="F16" i="4" s="1"/>
  <c r="B34" i="3"/>
  <c r="E20" i="3"/>
  <c r="F17" i="3" s="1"/>
  <c r="B55" i="1"/>
  <c r="E14" i="2"/>
  <c r="F11" i="2" s="1"/>
  <c r="E47" i="1"/>
  <c r="F46" i="1" s="1"/>
  <c r="F19" i="9" l="1"/>
  <c r="F18" i="9"/>
  <c r="F17" i="9"/>
  <c r="B47" i="1"/>
  <c r="B5" i="8" s="1"/>
  <c r="F45" i="1"/>
  <c r="F44" i="1"/>
  <c r="F16" i="7"/>
  <c r="F19" i="7"/>
  <c r="F18" i="7"/>
  <c r="B20" i="7"/>
  <c r="B11" i="8" s="1"/>
  <c r="F19" i="6"/>
  <c r="F18" i="6"/>
  <c r="F16" i="6"/>
  <c r="B20" i="6"/>
  <c r="B10" i="8" s="1"/>
  <c r="F19" i="5"/>
  <c r="F18" i="5"/>
  <c r="F16" i="5"/>
  <c r="B20" i="5"/>
  <c r="B9" i="8" s="1"/>
  <c r="F18" i="4"/>
  <c r="F17" i="4"/>
  <c r="F19" i="4"/>
  <c r="B20" i="4"/>
  <c r="B8" i="8" s="1"/>
  <c r="F16" i="3"/>
  <c r="F19" i="3"/>
  <c r="F18" i="3"/>
  <c r="B20" i="3"/>
  <c r="B7" i="8" s="1"/>
  <c r="F12" i="2"/>
  <c r="F10" i="2"/>
  <c r="B14" i="2"/>
  <c r="B6" i="8" s="1"/>
  <c r="F13" i="2"/>
  <c r="F43" i="1"/>
  <c r="B13" i="8" l="1"/>
  <c r="G6" i="8" s="1"/>
  <c r="G5" i="8" l="1"/>
  <c r="G8" i="8"/>
  <c r="G7" i="8"/>
</calcChain>
</file>

<file path=xl/sharedStrings.xml><?xml version="1.0" encoding="utf-8"?>
<sst xmlns="http://schemas.openxmlformats.org/spreadsheetml/2006/main" count="1005" uniqueCount="155">
  <si>
    <t>CASOS DE PRUEBAS</t>
  </si>
  <si>
    <t>Nombre del proyecto</t>
  </si>
  <si>
    <t>Nombre ejecución</t>
  </si>
  <si>
    <t>Tipos de pruebas</t>
  </si>
  <si>
    <t>Nombre del campos</t>
  </si>
  <si>
    <t>Url</t>
  </si>
  <si>
    <t>Flujo</t>
  </si>
  <si>
    <t>Resultado esperado</t>
  </si>
  <si>
    <t>Valores</t>
  </si>
  <si>
    <t>Estado de la prueba</t>
  </si>
  <si>
    <t>Resultado Obtenido</t>
  </si>
  <si>
    <t>PU</t>
  </si>
  <si>
    <t>El campo debe aplicar las validaciones correspondientes</t>
  </si>
  <si>
    <t>Fallado</t>
  </si>
  <si>
    <t>N/A</t>
  </si>
  <si>
    <t>Pasado</t>
  </si>
  <si>
    <t>PF</t>
  </si>
  <si>
    <t>PI</t>
  </si>
  <si>
    <t>Consola del navegador</t>
  </si>
  <si>
    <t>Al iniciar el sistema no debe mostrar errores y consol.log, en la consola del navegador.</t>
  </si>
  <si>
    <t xml:space="preserve">El sistema no debe tener errores y console.log, en la consola del navegador </t>
  </si>
  <si>
    <t>PNF</t>
  </si>
  <si>
    <t>Responsive</t>
  </si>
  <si>
    <t>La página debe ser responsive para que el usuario pueda visualizarlo en cualquier resolución de una pantalla</t>
  </si>
  <si>
    <t>Se debe aplicar el responsive de la página</t>
  </si>
  <si>
    <t>Porcentaje de cada prueba</t>
  </si>
  <si>
    <t>No ejecutado</t>
  </si>
  <si>
    <t>Pruebas Unitarias (PU)</t>
  </si>
  <si>
    <t>Bloqueado</t>
  </si>
  <si>
    <t>Pruebas Funcionales (PF)</t>
  </si>
  <si>
    <t>Pruebas No Funcionales (PNF)</t>
  </si>
  <si>
    <t>Pruebas Integración (PI)</t>
  </si>
  <si>
    <t>Total de pruebas</t>
  </si>
  <si>
    <t>Total tipos de prueba</t>
  </si>
  <si>
    <t>TOTALES POR SET DE PRUEBAS</t>
  </si>
  <si>
    <t>Pruebas realizadas</t>
  </si>
  <si>
    <t>Suma total</t>
  </si>
  <si>
    <t>Resumen</t>
  </si>
  <si>
    <t>Estado de las pruebas</t>
  </si>
  <si>
    <t>Se valida los campos correspondientes antes de realizar la petición, si la validación es invalida no genera la petición y debe mostrar los mensajes correspondientes a cada campo, y la validación es valida envía la petición al backend sin problema</t>
  </si>
  <si>
    <t>Casos de pruebas</t>
  </si>
  <si>
    <t>Prueba técnica</t>
  </si>
  <si>
    <t>Logo de la marca</t>
  </si>
  <si>
    <t>https://www.clubcolombia.com.co</t>
  </si>
  <si>
    <t>Hacer clic en el logo de la marca</t>
  </si>
  <si>
    <t>Debería redireccionar a la página principal del sitio web de Club Colombia</t>
  </si>
  <si>
    <t>Nuestra Cerveza</t>
  </si>
  <si>
    <t>Debería desplegar una lista de opciones de cerveza y redireccionarlo a cada una</t>
  </si>
  <si>
    <r>
      <t xml:space="preserve">Hacer clic en "Nuestra Cerveza" se despliega las siguientes opciones:
</t>
    </r>
    <r>
      <rPr>
        <b/>
        <sz val="11"/>
        <color theme="1"/>
        <rFont val="Calibri"/>
        <family val="2"/>
      </rPr>
      <t>1. Nuestra Historia
2. Dorada
3. Roja
4. Negra
5. Gran Club Colombia
6. Club 473
7. Oktoberfest 2023</t>
    </r>
  </si>
  <si>
    <t>Unicca</t>
  </si>
  <si>
    <t xml:space="preserve">Hacer clic en "Unicca" </t>
  </si>
  <si>
    <t>Debería redireccionar a la página de Unicca</t>
  </si>
  <si>
    <t>CP2-Navbar</t>
  </si>
  <si>
    <t>Navbar</t>
  </si>
  <si>
    <r>
      <t xml:space="preserve">El navbar tendra la siguiente navegación:
</t>
    </r>
    <r>
      <rPr>
        <b/>
        <sz val="11"/>
        <color theme="1"/>
        <rFont val="Calibri"/>
        <family val="2"/>
      </rPr>
      <t>1. Logo de la marca
2. Nuestra Cervezas:
    1. Nuestra Historia
    2. Dorada
    3. Roja
    4. Negra
    5. Gran Club Colombia
    6. Club 473
    7. Oktoberfest 2023
3. Únicca</t>
    </r>
  </si>
  <si>
    <t>Cada opción del navbar lo debe navegar en sus respectivos enlaces</t>
  </si>
  <si>
    <t>Footer</t>
  </si>
  <si>
    <r>
      <t xml:space="preserve">El footer deberá tener 3 secciones principales y de resto de información en la parte inferior:
</t>
    </r>
    <r>
      <rPr>
        <b/>
        <sz val="11"/>
        <color theme="1"/>
        <rFont val="Calibri"/>
        <family val="2"/>
      </rPr>
      <t>1. Suscripción:
    1. campo correo
    2. Terminos de uso
    3. Aviso de privacidad y de cookies
2. Nuestras Cervezas
    1. Cerveza Dorada
    2. Cerveza Roja
    3. Cerveza Negra
    4. Oktoberfest 2023
3. Comprar Cerveza
    1. Cerveza a domicilio
    2. Cerveza al por mayor</t>
    </r>
  </si>
  <si>
    <t>Cada opción del footer lo debe navegar en sus respectivos enlaces</t>
  </si>
  <si>
    <t>CP3-Visualizar productos</t>
  </si>
  <si>
    <t>Visualizar producto</t>
  </si>
  <si>
    <t>Botón Comprar</t>
  </si>
  <si>
    <t>Botón Conoce más</t>
  </si>
  <si>
    <t>Al da click en este botón lo debe redireccionar a este enlace https://www.tadadelivery.com.co/</t>
  </si>
  <si>
    <t>Se visualiza cada producto con si titulo imagen y descripción del mismo, con dos botones de compra y conoce más.</t>
  </si>
  <si>
    <t>Lo redireccioa a la pagina correspondiente</t>
  </si>
  <si>
    <t>Al dar click en el botón, no esta redireccionando bien a la página o la página del proveedor esta bloqueada.</t>
  </si>
  <si>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evidencias&gt;home&gt;Screenshot_1.png</t>
    </r>
  </si>
  <si>
    <t>Al dar click lo deberiá redireccionar al detalle de cada producto.</t>
  </si>
  <si>
    <t>CP4-Visualizar 3 productos</t>
  </si>
  <si>
    <t>Precio</t>
  </si>
  <si>
    <t>CP5-Footer</t>
  </si>
  <si>
    <t>Se debe visualizar el precio correspondiente de cada productor</t>
  </si>
  <si>
    <t>Se visualiza correctamente</t>
  </si>
  <si>
    <t>Visualizar la sección 2: Nuestras Cervezas</t>
  </si>
  <si>
    <r>
      <t xml:space="preserve">Se debe visualizar la siguiente información:
</t>
    </r>
    <r>
      <rPr>
        <b/>
        <sz val="11"/>
        <color theme="1"/>
        <rFont val="Calibri"/>
        <family val="2"/>
      </rPr>
      <t>1. Cerveza Dorada
2. Cerveza Roja
3. Cerveza Negra
4. Oktoberfest 2023</t>
    </r>
  </si>
  <si>
    <r>
      <t xml:space="preserve">Se debe visualizar la siguiente información:
</t>
    </r>
    <r>
      <rPr>
        <b/>
        <sz val="11"/>
        <color theme="1"/>
        <rFont val="Calibri"/>
        <family val="2"/>
      </rPr>
      <t>1. campo correo
2. Terminos de uso
3. Aviso de privacidad y cookies</t>
    </r>
  </si>
  <si>
    <t>Visualizar la sección 3: Comprar Cerveza</t>
  </si>
  <si>
    <r>
      <t xml:space="preserve">Se debe visualizar la siguiente información:
</t>
    </r>
    <r>
      <rPr>
        <b/>
        <sz val="11"/>
        <color theme="1"/>
        <rFont val="Calibri"/>
        <family val="2"/>
      </rPr>
      <t>1. Cerveza a domicilio
2. Cerveza al por mayor</t>
    </r>
  </si>
  <si>
    <t>CP6-Footer - Suscribirme</t>
  </si>
  <si>
    <t>Visualizar la sección 1: Suscribirme</t>
  </si>
  <si>
    <t>Correo</t>
  </si>
  <si>
    <t>Botón Suscribirme</t>
  </si>
  <si>
    <t>Check Términos de Uso</t>
  </si>
  <si>
    <t>Link Términos de Uso</t>
  </si>
  <si>
    <t>Check Aviso de Privacidad y de Cookies</t>
  </si>
  <si>
    <t>Link Aviso de Privacidad y de Cookies</t>
  </si>
  <si>
    <t>Link Cerveza Dorada</t>
  </si>
  <si>
    <t>Link Cerveza Roja</t>
  </si>
  <si>
    <t>Link Cerveza Negra</t>
  </si>
  <si>
    <t>Link Oktoberfest 2023</t>
  </si>
  <si>
    <t>Link Cerveza a domicilio</t>
  </si>
  <si>
    <t>Link Cerveza al por mayor</t>
  </si>
  <si>
    <t>Al dar click lo deberiá redireccionar a la página correspondiente.</t>
  </si>
  <si>
    <t>CP7-Footer - Nuestra Cervezas</t>
  </si>
  <si>
    <t>CP8-Footer - Comprar Cerveza</t>
  </si>
  <si>
    <r>
      <t xml:space="preserve">Este campo debe tener las siguientes validaciones:
</t>
    </r>
    <r>
      <rPr>
        <b/>
        <sz val="11"/>
        <color theme="1"/>
        <rFont val="Calibri"/>
        <family val="2"/>
      </rPr>
      <t>1. Debe tener un máximo de 100 caracteres de lo contrario el sistema debe mostrar el mensaje de error "El campo sólo permite un máximo 100 caracteres".
2. El campo debe ser requerido de lo contrario el sistema mostrara el mensaje de error "El campo es requerido".
3. No se debe permitir espacios iniciales de lo contrario el sistema debe mostrar el mensaje de error "No se permite espacios iniciales antes de la primera letra". 
5. Debe tener el siguiente formatao XXXXX@XXX.XXX o XXXXX@XXX.XX.XX de lo contrario el sistema debe mostar el mensaje de error "El campo no esta aplicando el formato correcto"</t>
    </r>
  </si>
  <si>
    <t>qapruebascristhian@gmail.com</t>
  </si>
  <si>
    <r>
      <t>Este campo debe tener las siguientes validaciones:</t>
    </r>
    <r>
      <rPr>
        <b/>
        <sz val="11"/>
        <color theme="1"/>
        <rFont val="Calibri"/>
        <family val="2"/>
      </rPr>
      <t xml:space="preserve">
1. El campo debe ser requerido de lo contrario el sistema mostrara el mensaje de error "El campo es requerido".</t>
    </r>
  </si>
  <si>
    <t>Este link lo debe redireccionar a esta url: https://www.bavaria.co/términos-y-condiciones</t>
  </si>
  <si>
    <t>Este link lo debe redireccionar a un PDF correspondiente</t>
  </si>
  <si>
    <t>Lo redireccioa a la PDF correspondiente</t>
  </si>
  <si>
    <t>Lo redirecciona a la página correspondiente</t>
  </si>
  <si>
    <r>
      <t xml:space="preserve">El sistema debe aplicar las validaciones correspondientes de los comapos del formulario:
</t>
    </r>
    <r>
      <rPr>
        <b/>
        <sz val="11"/>
        <color theme="1"/>
        <rFont val="Calibri"/>
        <family val="2"/>
      </rPr>
      <t>Paso:</t>
    </r>
    <r>
      <rPr>
        <sz val="11"/>
        <color theme="1"/>
        <rFont val="Calibri"/>
        <family val="2"/>
      </rPr>
      <t xml:space="preserve">
</t>
    </r>
    <r>
      <rPr>
        <b/>
        <sz val="11"/>
        <color theme="1"/>
        <rFont val="Calibri"/>
        <family val="2"/>
      </rPr>
      <t>1. El formulario no puede enviar si algunos de los campos no esta cumpliendo con las validaciones asociadas.
2. Si el formulario cumple con las validaciones de los campos se debe enviar la información a la api correspondiente y devolver el siguiente mensaje "¡Te has suscrito correctamente!"</t>
    </r>
  </si>
  <si>
    <t>Check</t>
  </si>
  <si>
    <r>
      <t xml:space="preserve">Se debe verificar para el tema del responsive las medidas ya que algunos iconos visualmente se remonta. Las evidencias estan en la carpeta </t>
    </r>
    <r>
      <rPr>
        <b/>
        <sz val="11"/>
        <color theme="1"/>
        <rFont val="Calibri"/>
        <family val="2"/>
      </rPr>
      <t>evidecias&gt;home&gt;Screenshot_3.png</t>
    </r>
  </si>
  <si>
    <r>
      <t xml:space="preserve">Al enviar la información en la consola del navegador se genera console.log y TypeError de alguna función se debe revisar. Las evidancias estan en la carpeta </t>
    </r>
    <r>
      <rPr>
        <b/>
        <sz val="11"/>
        <color theme="1"/>
        <rFont val="Calibri"/>
        <family val="2"/>
      </rPr>
      <t>evidencias&gt;home&gt;Screenshot_2.png</t>
    </r>
  </si>
  <si>
    <r>
      <t xml:space="preserve">La imagen no esta bien centrada y deja un espacio en la parte derecha de la imagen. Las evidecias estan en la carpeta </t>
    </r>
    <r>
      <rPr>
        <b/>
        <sz val="11"/>
        <color theme="1"/>
        <rFont val="Calibri"/>
        <family val="2"/>
      </rPr>
      <t>evidencias&gt;home&gt;Screenshot_4.png</t>
    </r>
  </si>
  <si>
    <t>Diseño y experiencia de usuarios (Para mejorar)</t>
  </si>
  <si>
    <t>El diseño y la visaualización debe ser bien visto para el usuario</t>
  </si>
  <si>
    <t>Pruebas del Sitio Web de Club Colombia</t>
  </si>
  <si>
    <t>https://www.clubcolombia.com.co/historia-club-colombia</t>
  </si>
  <si>
    <r>
      <t xml:space="preserve">Se debe verificar para el tema del responsive las medidas ya que algunos iconos visualmente se remonta. Las evidencias estan en la carpeta </t>
    </r>
    <r>
      <rPr>
        <b/>
        <sz val="11"/>
        <color theme="1"/>
        <rFont val="Calibri"/>
        <family val="2"/>
      </rPr>
      <t>evidecias&gt;Nuestra-Historia&gt;Screenshot_1.png</t>
    </r>
  </si>
  <si>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evidencias&gt;Nuestra-Historia&gt;Screenshot_2.png</t>
    </r>
  </si>
  <si>
    <t>Visualización del carrusel "Todas Nuestras Cervezas"</t>
  </si>
  <si>
    <t>CP11: Todas Nuestras cervezas</t>
  </si>
  <si>
    <t>https://www.clubcolombia.com.co/cervezas-club-colombia/club-dorada</t>
  </si>
  <si>
    <t>Se visualiza cada producto con su titulo e imagen del mismo,sólo se mostrara los productos que no esten en el detalle (Ejemplo: si estamos en el detalle de la cerveza dorada, este producto no se visualiza en el carrusel), con dos botones de compra y conoce más.</t>
  </si>
  <si>
    <t>CP10: Verificación de apertura detalle de la cerveza dorada</t>
  </si>
  <si>
    <t>CP9: Verificación de Apertura de Nuestra Historia</t>
  </si>
  <si>
    <t>CP1: Apertura de la Home</t>
  </si>
  <si>
    <r>
      <t xml:space="preserve">Se debe verificar para el tema del responsive las medidas ya que algunos iconos visualmente se remonta. Las evidencias estan en la carpeta </t>
    </r>
    <r>
      <rPr>
        <b/>
        <sz val="11"/>
        <color theme="1"/>
        <rFont val="Calibri"/>
        <family val="2"/>
      </rPr>
      <t>evidecias&gt;Cerveza-Dorada&gt;Screenshot_1.png</t>
    </r>
  </si>
  <si>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evidencias&gt;Cerveza-Dorada&gt;Screenshot_2.png</t>
    </r>
  </si>
  <si>
    <t>CP12: Verificación de apertura detalle de la cerveza roja</t>
  </si>
  <si>
    <t>CP13: Todas Nuestras cervezas</t>
  </si>
  <si>
    <t>Al da click en este botón lo debe redireccionar a este enlace https://www.tadadelivery.com/es-co</t>
  </si>
  <si>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evidencias&gt;Cerveza-Roja&gt;Screenshot_1.png</t>
    </r>
  </si>
  <si>
    <t>CP15: Todas Nuestras cervezas</t>
  </si>
  <si>
    <r>
      <t xml:space="preserve">Se debe verificar para el tema del responsive las medidas ya que algunos iconos visualmente se remonta. Las evidencias estan en la carpeta </t>
    </r>
    <r>
      <rPr>
        <b/>
        <sz val="11"/>
        <color theme="1"/>
        <rFont val="Calibri"/>
        <family val="2"/>
      </rPr>
      <t>evidecias&gt;Cerveza-Negra&gt;Screenshot_1.png</t>
    </r>
  </si>
  <si>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evidencias&gt;Cerveza-Negra&gt;Screenshot_2.png</t>
    </r>
  </si>
  <si>
    <t>CP14: Verificación de apertura detalle de la cerveza negra</t>
  </si>
  <si>
    <t>CP16: Verificación de apertura detalle de la cerveza Gran Club Colombia</t>
  </si>
  <si>
    <t>https://www.clubcolombia.com.co/cervezas-club-colombia/club-roja</t>
  </si>
  <si>
    <t>https://www.clubcolombia.com.co/cervezas-club-colombia/club-negra</t>
  </si>
  <si>
    <t>https://www.clubcolombia.com.co/cervezas-club-colombia/gran-club-colombia</t>
  </si>
  <si>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evidencias&gt;Cerveza-Gran-Club-Colombia&gt;Screenshot_5.png</t>
    </r>
  </si>
  <si>
    <r>
      <t xml:space="preserve">Se debe verificar para el tema del responsive las medidas ya que algunos iconos visualmente se remonta. Las evidencias estan en la carpeta </t>
    </r>
    <r>
      <rPr>
        <b/>
        <sz val="11"/>
        <color theme="1"/>
        <rFont val="Calibri"/>
        <family val="2"/>
      </rPr>
      <t>evidecias&gt;Cerveza-Gran-Club-Colombia&gt;Screenshot_1.png, Screenshot_2.png, Screenshot_3.png, Screenshot_4.png</t>
    </r>
  </si>
  <si>
    <t>CP17: Todas Nuestras cervezas</t>
  </si>
  <si>
    <t>CP18: Verificación de apertura detalle de la cerveza Club 473</t>
  </si>
  <si>
    <t>CP19: Todas Nuestras cervezas</t>
  </si>
  <si>
    <t>https://www.clubcolombia.com.co/cervezas-club-colombia/club-473</t>
  </si>
  <si>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evidencias&gt;Cerveza-Club-473&gt;Screenshot_1.png</t>
    </r>
  </si>
  <si>
    <t>CP20: Verificación de apertura detalle de la cerveza Oktoberfest</t>
  </si>
  <si>
    <t>CP21: Todas Nuestras cervezas</t>
  </si>
  <si>
    <r>
      <t xml:space="preserve">Al iniciar la página en el navegador se genera varios errores hasta console.log, se debe verificar cada uno de ellos y aplicar el manejo de errores de una forma adecuada, la evidencia la encuenta en la carpeta </t>
    </r>
    <r>
      <rPr>
        <b/>
        <sz val="11"/>
        <color theme="1"/>
        <rFont val="Calibri"/>
        <family val="2"/>
      </rPr>
      <t>evidencias&gt;Cerveza-Oktoberfest&gt;Screenshot_6.png</t>
    </r>
  </si>
  <si>
    <r>
      <t xml:space="preserve">Se debe verificar para el tema del responsive las medidas ya que algunos iconos visualmente se remonta. Las evidencias estan en la carpeta </t>
    </r>
    <r>
      <rPr>
        <b/>
        <sz val="11"/>
        <color theme="1"/>
        <rFont val="Calibri"/>
        <family val="2"/>
      </rPr>
      <t>evidecias&gt;Cerveza-Oktoberfest&gt;Screenshot_1.png, Screenshot_2.png, Screenshot_3.png, Screenshot_4.png, Screenshot_5.png</t>
    </r>
  </si>
  <si>
    <t>https://www.clubcolombia.com.co/cervezas-club-colombia/oktoberfest</t>
  </si>
  <si>
    <t>Test Home</t>
  </si>
  <si>
    <t>Test Nuestra Historia</t>
  </si>
  <si>
    <t>Test Cerveza Dorada</t>
  </si>
  <si>
    <t>Test Cerveza Roja</t>
  </si>
  <si>
    <t>Test Cerveza Negra</t>
  </si>
  <si>
    <t>Test Cerveza Gran Club Colombia</t>
  </si>
  <si>
    <t>Test Cerveza Club 473</t>
  </si>
  <si>
    <t>Test Cerveza Okotoberfest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</si>
</sst>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b/>
      <sz val="11"/>
      <color theme="0"/>
      <name val="Calibri"/>
    </font>
    <font>
      <sz val="11"/>
      <name val="Calibri"/>
    </font>
    <font>
      <sz val="11"/>
      <color theme="1"/>
      <name val="Calibri"/>
    </font>
    <font>
      <b/>
      <sz val="13"/>
      <color theme="1"/>
      <name val="Calibri"/>
    </font>
    <font>
      <b/>
      <sz val="11"/>
      <color theme="1"/>
      <name val="Calibri"/>
    </font>
    <font>
      <sz val="11"/>
      <color theme="1"/>
      <name val="Calibri"/>
      <family val="2"/>
    </font>
    <font>
      <b/>
      <sz val="11"/>
      <color theme="1"/>
      <name val="Calibri"/>
      <family val="2"/>
    </font>
    <font>
      <sz val="11"/>
      <name val="Calibri"/>
      <family val="2"/>
    </font>
    <font>
      <u/>
      <sz val="11"/>
      <color theme="10"/>
      <name val="Calibri"/>
      <scheme val="minor"/>
    </font>
    <font>
      <b/>
      <sz val="11"/>
      <color theme="0"/>
      <name val="Calibri"/>
      <family val="2"/>
    </font>
  </fonts>
  <fills count="5">
    <fill>
      <patternFill patternType="none"/>
    </fill>
    <fill>
      <patternFill patternType="gray125"/>
    </fill>
    <fill>
      <patternFill patternType="solid">
        <fgColor theme="5"/>
        <bgColor theme="5"/>
      </patternFill>
    </fill>
    <fill>
      <patternFill patternType="solid">
        <fgColor rgb="FFFFFFFF"/>
        <bgColor rgb="FFFFFFFF"/>
      </patternFill>
    </fill>
    <fill>
      <patternFill patternType="solid">
        <fgColor rgb="FFFBE4D5"/>
        <bgColor rgb="FFFBE4D5"/>
      </patternFill>
    </fill>
  </fills>
  <borders count="19">
    <border>
      <left/>
      <right/>
      <top/>
      <bottom/>
      <diagonal/>
    </border>
    <border>
      <left/>
      <right/>
      <top style="thin">
        <color rgb="FFF4B083"/>
      </top>
      <bottom style="thin">
        <color rgb="FFF4B083"/>
      </bottom>
      <diagonal/>
    </border>
    <border>
      <left/>
      <right/>
      <top style="thin">
        <color rgb="FFF4B083"/>
      </top>
      <bottom style="thin">
        <color rgb="FFF4B083"/>
      </bottom>
      <diagonal/>
    </border>
    <border>
      <left/>
      <right style="thin">
        <color rgb="FFF4B083"/>
      </right>
      <top style="thin">
        <color rgb="FFF4B083"/>
      </top>
      <bottom style="thin">
        <color rgb="FFF4B083"/>
      </bottom>
      <diagonal/>
    </border>
    <border>
      <left style="thin">
        <color rgb="FFF4B083"/>
      </left>
      <right/>
      <top style="thin">
        <color rgb="FFF4B083"/>
      </top>
      <bottom style="thin">
        <color rgb="FFF4B083"/>
      </bottom>
      <diagonal/>
    </border>
    <border>
      <left style="thin">
        <color rgb="FFF4B083"/>
      </left>
      <right/>
      <top style="thin">
        <color rgb="FFF4B083"/>
      </top>
      <bottom style="thin">
        <color rgb="FFF4B083"/>
      </bottom>
      <diagonal/>
    </border>
    <border>
      <left/>
      <right/>
      <top style="thin">
        <color rgb="FFF4B083"/>
      </top>
      <bottom/>
      <diagonal/>
    </border>
    <border>
      <left/>
      <right/>
      <top style="thin">
        <color rgb="FFF4B083"/>
      </top>
      <bottom style="thin">
        <color rgb="FFF4B083"/>
      </bottom>
      <diagonal/>
    </border>
    <border>
      <left style="thin">
        <color rgb="FFF4B083"/>
      </left>
      <right/>
      <top style="thin">
        <color rgb="FFF4B083"/>
      </top>
      <bottom/>
      <diagonal/>
    </border>
    <border>
      <left/>
      <right style="thin">
        <color rgb="FFF4B083"/>
      </right>
      <top style="thin">
        <color rgb="FFF4B083"/>
      </top>
      <bottom style="thin">
        <color rgb="FFF4B083"/>
      </bottom>
      <diagonal/>
    </border>
    <border>
      <left/>
      <right/>
      <top style="thin">
        <color rgb="FFF4B083"/>
      </top>
      <bottom style="thin">
        <color rgb="FFF4B083"/>
      </bottom>
      <diagonal/>
    </border>
    <border>
      <left style="thin">
        <color rgb="FFF4B083"/>
      </left>
      <right/>
      <top/>
      <bottom style="thin">
        <color rgb="FFF4B083"/>
      </bottom>
      <diagonal/>
    </border>
    <border>
      <left/>
      <right/>
      <top/>
      <bottom/>
      <diagonal/>
    </border>
    <border>
      <left style="thin">
        <color theme="5"/>
      </left>
      <right style="thin">
        <color theme="5"/>
      </right>
      <top style="thin">
        <color theme="5"/>
      </top>
      <bottom style="thin">
        <color theme="5"/>
      </bottom>
      <diagonal/>
    </border>
    <border>
      <left/>
      <right style="thin">
        <color rgb="FFF4B083"/>
      </right>
      <top style="thin">
        <color rgb="FFF4B083"/>
      </top>
      <bottom/>
      <diagonal/>
    </border>
    <border>
      <left style="thin">
        <color theme="5"/>
      </left>
      <right style="thin">
        <color theme="5"/>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right/>
      <top style="thin">
        <color theme="5"/>
      </top>
      <bottom style="thin">
        <color theme="5"/>
      </bottom>
      <diagonal/>
    </border>
  </borders>
  <cellStyleXfs count="2">
    <xf numFmtId="0" fontId="0" fillId="0" borderId="0"/>
    <xf numFmtId="0" fontId="9" fillId="0" borderId="0" applyNumberFormat="0" applyFill="0" applyBorder="0" applyAlignment="0" applyProtection="0"/>
  </cellStyleXfs>
  <cellXfs count="64">
    <xf numFmtId="0" fontId="0" fillId="0" borderId="0" xfId="0"/>
    <xf numFmtId="0" fontId="3" fillId="0" borderId="0" xfId="0" applyFont="1" applyAlignment="1">
      <alignment vertical="center" wrapText="1"/>
    </xf>
    <xf numFmtId="0" fontId="1" fillId="2" borderId="4" xfId="0" applyFont="1" applyFill="1" applyBorder="1" applyAlignment="1">
      <alignment vertical="center" wrapText="1"/>
    </xf>
    <xf numFmtId="0" fontId="3" fillId="0" borderId="2" xfId="0" applyFont="1" applyBorder="1" applyAlignment="1">
      <alignment horizontal="center" vertical="center" wrapText="1"/>
    </xf>
    <xf numFmtId="0" fontId="4" fillId="0" borderId="0" xfId="0" applyFont="1" applyAlignment="1">
      <alignment horizontal="center" vertical="center" wrapText="1"/>
    </xf>
    <xf numFmtId="0" fontId="1" fillId="2" borderId="8" xfId="0" applyFont="1" applyFill="1" applyBorder="1" applyAlignment="1">
      <alignment horizontal="center" vertical="center" wrapText="1"/>
    </xf>
    <xf numFmtId="0" fontId="5" fillId="0" borderId="0" xfId="0" applyFont="1" applyAlignment="1">
      <alignment vertical="center"/>
    </xf>
    <xf numFmtId="0" fontId="3" fillId="4" borderId="9" xfId="0" applyFont="1" applyFill="1" applyBorder="1" applyAlignment="1">
      <alignment horizontal="center" vertical="center" wrapText="1"/>
    </xf>
    <xf numFmtId="0" fontId="5" fillId="4" borderId="4" xfId="0" applyFont="1" applyFill="1" applyBorder="1" applyAlignment="1">
      <alignment vertical="center" wrapText="1"/>
    </xf>
    <xf numFmtId="0" fontId="3" fillId="4" borderId="10" xfId="0" applyFont="1" applyFill="1" applyBorder="1" applyAlignment="1">
      <alignment horizontal="center" vertical="center" wrapText="1"/>
    </xf>
    <xf numFmtId="9" fontId="3" fillId="4" borderId="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5" fillId="0" borderId="5" xfId="0" applyFont="1" applyBorder="1" applyAlignment="1">
      <alignment vertical="center" wrapText="1"/>
    </xf>
    <xf numFmtId="9" fontId="3" fillId="0" borderId="3" xfId="0" applyNumberFormat="1" applyFont="1" applyBorder="1" applyAlignment="1">
      <alignment horizontal="center" vertical="center" wrapText="1"/>
    </xf>
    <xf numFmtId="0" fontId="5" fillId="4" borderId="11" xfId="0" applyFont="1" applyFill="1" applyBorder="1" applyAlignment="1">
      <alignment vertical="center" wrapText="1"/>
    </xf>
    <xf numFmtId="0" fontId="1" fillId="2" borderId="8" xfId="0" applyFont="1" applyFill="1" applyBorder="1" applyAlignment="1">
      <alignment vertical="center" wrapText="1"/>
    </xf>
    <xf numFmtId="0" fontId="5" fillId="0" borderId="0" xfId="0" applyFont="1" applyAlignment="1">
      <alignment horizontal="left" vertical="center" wrapText="1"/>
    </xf>
    <xf numFmtId="0" fontId="3" fillId="0" borderId="0" xfId="0" applyFont="1" applyAlignment="1">
      <alignment horizontal="left" vertical="center" wrapText="1"/>
    </xf>
    <xf numFmtId="0" fontId="1" fillId="2" borderId="4" xfId="0" applyFont="1" applyFill="1" applyBorder="1" applyAlignment="1">
      <alignment horizontal="center" vertical="center" wrapText="1"/>
    </xf>
    <xf numFmtId="0" fontId="4" fillId="0" borderId="0" xfId="0" applyFont="1" applyAlignment="1">
      <alignment horizontal="center" vertical="center"/>
    </xf>
    <xf numFmtId="0" fontId="3" fillId="0" borderId="13" xfId="0" applyFont="1" applyBorder="1" applyAlignment="1">
      <alignment vertic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1" fillId="2" borderId="13" xfId="0" applyFont="1" applyFill="1" applyBorder="1" applyAlignment="1">
      <alignment horizontal="center" vertical="center" wrapText="1"/>
    </xf>
    <xf numFmtId="0" fontId="3" fillId="0" borderId="13" xfId="0" applyFont="1" applyBorder="1" applyAlignment="1">
      <alignment horizontal="left" vertical="center" wrapText="1"/>
    </xf>
    <xf numFmtId="0" fontId="6" fillId="0" borderId="13" xfId="0" applyFont="1" applyBorder="1" applyAlignment="1">
      <alignment vertical="center" wrapText="1"/>
    </xf>
    <xf numFmtId="0" fontId="8" fillId="0" borderId="13" xfId="0" applyFont="1" applyBorder="1" applyAlignment="1">
      <alignment vertical="center" wrapText="1"/>
    </xf>
    <xf numFmtId="0" fontId="3" fillId="0" borderId="13" xfId="0" applyFont="1" applyBorder="1" applyAlignment="1">
      <alignment vertical="center"/>
    </xf>
    <xf numFmtId="0" fontId="0" fillId="0" borderId="12" xfId="0" applyBorder="1"/>
    <xf numFmtId="0" fontId="5" fillId="0" borderId="13" xfId="0" applyFont="1" applyBorder="1" applyAlignment="1">
      <alignment vertical="center"/>
    </xf>
    <xf numFmtId="0" fontId="5" fillId="3" borderId="13" xfId="0" applyFont="1" applyFill="1" applyBorder="1" applyAlignment="1">
      <alignment vertical="center"/>
    </xf>
    <xf numFmtId="9" fontId="3" fillId="0" borderId="13" xfId="0" applyNumberFormat="1" applyFont="1" applyBorder="1" applyAlignment="1">
      <alignment horizontal="center" vertical="center"/>
    </xf>
    <xf numFmtId="0" fontId="3" fillId="4" borderId="13" xfId="0" applyFont="1" applyFill="1" applyBorder="1" applyAlignment="1">
      <alignment horizontal="center" vertical="center" wrapText="1"/>
    </xf>
    <xf numFmtId="0" fontId="5" fillId="4" borderId="13" xfId="0" applyFont="1" applyFill="1" applyBorder="1" applyAlignment="1">
      <alignment vertical="center" wrapText="1"/>
    </xf>
    <xf numFmtId="0" fontId="3" fillId="0" borderId="12" xfId="0" applyFont="1" applyBorder="1" applyAlignment="1">
      <alignment vertical="center" wrapText="1"/>
    </xf>
    <xf numFmtId="9" fontId="3" fillId="4" borderId="13" xfId="0" applyNumberFormat="1" applyFont="1" applyFill="1" applyBorder="1" applyAlignment="1">
      <alignment horizontal="center" vertical="center" wrapText="1"/>
    </xf>
    <xf numFmtId="0" fontId="5" fillId="0" borderId="13" xfId="0" applyFont="1" applyBorder="1" applyAlignment="1">
      <alignment vertical="center" wrapText="1"/>
    </xf>
    <xf numFmtId="9" fontId="3" fillId="0" borderId="13" xfId="0" applyNumberFormat="1" applyFont="1" applyBorder="1" applyAlignment="1">
      <alignment horizontal="center" vertical="center" wrapText="1"/>
    </xf>
    <xf numFmtId="0" fontId="6" fillId="0" borderId="13" xfId="0" applyFont="1" applyBorder="1" applyAlignment="1">
      <alignment horizontal="center" vertical="center" wrapText="1"/>
    </xf>
    <xf numFmtId="0" fontId="9" fillId="0" borderId="13" xfId="1" applyBorder="1" applyAlignment="1">
      <alignment vertical="center" wrapText="1"/>
    </xf>
    <xf numFmtId="0" fontId="8" fillId="0" borderId="13" xfId="0" applyFont="1" applyBorder="1" applyAlignment="1">
      <alignment vertical="center"/>
    </xf>
    <xf numFmtId="0" fontId="9" fillId="0" borderId="15" xfId="1" applyBorder="1" applyAlignment="1">
      <alignment vertical="center" wrapText="1"/>
    </xf>
    <xf numFmtId="0" fontId="6" fillId="0" borderId="15" xfId="0" applyFont="1" applyBorder="1" applyAlignment="1">
      <alignment vertical="center" wrapText="1"/>
    </xf>
    <xf numFmtId="0" fontId="10" fillId="2" borderId="4" xfId="0" applyFont="1" applyFill="1" applyBorder="1" applyAlignment="1">
      <alignment vertical="center" wrapText="1"/>
    </xf>
    <xf numFmtId="0" fontId="6" fillId="0" borderId="13" xfId="0" applyFont="1" applyBorder="1" applyAlignment="1">
      <alignment horizontal="left" vertical="center" wrapText="1"/>
    </xf>
    <xf numFmtId="0" fontId="6" fillId="0" borderId="16" xfId="0" applyFont="1" applyBorder="1" applyAlignment="1">
      <alignment vertical="center" wrapText="1"/>
    </xf>
    <xf numFmtId="0" fontId="6" fillId="0" borderId="17"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7" xfId="0" applyFont="1" applyBorder="1"/>
    <xf numFmtId="0" fontId="2" fillId="0" borderId="2" xfId="0" applyFont="1" applyBorder="1"/>
    <xf numFmtId="0" fontId="2" fillId="0" borderId="3" xfId="0" applyFont="1" applyBorder="1"/>
    <xf numFmtId="0" fontId="6" fillId="0" borderId="5" xfId="0" applyFont="1" applyBorder="1" applyAlignment="1">
      <alignment horizontal="center" vertical="center" wrapText="1"/>
    </xf>
    <xf numFmtId="0" fontId="6" fillId="3" borderId="1"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2" fillId="0" borderId="6" xfId="0" applyFont="1" applyBorder="1"/>
    <xf numFmtId="0" fontId="2" fillId="0" borderId="14" xfId="0" applyFont="1" applyBorder="1"/>
    <xf numFmtId="0" fontId="1" fillId="2" borderId="6"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2" fillId="0" borderId="13" xfId="0" applyFont="1" applyBorder="1"/>
    <xf numFmtId="0" fontId="10" fillId="2" borderId="16"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13" xfId="0" applyFont="1" applyFill="1" applyBorder="1" applyAlignment="1">
      <alignment horizontal="center" vertical="center" wrapText="1"/>
    </xf>
  </cellXfs>
  <cellStyles count="2">
    <cellStyle name="Hipervínculo" xfId="1" builtinId="8"/>
    <cellStyle name="Normal" xfId="0" builtinId="0"/>
  </cellStyles>
  <dxfs count="204">
    <dxf>
      <fill>
        <patternFill patternType="none"/>
      </fill>
    </dxf>
    <dxf>
      <fill>
        <patternFill patternType="none"/>
      </fill>
    </dxf>
    <dxf>
      <fill>
        <patternFill patternType="none"/>
      </fill>
    </dxf>
    <dxf>
      <fill>
        <patternFill patternType="none"/>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A8D08D"/>
          <bgColor rgb="FFA8D08D"/>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FFE598"/>
          <bgColor rgb="FFFFE598"/>
        </patternFill>
      </fill>
    </dxf>
    <dxf>
      <fill>
        <patternFill patternType="solid">
          <fgColor rgb="FFA8D08D"/>
          <bgColor rgb="FFA8D08D"/>
        </patternFill>
      </fill>
    </dxf>
    <dxf>
      <fill>
        <patternFill patternType="solid">
          <fgColor rgb="FFC8C8C8"/>
          <bgColor rgb="FFC8C8C8"/>
        </patternFill>
      </fill>
    </dxf>
    <dxf>
      <fill>
        <patternFill patternType="solid">
          <fgColor rgb="FFEF9867"/>
          <bgColor rgb="FFEF9867"/>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C8C8C8"/>
          <bgColor rgb="FFC8C8C8"/>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A8D08D"/>
          <bgColor rgb="FFA8D08D"/>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C8C8C8"/>
          <bgColor rgb="FFC8C8C8"/>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ill>
        <patternFill patternType="solid">
          <fgColor rgb="FFA8D08D"/>
          <bgColor rgb="FFA8D08D"/>
        </patternFill>
      </fill>
    </dxf>
    <dxf>
      <font>
        <color rgb="FFFFFFFF"/>
      </font>
      <fill>
        <patternFill patternType="solid">
          <fgColor rgb="FFFF0000"/>
          <bgColor rgb="FFFF0000"/>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FFE598"/>
          <bgColor rgb="FFFFE598"/>
        </patternFill>
      </fill>
    </dxf>
    <dxf>
      <fill>
        <patternFill patternType="solid">
          <fgColor rgb="FFA8D08D"/>
          <bgColor rgb="FFA8D08D"/>
        </patternFill>
      </fill>
    </dxf>
    <dxf>
      <fill>
        <patternFill patternType="solid">
          <fgColor rgb="FFC8C8C8"/>
          <bgColor rgb="FFC8C8C8"/>
        </patternFill>
      </fill>
    </dxf>
    <dxf>
      <fill>
        <patternFill patternType="solid">
          <fgColor rgb="FFEF9867"/>
          <bgColor rgb="FFEF9867"/>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FFE598"/>
          <bgColor rgb="FFFFE598"/>
        </patternFill>
      </fill>
    </dxf>
    <dxf>
      <fill>
        <patternFill patternType="solid">
          <fgColor rgb="FFA8D08D"/>
          <bgColor rgb="FFA8D08D"/>
        </patternFill>
      </fill>
    </dxf>
    <dxf>
      <fill>
        <patternFill patternType="solid">
          <fgColor rgb="FFC8C8C8"/>
          <bgColor rgb="FFC8C8C8"/>
        </patternFill>
      </fill>
    </dxf>
    <dxf>
      <fill>
        <patternFill patternType="solid">
          <fgColor rgb="FFEF9867"/>
          <bgColor rgb="FFEF9867"/>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A8D08D"/>
          <bgColor rgb="FFA8D08D"/>
        </patternFill>
      </fill>
    </dxf>
    <dxf>
      <font>
        <color theme="0"/>
      </font>
      <fill>
        <patternFill patternType="solid">
          <fgColor rgb="FFFF0000"/>
          <bgColor rgb="FFFF0000"/>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FFE598"/>
          <bgColor rgb="FFFFE598"/>
        </patternFill>
      </fill>
    </dxf>
    <dxf>
      <fill>
        <patternFill patternType="solid">
          <fgColor rgb="FFA8D08D"/>
          <bgColor rgb="FFA8D08D"/>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FFE598"/>
          <bgColor rgb="FFFFE598"/>
        </patternFill>
      </fill>
    </dxf>
    <dxf>
      <fill>
        <patternFill patternType="solid">
          <fgColor rgb="FFEF9867"/>
          <bgColor rgb="FFEF9867"/>
        </patternFill>
      </fill>
    </dxf>
    <dxf>
      <fill>
        <patternFill patternType="solid">
          <fgColor rgb="FFA8D08D"/>
          <bgColor rgb="FFA8D08D"/>
        </patternFill>
      </fill>
    </dxf>
    <dxf>
      <font>
        <color theme="0"/>
      </font>
      <fill>
        <patternFill patternType="solid">
          <fgColor rgb="FFFF0000"/>
          <bgColor rgb="FFFF0000"/>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
      <fill>
        <patternFill patternType="solid">
          <fgColor rgb="FFA8D08D"/>
          <bgColor rgb="FFA8D08D"/>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A8D08D"/>
          <bgColor rgb="FFA8D08D"/>
        </patternFill>
      </fill>
    </dxf>
    <dxf>
      <font>
        <color theme="0"/>
      </font>
      <fill>
        <patternFill patternType="solid">
          <fgColor rgb="FFFF0000"/>
          <bgColor rgb="FFFF0000"/>
        </patternFill>
      </fill>
    </dxf>
    <dxf>
      <fill>
        <patternFill patternType="solid">
          <fgColor rgb="FFEF9867"/>
          <bgColor rgb="FFEF9867"/>
        </patternFill>
      </fill>
    </dxf>
    <dxf>
      <fill>
        <patternFill patternType="solid">
          <fgColor rgb="FFFFE598"/>
          <bgColor rgb="FFFFE5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89D2-4533-A2A2-7321D355BA1B}"/>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89D2-4533-A2A2-7321D355BA1B}"/>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89D2-4533-A2A2-7321D355BA1B}"/>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89D2-4533-A2A2-7321D355BA1B}"/>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'Test-Home'!$A$43:$A$46</c:f>
              <c:strCache>
                <c:ptCount val="4"/>
                <c:pt idx="0">
                  <c:v>No ejecutado</c:v>
                </c:pt>
                <c:pt idx="1">
                  <c:v>Bloqueado</c:v>
                </c:pt>
                <c:pt idx="2">
                  <c:v>Fallado</c:v>
                </c:pt>
                <c:pt idx="3">
                  <c:v>Pasado</c:v>
                </c:pt>
              </c:strCache>
            </c:strRef>
          </c:cat>
          <c:val>
            <c:numRef>
              <c:f>'Test-Home'!$B$43:$B$46</c:f>
              <c:numCache>
                <c:formatCode>General</c:formatCode>
                <c:ptCount val="4"/>
                <c:pt idx="0">
                  <c:v>0</c:v>
                </c:pt>
                <c:pt idx="1">
                  <c:v>0</c:v>
                </c:pt>
                <c:pt idx="2">
                  <c:v>6</c:v>
                </c:pt>
                <c:pt idx="3">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89D2-4533-A2A2-7321D355BA1B}"/>
            </c:ext>
          </c:extLst>
        </c:ser>
        <c:dLbls>
          <c:showLegendKey val="0"/>
          <c:showVal val="0"/>
          <c:showCatName val="0"/>
          <c:showSerName val="0"/>
          <c:showPercent val="0"/>
          <c:showBubbleSize val="0"/>
        </c:dLbls>
        <c:gapWidth val="150"/>
        <c:axId val="391362831"/>
        <c:axId val="185591643"/>
      </c:barChart>
      <c:catAx>
        <c:axId val="39136283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85591643"/>
        <c:crosses val="autoZero"/>
        <c:auto val="1"/>
        <c:lblAlgn val="ctr"/>
        <c:lblOffset val="100"/>
        <c:noMultiLvlLbl val="1"/>
      </c:catAx>
      <c:valAx>
        <c:axId val="1855916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391362831"/>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Tipos de pruebas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E-4642-A1EE-7CDE86B659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E-4642-A1EE-7CDE86B659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1E-4642-A1EE-7CDE86B659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E-4642-A1EE-7CDE86B659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'Test-Cerveza-Negra'!$D$16:$D$19</c:f>
              <c:strCache>
                <c:ptCount val="4"/>
                <c:pt idx="0">
                  <c:v>Pruebas Unitarias (PU)</c:v>
                </c:pt>
                <c:pt idx="1">
                  <c:v>Pruebas Funcionales (PF)</c:v>
                </c:pt>
                <c:pt idx="2">
                  <c:v>Pruebas No Funcionales (PNF)</c:v>
                </c:pt>
                <c:pt idx="3">
                  <c:v>Pruebas Integración (PI)</c:v>
                </c:pt>
              </c:strCache>
            </c:strRef>
          </c:cat>
          <c:val>
            <c:numRef>
              <c:f>'Test-Cerveza-Negra'!$E$16:$E$19</c:f>
              <c:numCache>
                <c:formatCode>General</c:formatCode>
                <c:ptCount val="4"/>
                <c:pt idx="0">
                  <c:v>0</c:v>
                </c:pt>
                <c:pt idx="1">
                  <c:v>2</c:v>
                </c:pt>
                <c:pt idx="2">
                  <c:v>4</c:v>
                </c:pt>
                <c:pt idx="3">
                  <c:v>2</c:v>
                </c:pt>
              </c:numCache>
            </c:numRef>
          </c:val>
          <c:extLst>
            <c:ext xmlns:c16="http://schemas.microsoft.com/office/drawing/2014/chart" uri="{C3380CC4-5D6E-409C-BE32-E72D297353CC}">
              <c16:uniqueId val="{00000008-941E-4642-A1EE-7CDE86B659D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FD5F-49FD-B6F1-C9BF1770E254}"/>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FD5F-49FD-B6F1-C9BF1770E254}"/>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FD5F-49FD-B6F1-C9BF1770E254}"/>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FD5F-49FD-B6F1-C9BF1770E254}"/>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'Test-Gran-Club-Colombia'!$A$16:$A$19</c:f>
              <c:strCache>
                <c:ptCount val="4"/>
                <c:pt idx="0">
                  <c:v>No ejecutado</c:v>
                </c:pt>
                <c:pt idx="1">
                  <c:v>Bloqueado</c:v>
                </c:pt>
                <c:pt idx="2">
                  <c:v>Fallado</c:v>
                </c:pt>
                <c:pt idx="3">
                  <c:v>Pasado</c:v>
                </c:pt>
              </c:strCache>
            </c:strRef>
          </c:cat>
          <c:val>
            <c:numRef>
              <c:f>'Test-Gran-Club-Colombia'!$B$16:$B$19</c:f>
              <c:numCache>
                <c:formatCode>General</c:formatCode>
                <c:ptCount val="4"/>
                <c:pt idx="0">
                  <c:v>0</c:v>
                </c:pt>
                <c:pt idx="1">
                  <c:v>0</c:v>
                </c:pt>
                <c:pt idx="2">
                  <c:v>2</c:v>
                </c:pt>
                <c:pt idx="3">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FD5F-49FD-B6F1-C9BF1770E254}"/>
            </c:ext>
          </c:extLst>
        </c:ser>
        <c:dLbls>
          <c:showLegendKey val="0"/>
          <c:showVal val="0"/>
          <c:showCatName val="0"/>
          <c:showSerName val="0"/>
          <c:showPercent val="0"/>
          <c:showBubbleSize val="0"/>
        </c:dLbls>
        <c:gapWidth val="150"/>
        <c:axId val="1308505021"/>
        <c:axId val="1569992805"/>
      </c:barChart>
      <c:catAx>
        <c:axId val="130850502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569992805"/>
        <c:crosses val="autoZero"/>
        <c:auto val="1"/>
        <c:lblAlgn val="ctr"/>
        <c:lblOffset val="100"/>
        <c:noMultiLvlLbl val="1"/>
      </c:catAx>
      <c:valAx>
        <c:axId val="15699928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308505021"/>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6D37-40BB-8D75-15F21A403B3C}"/>
              </c:ext>
            </c:extLst>
          </c:dPt>
          <c:dPt>
            <c:idx val="1"/>
            <c:bubble3D val="0"/>
            <c:spPr>
              <a:solidFill>
                <a:schemeClr val="accent2"/>
              </a:solidFill>
            </c:spPr>
            <c:extLst>
              <c:ext xmlns:c16="http://schemas.microsoft.com/office/drawing/2014/chart" uri="{C3380CC4-5D6E-409C-BE32-E72D297353CC}">
                <c16:uniqueId val="{00000003-6D37-40BB-8D75-15F21A403B3C}"/>
              </c:ext>
            </c:extLst>
          </c:dPt>
          <c:dPt>
            <c:idx val="2"/>
            <c:bubble3D val="0"/>
            <c:spPr>
              <a:solidFill>
                <a:schemeClr val="accent3"/>
              </a:solidFill>
            </c:spPr>
            <c:extLst>
              <c:ext xmlns:c16="http://schemas.microsoft.com/office/drawing/2014/chart" uri="{C3380CC4-5D6E-409C-BE32-E72D297353CC}">
                <c16:uniqueId val="{00000005-6D37-40BB-8D75-15F21A403B3C}"/>
              </c:ext>
            </c:extLst>
          </c:dPt>
          <c:dPt>
            <c:idx val="3"/>
            <c:bubble3D val="0"/>
            <c:spPr>
              <a:solidFill>
                <a:schemeClr val="accent4"/>
              </a:solidFill>
            </c:spPr>
            <c:extLst>
              <c:ext xmlns:c16="http://schemas.microsoft.com/office/drawing/2014/chart" uri="{C3380CC4-5D6E-409C-BE32-E72D297353CC}">
                <c16:uniqueId val="{00000007-6D37-40BB-8D75-15F21A403B3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'Test-Gran-Club-Colombia'!$D$16:$D$19</c:f>
              <c:strCache>
                <c:ptCount val="4"/>
                <c:pt idx="0">
                  <c:v>Pruebas Unitarias (PU)</c:v>
                </c:pt>
                <c:pt idx="1">
                  <c:v>Pruebas Funcionales (PF)</c:v>
                </c:pt>
                <c:pt idx="2">
                  <c:v>Pruebas No Funcionales (PNF)</c:v>
                </c:pt>
                <c:pt idx="3">
                  <c:v>Pruebas Integración (PI)</c:v>
                </c:pt>
              </c:strCache>
            </c:strRef>
          </c:cat>
          <c:val>
            <c:numRef>
              <c:f>'Test-Gran-Club-Colombia'!$E$16:$E$19</c:f>
              <c:numCache>
                <c:formatCode>General</c:formatCode>
                <c:ptCount val="4"/>
                <c:pt idx="0">
                  <c:v>0</c:v>
                </c:pt>
                <c:pt idx="1">
                  <c:v>2</c:v>
                </c:pt>
                <c:pt idx="2">
                  <c:v>4</c:v>
                </c:pt>
                <c:pt idx="3">
                  <c:v>2</c:v>
                </c:pt>
              </c:numCache>
            </c:numRef>
          </c:val>
          <c:extLst>
            <c:ext xmlns:c16="http://schemas.microsoft.com/office/drawing/2014/chart" uri="{C3380CC4-5D6E-409C-BE32-E72D297353CC}">
              <c16:uniqueId val="{00000008-6D37-40BB-8D75-15F21A403B3C}"/>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6911-486D-B1AC-5A5BE61B189A}"/>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6911-486D-B1AC-5A5BE61B189A}"/>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6911-486D-B1AC-5A5BE61B189A}"/>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6911-486D-B1AC-5A5BE61B189A}"/>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'Test-Club-473'!$A$16:$A$19</c:f>
              <c:strCache>
                <c:ptCount val="4"/>
                <c:pt idx="0">
                  <c:v>No ejecutado</c:v>
                </c:pt>
                <c:pt idx="1">
                  <c:v>Bloqueado</c:v>
                </c:pt>
                <c:pt idx="2">
                  <c:v>Fallado</c:v>
                </c:pt>
                <c:pt idx="3">
                  <c:v>Pasado</c:v>
                </c:pt>
              </c:strCache>
            </c:strRef>
          </c:cat>
          <c:val>
            <c:numRef>
              <c:f>'Test-Club-473'!$B$16:$B$19</c:f>
              <c:numCache>
                <c:formatCode>General</c:formatCode>
                <c:ptCount val="4"/>
                <c:pt idx="0">
                  <c:v>0</c:v>
                </c:pt>
                <c:pt idx="1">
                  <c:v>0</c:v>
                </c:pt>
                <c:pt idx="2">
                  <c:v>1</c:v>
                </c:pt>
                <c:pt idx="3">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6911-486D-B1AC-5A5BE61B189A}"/>
            </c:ext>
          </c:extLst>
        </c:ser>
        <c:dLbls>
          <c:showLegendKey val="0"/>
          <c:showVal val="0"/>
          <c:showCatName val="0"/>
          <c:showSerName val="0"/>
          <c:showPercent val="0"/>
          <c:showBubbleSize val="0"/>
        </c:dLbls>
        <c:gapWidth val="150"/>
        <c:axId val="2064288427"/>
        <c:axId val="666481076"/>
      </c:barChart>
      <c:catAx>
        <c:axId val="206428842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666481076"/>
        <c:crosses val="autoZero"/>
        <c:auto val="1"/>
        <c:lblAlgn val="ctr"/>
        <c:lblOffset val="100"/>
        <c:noMultiLvlLbl val="1"/>
      </c:catAx>
      <c:valAx>
        <c:axId val="6664810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2064288427"/>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4472-4F2C-A7AF-20F145F9BBA9}"/>
              </c:ext>
            </c:extLst>
          </c:dPt>
          <c:dPt>
            <c:idx val="1"/>
            <c:bubble3D val="0"/>
            <c:spPr>
              <a:solidFill>
                <a:schemeClr val="accent2"/>
              </a:solidFill>
            </c:spPr>
            <c:extLst>
              <c:ext xmlns:c16="http://schemas.microsoft.com/office/drawing/2014/chart" uri="{C3380CC4-5D6E-409C-BE32-E72D297353CC}">
                <c16:uniqueId val="{00000003-4472-4F2C-A7AF-20F145F9BBA9}"/>
              </c:ext>
            </c:extLst>
          </c:dPt>
          <c:dPt>
            <c:idx val="2"/>
            <c:bubble3D val="0"/>
            <c:spPr>
              <a:solidFill>
                <a:schemeClr val="accent3"/>
              </a:solidFill>
            </c:spPr>
            <c:extLst>
              <c:ext xmlns:c16="http://schemas.microsoft.com/office/drawing/2014/chart" uri="{C3380CC4-5D6E-409C-BE32-E72D297353CC}">
                <c16:uniqueId val="{00000005-4472-4F2C-A7AF-20F145F9BBA9}"/>
              </c:ext>
            </c:extLst>
          </c:dPt>
          <c:dPt>
            <c:idx val="3"/>
            <c:bubble3D val="0"/>
            <c:spPr>
              <a:solidFill>
                <a:schemeClr val="accent4"/>
              </a:solidFill>
            </c:spPr>
            <c:extLst>
              <c:ext xmlns:c16="http://schemas.microsoft.com/office/drawing/2014/chart" uri="{C3380CC4-5D6E-409C-BE32-E72D297353CC}">
                <c16:uniqueId val="{00000007-4472-4F2C-A7AF-20F145F9BBA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'Test-Club-473'!$D$16:$D$19</c:f>
              <c:strCache>
                <c:ptCount val="4"/>
                <c:pt idx="0">
                  <c:v>Pruebas Unitarias (PU)</c:v>
                </c:pt>
                <c:pt idx="1">
                  <c:v>Pruebas Funcionales (PF)</c:v>
                </c:pt>
                <c:pt idx="2">
                  <c:v>Pruebas No Funcionales (PNF)</c:v>
                </c:pt>
                <c:pt idx="3">
                  <c:v>Pruebas Integración (PI)</c:v>
                </c:pt>
              </c:strCache>
            </c:strRef>
          </c:cat>
          <c:val>
            <c:numRef>
              <c:f>'Test-Club-473'!$E$16:$E$19</c:f>
              <c:numCache>
                <c:formatCode>General</c:formatCode>
                <c:ptCount val="4"/>
                <c:pt idx="0">
                  <c:v>0</c:v>
                </c:pt>
                <c:pt idx="1">
                  <c:v>2</c:v>
                </c:pt>
                <c:pt idx="2">
                  <c:v>4</c:v>
                </c:pt>
                <c:pt idx="3">
                  <c:v>2</c:v>
                </c:pt>
              </c:numCache>
            </c:numRef>
          </c:val>
          <c:extLst>
            <c:ext xmlns:c16="http://schemas.microsoft.com/office/drawing/2014/chart" uri="{C3380CC4-5D6E-409C-BE32-E72D297353CC}">
              <c16:uniqueId val="{00000008-4472-4F2C-A7AF-20F145F9BBA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409D-42F7-B278-B22E07E29FFA}"/>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409D-42F7-B278-B22E07E29FFA}"/>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409D-42F7-B278-B22E07E29FFA}"/>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409D-42F7-B278-B22E07E29FFA}"/>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'Test-Oktoberfest'!$A$16:$A$19</c:f>
              <c:strCache>
                <c:ptCount val="4"/>
                <c:pt idx="0">
                  <c:v>No ejecutado</c:v>
                </c:pt>
                <c:pt idx="1">
                  <c:v>Bloqueado</c:v>
                </c:pt>
                <c:pt idx="2">
                  <c:v>Fallado</c:v>
                </c:pt>
                <c:pt idx="3">
                  <c:v>Pasado</c:v>
                </c:pt>
              </c:strCache>
            </c:strRef>
          </c:cat>
          <c:val>
            <c:numRef>
              <c:f>'Test-Oktoberfest'!$B$16:$B$19</c:f>
              <c:numCache>
                <c:formatCode>General</c:formatCode>
                <c:ptCount val="4"/>
                <c:pt idx="0">
                  <c:v>0</c:v>
                </c:pt>
                <c:pt idx="1">
                  <c:v>0</c:v>
                </c:pt>
                <c:pt idx="2">
                  <c:v>2</c:v>
                </c:pt>
                <c:pt idx="3">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09D-42F7-B278-B22E07E29FFA}"/>
            </c:ext>
          </c:extLst>
        </c:ser>
        <c:dLbls>
          <c:showLegendKey val="0"/>
          <c:showVal val="0"/>
          <c:showCatName val="0"/>
          <c:showSerName val="0"/>
          <c:showPercent val="0"/>
          <c:showBubbleSize val="0"/>
        </c:dLbls>
        <c:gapWidth val="150"/>
        <c:axId val="2064288427"/>
        <c:axId val="666481076"/>
      </c:barChart>
      <c:catAx>
        <c:axId val="206428842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666481076"/>
        <c:crosses val="autoZero"/>
        <c:auto val="1"/>
        <c:lblAlgn val="ctr"/>
        <c:lblOffset val="100"/>
        <c:noMultiLvlLbl val="1"/>
      </c:catAx>
      <c:valAx>
        <c:axId val="6664810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2064288427"/>
        <c:crosses val="autoZero"/>
        <c:crossBetween val="between"/>
      </c:valAx>
    </c:plotArea>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7634-44D1-B827-93D3730C880B}"/>
              </c:ext>
            </c:extLst>
          </c:dPt>
          <c:dPt>
            <c:idx val="1"/>
            <c:bubble3D val="0"/>
            <c:spPr>
              <a:solidFill>
                <a:schemeClr val="accent2"/>
              </a:solidFill>
            </c:spPr>
            <c:extLst>
              <c:ext xmlns:c16="http://schemas.microsoft.com/office/drawing/2014/chart" uri="{C3380CC4-5D6E-409C-BE32-E72D297353CC}">
                <c16:uniqueId val="{00000003-7634-44D1-B827-93D3730C880B}"/>
              </c:ext>
            </c:extLst>
          </c:dPt>
          <c:dPt>
            <c:idx val="2"/>
            <c:bubble3D val="0"/>
            <c:spPr>
              <a:solidFill>
                <a:schemeClr val="accent3"/>
              </a:solidFill>
            </c:spPr>
            <c:extLst>
              <c:ext xmlns:c16="http://schemas.microsoft.com/office/drawing/2014/chart" uri="{C3380CC4-5D6E-409C-BE32-E72D297353CC}">
                <c16:uniqueId val="{00000005-7634-44D1-B827-93D3730C880B}"/>
              </c:ext>
            </c:extLst>
          </c:dPt>
          <c:dPt>
            <c:idx val="3"/>
            <c:bubble3D val="0"/>
            <c:spPr>
              <a:solidFill>
                <a:schemeClr val="accent4"/>
              </a:solidFill>
            </c:spPr>
            <c:extLst>
              <c:ext xmlns:c16="http://schemas.microsoft.com/office/drawing/2014/chart" uri="{C3380CC4-5D6E-409C-BE32-E72D297353CC}">
                <c16:uniqueId val="{00000007-7634-44D1-B827-93D3730C880B}"/>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'Test-Oktoberfest'!$D$16:$D$19</c:f>
              <c:strCache>
                <c:ptCount val="4"/>
                <c:pt idx="0">
                  <c:v>Pruebas Unitarias (PU)</c:v>
                </c:pt>
                <c:pt idx="1">
                  <c:v>Pruebas Funcionales (PF)</c:v>
                </c:pt>
                <c:pt idx="2">
                  <c:v>Pruebas No Funcionales (PNF)</c:v>
                </c:pt>
                <c:pt idx="3">
                  <c:v>Pruebas Integración (PI)</c:v>
                </c:pt>
              </c:strCache>
            </c:strRef>
          </c:cat>
          <c:val>
            <c:numRef>
              <c:f>'Test-Oktoberfest'!$E$16:$E$19</c:f>
              <c:numCache>
                <c:formatCode>General</c:formatCode>
                <c:ptCount val="4"/>
                <c:pt idx="0">
                  <c:v>0</c:v>
                </c:pt>
                <c:pt idx="1">
                  <c:v>2</c:v>
                </c:pt>
                <c:pt idx="2">
                  <c:v>4</c:v>
                </c:pt>
                <c:pt idx="3">
                  <c:v>2</c:v>
                </c:pt>
              </c:numCache>
            </c:numRef>
          </c:val>
          <c:extLst>
            <c:ext xmlns:c16="http://schemas.microsoft.com/office/drawing/2014/chart" uri="{C3380CC4-5D6E-409C-BE32-E72D297353CC}">
              <c16:uniqueId val="{00000008-7634-44D1-B827-93D3730C880B}"/>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CO" sz="1400" b="1" i="0">
                <a:solidFill>
                  <a:srgbClr val="757575"/>
                </a:solidFill>
                <a:latin typeface="+mn-lt"/>
              </a:rPr>
              <a:t>Estado de las pruebas</a:t>
            </a:r>
          </a:p>
        </c:rich>
      </c:tx>
      <c:layout>
        <c:manualLayout>
          <c:xMode val="edge"/>
          <c:yMode val="edge"/>
          <c:x val="3.4250000000000003E-2"/>
          <c:y val="4.7304582210242592E-2"/>
        </c:manualLayout>
      </c:layout>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9900"/>
              </a:solidFill>
              <a:ln cmpd="sng">
                <a:solidFill>
                  <a:srgbClr val="000000"/>
                </a:solidFill>
              </a:ln>
            </c:spPr>
            <c:extLst>
              <c:ext xmlns:c16="http://schemas.microsoft.com/office/drawing/2014/chart" uri="{C3380CC4-5D6E-409C-BE32-E72D297353CC}">
                <c16:uniqueId val="{00000001-BF07-4897-8665-C1681B07B45F}"/>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BF07-4897-8665-C1681B07B45F}"/>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BF07-4897-8665-C1681B07B45F}"/>
              </c:ext>
            </c:extLst>
          </c:dPt>
          <c:dPt>
            <c:idx val="3"/>
            <c:invertIfNegative val="1"/>
            <c:bubble3D val="0"/>
            <c:spPr>
              <a:solidFill>
                <a:srgbClr val="92D050"/>
              </a:solidFill>
              <a:ln cmpd="sng">
                <a:solidFill>
                  <a:srgbClr val="000000"/>
                </a:solidFill>
              </a:ln>
            </c:spPr>
            <c:extLst>
              <c:ext xmlns:c16="http://schemas.microsoft.com/office/drawing/2014/chart" uri="{C3380CC4-5D6E-409C-BE32-E72D297353CC}">
                <c16:uniqueId val="{00000007-BF07-4897-8665-C1681B07B45F}"/>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Resumen!$C$5:$C$8</c:f>
              <c:strCache>
                <c:ptCount val="4"/>
                <c:pt idx="0">
                  <c:v>No ejecutado</c:v>
                </c:pt>
                <c:pt idx="1">
                  <c:v>Bloqueado</c:v>
                </c:pt>
                <c:pt idx="2">
                  <c:v>Fallado</c:v>
                </c:pt>
                <c:pt idx="3">
                  <c:v>Pasado</c:v>
                </c:pt>
              </c:strCache>
            </c:strRef>
          </c:cat>
          <c:val>
            <c:numRef>
              <c:f>Resumen!$D$5:$D$8</c:f>
              <c:numCache>
                <c:formatCode>General</c:formatCode>
                <c:ptCount val="4"/>
                <c:pt idx="0">
                  <c:v>0</c:v>
                </c:pt>
                <c:pt idx="1">
                  <c:v>0</c:v>
                </c:pt>
                <c:pt idx="2">
                  <c:v>18</c:v>
                </c:pt>
                <c:pt idx="3">
                  <c:v>62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F07-4897-8665-C1681B07B45F}"/>
            </c:ext>
          </c:extLst>
        </c:ser>
        <c:dLbls>
          <c:showLegendKey val="0"/>
          <c:showVal val="0"/>
          <c:showCatName val="0"/>
          <c:showSerName val="0"/>
          <c:showPercent val="0"/>
          <c:showBubbleSize val="0"/>
        </c:dLbls>
        <c:gapWidth val="150"/>
        <c:axId val="2123733180"/>
        <c:axId val="1435482500"/>
      </c:barChart>
      <c:catAx>
        <c:axId val="2123733180"/>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CO"/>
          </a:p>
        </c:txPr>
        <c:crossAx val="1435482500"/>
        <c:crosses val="autoZero"/>
        <c:auto val="1"/>
        <c:lblAlgn val="ctr"/>
        <c:lblOffset val="100"/>
        <c:noMultiLvlLbl val="1"/>
      </c:catAx>
      <c:valAx>
        <c:axId val="14354825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2123733180"/>
        <c:crosses val="autoZero"/>
        <c:crossBetween val="between"/>
      </c:valAx>
    </c:plotArea>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Total de pruebas realizdos por cada Test</a:t>
            </a:r>
          </a:p>
        </c:rich>
      </c:tx>
      <c:overlay val="0"/>
      <c:spPr>
        <a:noFill/>
        <a:ln>
          <a:noFill/>
        </a:ln>
        <a:effectLst/>
      </c:spPr>
    </c:title>
    <c:autoTitleDeleted val="0"/>
    <c:plotArea>
      <c:layout/>
      <c:barChart>
        <c:barDir val="col"/>
        <c:grouping val="clustered"/>
        <c:varyColors val="1"/>
        <c:ser>
          <c:idx val="0"/>
          <c:order val="0"/>
          <c:tx>
            <c:strRef>
              <c:f>Resumen!$A$5</c:f>
              <c:strCache>
                <c:ptCount val="1"/>
                <c:pt idx="0">
                  <c:v>Test Home</c:v>
                </c:pt>
              </c:strCache>
            </c:strRef>
          </c:tx>
          <c:spPr>
            <a:solidFill>
              <a:srgbClr val="5B9BD5"/>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Resumen!$B$5</c:f>
              <c:numCache>
                <c:formatCode>General</c:formatCode>
                <c:ptCount val="1"/>
                <c:pt idx="0">
                  <c:v>29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9406-4F88-A147-FA2C531E4C44}"/>
            </c:ext>
          </c:extLst>
        </c:ser>
        <c:ser>
          <c:idx val="1"/>
          <c:order val="1"/>
          <c:tx>
            <c:strRef>
              <c:f>Resumen!$A$6</c:f>
              <c:strCache>
                <c:ptCount val="1"/>
                <c:pt idx="0">
                  <c:v>Test Nuestra Historia</c:v>
                </c:pt>
              </c:strCache>
            </c:strRef>
          </c:tx>
          <c:spPr>
            <a:solidFill>
              <a:srgbClr val="ED7D3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Resumen!$B$6</c:f>
              <c:numCache>
                <c:formatCode>General</c:formatCode>
                <c:ptCount val="1"/>
                <c:pt idx="0">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9406-4F88-A147-FA2C531E4C44}"/>
            </c:ext>
          </c:extLst>
        </c:ser>
        <c:ser>
          <c:idx val="2"/>
          <c:order val="2"/>
          <c:tx>
            <c:strRef>
              <c:f>Resumen!$A$7</c:f>
              <c:strCache>
                <c:ptCount val="1"/>
                <c:pt idx="0">
                  <c:v>Test Cerveza Dorada</c:v>
                </c:pt>
              </c:strCache>
            </c:strRef>
          </c:tx>
          <c:spPr>
            <a:solidFill>
              <a:srgbClr val="A5A5A5"/>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Resumen!$B$7</c:f>
              <c:numCache>
                <c:formatCode>General</c:formatCode>
                <c:ptCount val="1"/>
                <c:pt idx="0">
                  <c:v>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9406-4F88-A147-FA2C531E4C44}"/>
            </c:ext>
          </c:extLst>
        </c:ser>
        <c:ser>
          <c:idx val="3"/>
          <c:order val="3"/>
          <c:tx>
            <c:strRef>
              <c:f>Resumen!$A$8</c:f>
              <c:strCache>
                <c:ptCount val="1"/>
                <c:pt idx="0">
                  <c:v>Test Cerveza Roja</c:v>
                </c:pt>
              </c:strCache>
            </c:strRef>
          </c:tx>
          <c:spPr>
            <a:solidFill>
              <a:srgbClr val="FFC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Resumen!$B$8</c:f>
              <c:numCache>
                <c:formatCode>General</c:formatCode>
                <c:ptCount val="1"/>
                <c:pt idx="0">
                  <c:v>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3-9406-4F88-A147-FA2C531E4C44}"/>
            </c:ext>
          </c:extLst>
        </c:ser>
        <c:ser>
          <c:idx val="4"/>
          <c:order val="4"/>
          <c:tx>
            <c:strRef>
              <c:f>Resumen!$A$9</c:f>
              <c:strCache>
                <c:ptCount val="1"/>
                <c:pt idx="0">
                  <c:v>Test Cerveza Negra</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Resumen!$B$9</c:f>
              <c:numCache>
                <c:formatCode>General</c:formatCode>
                <c:ptCount val="1"/>
                <c:pt idx="0">
                  <c:v>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4-9406-4F88-A147-FA2C531E4C44}"/>
            </c:ext>
          </c:extLst>
        </c:ser>
        <c:ser>
          <c:idx val="5"/>
          <c:order val="5"/>
          <c:tx>
            <c:strRef>
              <c:f>Resumen!$A$10</c:f>
              <c:strCache>
                <c:ptCount val="1"/>
                <c:pt idx="0">
                  <c:v>Test Cerveza Gran Club Colombia</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Resumen!$B$10</c:f>
              <c:numCache>
                <c:formatCode>General</c:formatCode>
                <c:ptCount val="1"/>
                <c:pt idx="0">
                  <c:v>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5-9406-4F88-A147-FA2C531E4C44}"/>
            </c:ext>
          </c:extLst>
        </c:ser>
        <c:ser>
          <c:idx val="6"/>
          <c:order val="6"/>
          <c:tx>
            <c:strRef>
              <c:f>Resumen!$A$11</c:f>
              <c:strCache>
                <c:ptCount val="1"/>
                <c:pt idx="0">
                  <c:v>Test Cerveza Club 473</c:v>
                </c:pt>
              </c:strCache>
            </c:strRef>
          </c:tx>
          <c:spPr>
            <a:solidFill>
              <a:srgbClr val="255E9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Resumen!$B$11</c:f>
              <c:numCache>
                <c:formatCode>General</c:formatCode>
                <c:ptCount val="1"/>
                <c:pt idx="0">
                  <c:v>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6-9406-4F88-A147-FA2C531E4C44}"/>
            </c:ext>
          </c:extLst>
        </c:ser>
        <c:ser>
          <c:idx val="7"/>
          <c:order val="7"/>
          <c:tx>
            <c:strRef>
              <c:f>Resumen!$A$12</c:f>
              <c:strCache>
                <c:ptCount val="1"/>
                <c:pt idx="0">
                  <c:v>Test Cerveza Okotoberfest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c:f>
              <c:strCache>
                <c:ptCount val="1"/>
                <c:pt idx="0">
                  <c:v>Casos de pruebas</c:v>
                </c:pt>
              </c:strCache>
            </c:strRef>
          </c:cat>
          <c:val>
            <c:numRef>
              <c:f>Resumen!$B$12</c:f>
              <c:numCache>
                <c:formatCode>General</c:formatCode>
                <c:ptCount val="1"/>
                <c:pt idx="0">
                  <c:v>8</c:v>
                </c:pt>
              </c:numCache>
            </c:numRef>
          </c:val>
          <c:extLst>
            <c:ext xmlns:c16="http://schemas.microsoft.com/office/drawing/2014/chart" uri="{C3380CC4-5D6E-409C-BE32-E72D297353CC}">
              <c16:uniqueId val="{00000000-E10F-4FF8-944A-D5729FEAA326}"/>
            </c:ext>
          </c:extLst>
        </c:ser>
        <c:dLbls>
          <c:dLblPos val="outEnd"/>
          <c:showLegendKey val="0"/>
          <c:showVal val="1"/>
          <c:showCatName val="0"/>
          <c:showSerName val="0"/>
          <c:showPercent val="0"/>
          <c:showBubbleSize val="0"/>
        </c:dLbls>
        <c:gapWidth val="219"/>
        <c:overlap val="-27"/>
        <c:axId val="504684539"/>
        <c:axId val="2054286200"/>
      </c:barChart>
      <c:catAx>
        <c:axId val="5046845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4286200"/>
        <c:crosses val="autoZero"/>
        <c:auto val="1"/>
        <c:lblAlgn val="ctr"/>
        <c:lblOffset val="100"/>
        <c:noMultiLvlLbl val="1"/>
      </c:catAx>
      <c:valAx>
        <c:axId val="205428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46845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Tipos de prueba</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C43F-4A46-BA5B-94BF88D28C39}"/>
              </c:ext>
            </c:extLst>
          </c:dPt>
          <c:dPt>
            <c:idx val="1"/>
            <c:bubble3D val="0"/>
            <c:spPr>
              <a:solidFill>
                <a:schemeClr val="accent2"/>
              </a:solidFill>
            </c:spPr>
            <c:extLst>
              <c:ext xmlns:c16="http://schemas.microsoft.com/office/drawing/2014/chart" uri="{C3380CC4-5D6E-409C-BE32-E72D297353CC}">
                <c16:uniqueId val="{00000003-C43F-4A46-BA5B-94BF88D28C39}"/>
              </c:ext>
            </c:extLst>
          </c:dPt>
          <c:dPt>
            <c:idx val="2"/>
            <c:bubble3D val="0"/>
            <c:spPr>
              <a:solidFill>
                <a:schemeClr val="accent3"/>
              </a:solidFill>
            </c:spPr>
            <c:extLst>
              <c:ext xmlns:c16="http://schemas.microsoft.com/office/drawing/2014/chart" uri="{C3380CC4-5D6E-409C-BE32-E72D297353CC}">
                <c16:uniqueId val="{00000005-C43F-4A46-BA5B-94BF88D28C39}"/>
              </c:ext>
            </c:extLst>
          </c:dPt>
          <c:dPt>
            <c:idx val="3"/>
            <c:bubble3D val="0"/>
            <c:spPr>
              <a:solidFill>
                <a:schemeClr val="accent4"/>
              </a:solidFill>
            </c:spPr>
            <c:extLst>
              <c:ext xmlns:c16="http://schemas.microsoft.com/office/drawing/2014/chart" uri="{C3380CC4-5D6E-409C-BE32-E72D297353CC}">
                <c16:uniqueId val="{00000007-C43F-4A46-BA5B-94BF88D28C3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Resumen!$E$5:$E$8</c:f>
              <c:strCache>
                <c:ptCount val="4"/>
                <c:pt idx="0">
                  <c:v>Pruebas Unitarias (PU)</c:v>
                </c:pt>
                <c:pt idx="1">
                  <c:v>Pruebas Funcionales (PF)</c:v>
                </c:pt>
                <c:pt idx="2">
                  <c:v>Pruebas No Funcionales (PNF)</c:v>
                </c:pt>
                <c:pt idx="3">
                  <c:v>Pruebas Integración (PI)</c:v>
                </c:pt>
              </c:strCache>
            </c:strRef>
          </c:cat>
          <c:val>
            <c:numRef>
              <c:f>Resumen!$F$5:$F$8</c:f>
              <c:numCache>
                <c:formatCode>General</c:formatCode>
                <c:ptCount val="4"/>
                <c:pt idx="0">
                  <c:v>3</c:v>
                </c:pt>
                <c:pt idx="1">
                  <c:v>24</c:v>
                </c:pt>
                <c:pt idx="2">
                  <c:v>37</c:v>
                </c:pt>
                <c:pt idx="3">
                  <c:v>16</c:v>
                </c:pt>
              </c:numCache>
            </c:numRef>
          </c:val>
          <c:extLst>
            <c:ext xmlns:c16="http://schemas.microsoft.com/office/drawing/2014/chart" uri="{C3380CC4-5D6E-409C-BE32-E72D297353CC}">
              <c16:uniqueId val="{00000008-C43F-4A46-BA5B-94BF88D28C3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1000" b="1"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52AF-4E3F-B8EE-96810BE8230F}"/>
              </c:ext>
            </c:extLst>
          </c:dPt>
          <c:dPt>
            <c:idx val="1"/>
            <c:bubble3D val="0"/>
            <c:spPr>
              <a:solidFill>
                <a:schemeClr val="accent2"/>
              </a:solidFill>
            </c:spPr>
            <c:extLst>
              <c:ext xmlns:c16="http://schemas.microsoft.com/office/drawing/2014/chart" uri="{C3380CC4-5D6E-409C-BE32-E72D297353CC}">
                <c16:uniqueId val="{00000003-52AF-4E3F-B8EE-96810BE8230F}"/>
              </c:ext>
            </c:extLst>
          </c:dPt>
          <c:dPt>
            <c:idx val="2"/>
            <c:bubble3D val="0"/>
            <c:spPr>
              <a:solidFill>
                <a:schemeClr val="accent3"/>
              </a:solidFill>
            </c:spPr>
            <c:extLst>
              <c:ext xmlns:c16="http://schemas.microsoft.com/office/drawing/2014/chart" uri="{C3380CC4-5D6E-409C-BE32-E72D297353CC}">
                <c16:uniqueId val="{00000005-52AF-4E3F-B8EE-96810BE8230F}"/>
              </c:ext>
            </c:extLst>
          </c:dPt>
          <c:dPt>
            <c:idx val="3"/>
            <c:bubble3D val="0"/>
            <c:spPr>
              <a:solidFill>
                <a:schemeClr val="accent4"/>
              </a:solidFill>
            </c:spPr>
            <c:extLst>
              <c:ext xmlns:c16="http://schemas.microsoft.com/office/drawing/2014/chart" uri="{C3380CC4-5D6E-409C-BE32-E72D297353CC}">
                <c16:uniqueId val="{00000007-52AF-4E3F-B8EE-96810BE8230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'Test-Home'!$D$43:$D$46</c:f>
              <c:strCache>
                <c:ptCount val="4"/>
                <c:pt idx="0">
                  <c:v>Pruebas Unitarias (PU)</c:v>
                </c:pt>
                <c:pt idx="1">
                  <c:v>Pruebas Funcionales (PF)</c:v>
                </c:pt>
                <c:pt idx="2">
                  <c:v>Pruebas No Funcionales (PNF)</c:v>
                </c:pt>
                <c:pt idx="3">
                  <c:v>Pruebas Integración (PI)</c:v>
                </c:pt>
              </c:strCache>
            </c:strRef>
          </c:cat>
          <c:val>
            <c:numRef>
              <c:f>'Test-Home'!$E$43:$E$46</c:f>
              <c:numCache>
                <c:formatCode>General</c:formatCode>
                <c:ptCount val="4"/>
                <c:pt idx="0">
                  <c:v>3</c:v>
                </c:pt>
                <c:pt idx="1">
                  <c:v>11</c:v>
                </c:pt>
                <c:pt idx="2">
                  <c:v>11</c:v>
                </c:pt>
                <c:pt idx="3">
                  <c:v>4</c:v>
                </c:pt>
              </c:numCache>
            </c:numRef>
          </c:val>
          <c:extLst>
            <c:ext xmlns:c16="http://schemas.microsoft.com/office/drawing/2014/chart" uri="{C3380CC4-5D6E-409C-BE32-E72D297353CC}">
              <c16:uniqueId val="{00000008-52AF-4E3F-B8EE-96810BE8230F}"/>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0BA4-47C3-BA86-C470B2030E67}"/>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0BA4-47C3-BA86-C470B2030E67}"/>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0BA4-47C3-BA86-C470B2030E67}"/>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0BA4-47C3-BA86-C470B2030E67}"/>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'Test-Nustra-Historia'!$A$10:$A$13</c:f>
              <c:strCache>
                <c:ptCount val="4"/>
                <c:pt idx="0">
                  <c:v>No ejecutado</c:v>
                </c:pt>
                <c:pt idx="1">
                  <c:v>Bloqueado</c:v>
                </c:pt>
                <c:pt idx="2">
                  <c:v>Fallado</c:v>
                </c:pt>
                <c:pt idx="3">
                  <c:v>Pasado</c:v>
                </c:pt>
              </c:strCache>
            </c:strRef>
          </c:cat>
          <c:val>
            <c:numRef>
              <c:f>'Test-Nustra-Historia'!$B$10:$B$13</c:f>
              <c:numCache>
                <c:formatCode>General</c:formatCode>
                <c:ptCount val="4"/>
                <c:pt idx="0">
                  <c:v>0</c:v>
                </c:pt>
                <c:pt idx="1">
                  <c:v>0</c:v>
                </c:pt>
                <c:pt idx="2">
                  <c:v>2</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BA4-47C3-BA86-C470B2030E67}"/>
            </c:ext>
          </c:extLst>
        </c:ser>
        <c:dLbls>
          <c:showLegendKey val="0"/>
          <c:showVal val="0"/>
          <c:showCatName val="0"/>
          <c:showSerName val="0"/>
          <c:showPercent val="0"/>
          <c:showBubbleSize val="0"/>
        </c:dLbls>
        <c:gapWidth val="150"/>
        <c:axId val="592173991"/>
        <c:axId val="1879470367"/>
      </c:barChart>
      <c:catAx>
        <c:axId val="59217399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879470367"/>
        <c:crosses val="autoZero"/>
        <c:auto val="1"/>
        <c:lblAlgn val="ctr"/>
        <c:lblOffset val="100"/>
        <c:noMultiLvlLbl val="1"/>
      </c:catAx>
      <c:valAx>
        <c:axId val="18794703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592173991"/>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CCF0-47A8-BAA7-997E9015570E}"/>
              </c:ext>
            </c:extLst>
          </c:dPt>
          <c:dPt>
            <c:idx val="1"/>
            <c:bubble3D val="0"/>
            <c:spPr>
              <a:solidFill>
                <a:schemeClr val="accent2"/>
              </a:solidFill>
            </c:spPr>
            <c:extLst>
              <c:ext xmlns:c16="http://schemas.microsoft.com/office/drawing/2014/chart" uri="{C3380CC4-5D6E-409C-BE32-E72D297353CC}">
                <c16:uniqueId val="{00000003-CCF0-47A8-BAA7-997E9015570E}"/>
              </c:ext>
            </c:extLst>
          </c:dPt>
          <c:dPt>
            <c:idx val="2"/>
            <c:bubble3D val="0"/>
            <c:spPr>
              <a:solidFill>
                <a:schemeClr val="accent3"/>
              </a:solidFill>
            </c:spPr>
            <c:extLst>
              <c:ext xmlns:c16="http://schemas.microsoft.com/office/drawing/2014/chart" uri="{C3380CC4-5D6E-409C-BE32-E72D297353CC}">
                <c16:uniqueId val="{00000005-CCF0-47A8-BAA7-997E9015570E}"/>
              </c:ext>
            </c:extLst>
          </c:dPt>
          <c:dPt>
            <c:idx val="3"/>
            <c:bubble3D val="0"/>
            <c:spPr>
              <a:solidFill>
                <a:schemeClr val="accent4"/>
              </a:solidFill>
            </c:spPr>
            <c:extLst>
              <c:ext xmlns:c16="http://schemas.microsoft.com/office/drawing/2014/chart" uri="{C3380CC4-5D6E-409C-BE32-E72D297353CC}">
                <c16:uniqueId val="{00000007-CCF0-47A8-BAA7-997E9015570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'Test-Nustra-Historia'!$D$10:$D$13</c:f>
              <c:strCache>
                <c:ptCount val="4"/>
                <c:pt idx="0">
                  <c:v>Pruebas Unitarias (PU)</c:v>
                </c:pt>
                <c:pt idx="1">
                  <c:v>Pruebas Funcionales (PF)</c:v>
                </c:pt>
                <c:pt idx="2">
                  <c:v>Pruebas No Funcionales (PNF)</c:v>
                </c:pt>
                <c:pt idx="3">
                  <c:v>Pruebas Integración (PI)</c:v>
                </c:pt>
              </c:strCache>
            </c:strRef>
          </c:cat>
          <c:val>
            <c:numRef>
              <c:f>'Test-Nustra-Historia'!$E$10:$E$13</c:f>
              <c:numCache>
                <c:formatCode>General</c:formatCode>
                <c:ptCount val="4"/>
                <c:pt idx="0">
                  <c:v>0</c:v>
                </c:pt>
                <c:pt idx="1">
                  <c:v>1</c:v>
                </c:pt>
                <c:pt idx="2">
                  <c:v>2</c:v>
                </c:pt>
                <c:pt idx="3">
                  <c:v>0</c:v>
                </c:pt>
              </c:numCache>
            </c:numRef>
          </c:val>
          <c:extLst>
            <c:ext xmlns:c16="http://schemas.microsoft.com/office/drawing/2014/chart" uri="{C3380CC4-5D6E-409C-BE32-E72D297353CC}">
              <c16:uniqueId val="{00000008-CCF0-47A8-BAA7-997E9015570E}"/>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36C8-414C-9D69-3E92FDD07A34}"/>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36C8-414C-9D69-3E92FDD07A34}"/>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36C8-414C-9D69-3E92FDD07A34}"/>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36C8-414C-9D69-3E92FDD07A34}"/>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'Test-Cerveza-Dorada'!$A$16:$A$19</c:f>
              <c:strCache>
                <c:ptCount val="4"/>
                <c:pt idx="0">
                  <c:v>No ejecutado</c:v>
                </c:pt>
                <c:pt idx="1">
                  <c:v>Bloqueado</c:v>
                </c:pt>
                <c:pt idx="2">
                  <c:v>Fallado</c:v>
                </c:pt>
                <c:pt idx="3">
                  <c:v>Pasado</c:v>
                </c:pt>
              </c:strCache>
            </c:strRef>
          </c:cat>
          <c:val>
            <c:numRef>
              <c:f>'Test-Cerveza-Dorada'!$B$16:$B$19</c:f>
              <c:numCache>
                <c:formatCode>General</c:formatCode>
                <c:ptCount val="4"/>
                <c:pt idx="0">
                  <c:v>0</c:v>
                </c:pt>
                <c:pt idx="1">
                  <c:v>0</c:v>
                </c:pt>
                <c:pt idx="2">
                  <c:v>2</c:v>
                </c:pt>
                <c:pt idx="3">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36C8-414C-9D69-3E92FDD07A34}"/>
            </c:ext>
          </c:extLst>
        </c:ser>
        <c:dLbls>
          <c:showLegendKey val="0"/>
          <c:showVal val="0"/>
          <c:showCatName val="0"/>
          <c:showSerName val="0"/>
          <c:showPercent val="0"/>
          <c:showBubbleSize val="0"/>
        </c:dLbls>
        <c:gapWidth val="150"/>
        <c:axId val="476928987"/>
        <c:axId val="1796239289"/>
      </c:barChart>
      <c:catAx>
        <c:axId val="47692898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796239289"/>
        <c:crosses val="autoZero"/>
        <c:auto val="1"/>
        <c:lblAlgn val="ctr"/>
        <c:lblOffset val="100"/>
        <c:noMultiLvlLbl val="1"/>
      </c:catAx>
      <c:valAx>
        <c:axId val="17962392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476928987"/>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9FE0-401C-9952-4CD8F1F2BEF8}"/>
              </c:ext>
            </c:extLst>
          </c:dPt>
          <c:dPt>
            <c:idx val="1"/>
            <c:bubble3D val="0"/>
            <c:spPr>
              <a:solidFill>
                <a:schemeClr val="accent2"/>
              </a:solidFill>
            </c:spPr>
            <c:extLst>
              <c:ext xmlns:c16="http://schemas.microsoft.com/office/drawing/2014/chart" uri="{C3380CC4-5D6E-409C-BE32-E72D297353CC}">
                <c16:uniqueId val="{00000003-9FE0-401C-9952-4CD8F1F2BEF8}"/>
              </c:ext>
            </c:extLst>
          </c:dPt>
          <c:dPt>
            <c:idx val="2"/>
            <c:bubble3D val="0"/>
            <c:spPr>
              <a:solidFill>
                <a:schemeClr val="accent3"/>
              </a:solidFill>
            </c:spPr>
            <c:extLst>
              <c:ext xmlns:c16="http://schemas.microsoft.com/office/drawing/2014/chart" uri="{C3380CC4-5D6E-409C-BE32-E72D297353CC}">
                <c16:uniqueId val="{00000005-9FE0-401C-9952-4CD8F1F2BEF8}"/>
              </c:ext>
            </c:extLst>
          </c:dPt>
          <c:dPt>
            <c:idx val="3"/>
            <c:bubble3D val="0"/>
            <c:spPr>
              <a:solidFill>
                <a:schemeClr val="accent4"/>
              </a:solidFill>
            </c:spPr>
            <c:extLst>
              <c:ext xmlns:c16="http://schemas.microsoft.com/office/drawing/2014/chart" uri="{C3380CC4-5D6E-409C-BE32-E72D297353CC}">
                <c16:uniqueId val="{00000007-9FE0-401C-9952-4CD8F1F2BEF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'Test-Cerveza-Dorada'!$D$16:$D$19</c:f>
              <c:strCache>
                <c:ptCount val="4"/>
                <c:pt idx="0">
                  <c:v>Pruebas Unitarias (PU)</c:v>
                </c:pt>
                <c:pt idx="1">
                  <c:v>Pruebas Funcionales (PF)</c:v>
                </c:pt>
                <c:pt idx="2">
                  <c:v>Pruebas No Funcionales (PNF)</c:v>
                </c:pt>
                <c:pt idx="3">
                  <c:v>Pruebas Integración (PI)</c:v>
                </c:pt>
              </c:strCache>
            </c:strRef>
          </c:cat>
          <c:val>
            <c:numRef>
              <c:f>'Test-Cerveza-Dorada'!$E$16:$E$19</c:f>
              <c:numCache>
                <c:formatCode>General</c:formatCode>
                <c:ptCount val="4"/>
                <c:pt idx="0">
                  <c:v>0</c:v>
                </c:pt>
                <c:pt idx="1">
                  <c:v>2</c:v>
                </c:pt>
                <c:pt idx="2">
                  <c:v>4</c:v>
                </c:pt>
                <c:pt idx="3">
                  <c:v>2</c:v>
                </c:pt>
              </c:numCache>
            </c:numRef>
          </c:val>
          <c:extLst>
            <c:ext xmlns:c16="http://schemas.microsoft.com/office/drawing/2014/chart" uri="{C3380CC4-5D6E-409C-BE32-E72D297353CC}">
              <c16:uniqueId val="{00000008-9FE0-401C-9952-4CD8F1F2BEF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AF1B-42A1-A157-66589C967597}"/>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AF1B-42A1-A157-66589C967597}"/>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AF1B-42A1-A157-66589C967597}"/>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AF1B-42A1-A157-66589C967597}"/>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'Test-Cerveza-Roja'!$A$16:$A$19</c:f>
              <c:strCache>
                <c:ptCount val="4"/>
                <c:pt idx="0">
                  <c:v>No ejecutado</c:v>
                </c:pt>
                <c:pt idx="1">
                  <c:v>Bloqueado</c:v>
                </c:pt>
                <c:pt idx="2">
                  <c:v>Fallado</c:v>
                </c:pt>
                <c:pt idx="3">
                  <c:v>Pasado</c:v>
                </c:pt>
              </c:strCache>
            </c:strRef>
          </c:cat>
          <c:val>
            <c:numRef>
              <c:f>'Test-Cerveza-Roja'!$B$16:$B$19</c:f>
              <c:numCache>
                <c:formatCode>General</c:formatCode>
                <c:ptCount val="4"/>
                <c:pt idx="0">
                  <c:v>0</c:v>
                </c:pt>
                <c:pt idx="1">
                  <c:v>0</c:v>
                </c:pt>
                <c:pt idx="2">
                  <c:v>1</c:v>
                </c:pt>
                <c:pt idx="3">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AF1B-42A1-A157-66589C967597}"/>
            </c:ext>
          </c:extLst>
        </c:ser>
        <c:dLbls>
          <c:showLegendKey val="0"/>
          <c:showVal val="0"/>
          <c:showCatName val="0"/>
          <c:showSerName val="0"/>
          <c:showPercent val="0"/>
          <c:showBubbleSize val="0"/>
        </c:dLbls>
        <c:gapWidth val="150"/>
        <c:axId val="1768253129"/>
        <c:axId val="756371294"/>
      </c:barChart>
      <c:catAx>
        <c:axId val="1768253129"/>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756371294"/>
        <c:crosses val="autoZero"/>
        <c:auto val="1"/>
        <c:lblAlgn val="ctr"/>
        <c:lblOffset val="100"/>
        <c:noMultiLvlLbl val="1"/>
      </c:catAx>
      <c:valAx>
        <c:axId val="7563712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768253129"/>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Tipos de pruebas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FE-4AC9-94A8-9FA9144D4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FE-4AC9-94A8-9FA9144D4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FE-4AC9-94A8-9FA9144D4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FE-4AC9-94A8-9FA9144D4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'Test-Cerveza-Roja'!$D$16:$D$19</c:f>
              <c:strCache>
                <c:ptCount val="4"/>
                <c:pt idx="0">
                  <c:v>Pruebas Unitarias (PU)</c:v>
                </c:pt>
                <c:pt idx="1">
                  <c:v>Pruebas Funcionales (PF)</c:v>
                </c:pt>
                <c:pt idx="2">
                  <c:v>Pruebas No Funcionales (PNF)</c:v>
                </c:pt>
                <c:pt idx="3">
                  <c:v>Pruebas Integración (PI)</c:v>
                </c:pt>
              </c:strCache>
            </c:strRef>
          </c:cat>
          <c:val>
            <c:numRef>
              <c:f>'Test-Cerveza-Roja'!$E$16:$E$19</c:f>
              <c:numCache>
                <c:formatCode>General</c:formatCode>
                <c:ptCount val="4"/>
                <c:pt idx="0">
                  <c:v>0</c:v>
                </c:pt>
                <c:pt idx="1">
                  <c:v>2</c:v>
                </c:pt>
                <c:pt idx="2">
                  <c:v>4</c:v>
                </c:pt>
                <c:pt idx="3">
                  <c:v>2</c:v>
                </c:pt>
              </c:numCache>
            </c:numRef>
          </c:val>
          <c:extLst>
            <c:ext xmlns:c16="http://schemas.microsoft.com/office/drawing/2014/chart" uri="{C3380CC4-5D6E-409C-BE32-E72D297353CC}">
              <c16:uniqueId val="{00000008-1DFE-4AC9-94A8-9FA9144D43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5322-4A9E-834B-B18BD05B6B4D}"/>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5322-4A9E-834B-B18BD05B6B4D}"/>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5322-4A9E-834B-B18BD05B6B4D}"/>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5322-4A9E-834B-B18BD05B6B4D}"/>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'Test-Cerveza-Negra'!$A$16:$A$19</c:f>
              <c:strCache>
                <c:ptCount val="4"/>
                <c:pt idx="0">
                  <c:v>No ejecutado</c:v>
                </c:pt>
                <c:pt idx="1">
                  <c:v>Bloqueado</c:v>
                </c:pt>
                <c:pt idx="2">
                  <c:v>Fallado</c:v>
                </c:pt>
                <c:pt idx="3">
                  <c:v>Pasado</c:v>
                </c:pt>
              </c:strCache>
            </c:strRef>
          </c:cat>
          <c:val>
            <c:numRef>
              <c:f>'Test-Cerveza-Negra'!$B$16:$B$19</c:f>
              <c:numCache>
                <c:formatCode>General</c:formatCode>
                <c:ptCount val="4"/>
                <c:pt idx="0">
                  <c:v>0</c:v>
                </c:pt>
                <c:pt idx="1">
                  <c:v>0</c:v>
                </c:pt>
                <c:pt idx="2">
                  <c:v>2</c:v>
                </c:pt>
                <c:pt idx="3">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322-4A9E-834B-B18BD05B6B4D}"/>
            </c:ext>
          </c:extLst>
        </c:ser>
        <c:dLbls>
          <c:showLegendKey val="0"/>
          <c:showVal val="0"/>
          <c:showCatName val="0"/>
          <c:showSerName val="0"/>
          <c:showPercent val="0"/>
          <c:showBubbleSize val="0"/>
        </c:dLbls>
        <c:gapWidth val="150"/>
        <c:axId val="1782649915"/>
        <c:axId val="67158676"/>
      </c:barChart>
      <c:catAx>
        <c:axId val="178264991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67158676"/>
        <c:crosses val="autoZero"/>
        <c:auto val="1"/>
        <c:lblAlgn val="ctr"/>
        <c:lblOffset val="100"/>
        <c:noMultiLvlLbl val="1"/>
      </c:catAx>
      <c:valAx>
        <c:axId val="671586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782649915"/>
        <c:crosses val="autoZero"/>
        <c:crossBetween val="between"/>
      </c:valAx>
    </c:plotArea>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4</xdr:col>
      <xdr:colOff>1457325</xdr:colOff>
      <xdr:row>47</xdr:row>
      <xdr:rowOff>171450</xdr:rowOff>
    </xdr:from>
    <xdr:ext cx="4572000" cy="2809875"/>
    <xdr:graphicFrame macro="">
      <xdr:nvGraphicFramePr>
        <xdr:cNvPr id="2083622735" name="Chart 1" title="Gráfico">
          <a:extLst>
            <a:ext uri="{FF2B5EF4-FFF2-40B4-BE49-F238E27FC236}">
              <a16:creationId xmlns:a16="http://schemas.microsoft.com/office/drawing/2014/main" id="{00000000-0008-0000-0000-00004F8F3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47</xdr:row>
      <xdr:rowOff>180975</xdr:rowOff>
    </xdr:from>
    <xdr:ext cx="4572000" cy="2828925"/>
    <xdr:graphicFrame macro="">
      <xdr:nvGraphicFramePr>
        <xdr:cNvPr id="1425032453" name="Chart 2">
          <a:extLst>
            <a:ext uri="{FF2B5EF4-FFF2-40B4-BE49-F238E27FC236}">
              <a16:creationId xmlns:a16="http://schemas.microsoft.com/office/drawing/2014/main" id="{00000000-0008-0000-0000-00000545F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1409700</xdr:colOff>
      <xdr:row>15</xdr:row>
      <xdr:rowOff>19050</xdr:rowOff>
    </xdr:from>
    <xdr:ext cx="4572000" cy="2809875"/>
    <xdr:graphicFrame macro="">
      <xdr:nvGraphicFramePr>
        <xdr:cNvPr id="715758415" name="Chart 3" title="Gráfico">
          <a:extLst>
            <a:ext uri="{FF2B5EF4-FFF2-40B4-BE49-F238E27FC236}">
              <a16:creationId xmlns:a16="http://schemas.microsoft.com/office/drawing/2014/main" id="{00000000-0008-0000-0100-00004F9B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523875</xdr:colOff>
      <xdr:row>15</xdr:row>
      <xdr:rowOff>19050</xdr:rowOff>
    </xdr:from>
    <xdr:ext cx="4572000" cy="2809875"/>
    <xdr:graphicFrame macro="">
      <xdr:nvGraphicFramePr>
        <xdr:cNvPr id="1878146678" name="Chart 4">
          <a:extLst>
            <a:ext uri="{FF2B5EF4-FFF2-40B4-BE49-F238E27FC236}">
              <a16:creationId xmlns:a16="http://schemas.microsoft.com/office/drawing/2014/main" id="{00000000-0008-0000-0100-0000763EF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1333500</xdr:colOff>
      <xdr:row>21</xdr:row>
      <xdr:rowOff>9525</xdr:rowOff>
    </xdr:from>
    <xdr:ext cx="4572000" cy="2809875"/>
    <xdr:graphicFrame macro="">
      <xdr:nvGraphicFramePr>
        <xdr:cNvPr id="1012069403" name="Chart 5" title="Gráfico">
          <a:extLst>
            <a:ext uri="{FF2B5EF4-FFF2-40B4-BE49-F238E27FC236}">
              <a16:creationId xmlns:a16="http://schemas.microsoft.com/office/drawing/2014/main" id="{00000000-0008-0000-0200-00001BF45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20</xdr:row>
      <xdr:rowOff>180975</xdr:rowOff>
    </xdr:from>
    <xdr:ext cx="4572000" cy="2828925"/>
    <xdr:graphicFrame macro="">
      <xdr:nvGraphicFramePr>
        <xdr:cNvPr id="1419337660" name="Chart 6">
          <a:extLst>
            <a:ext uri="{FF2B5EF4-FFF2-40B4-BE49-F238E27FC236}">
              <a16:creationId xmlns:a16="http://schemas.microsoft.com/office/drawing/2014/main" id="{00000000-0008-0000-0200-0000BC5F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1437953</xdr:colOff>
      <xdr:row>20</xdr:row>
      <xdr:rowOff>190016</xdr:rowOff>
    </xdr:from>
    <xdr:ext cx="4572000" cy="2809875"/>
    <xdr:graphicFrame macro="">
      <xdr:nvGraphicFramePr>
        <xdr:cNvPr id="245782487" name="Chart 7" title="Gráfico">
          <a:extLst>
            <a:ext uri="{FF2B5EF4-FFF2-40B4-BE49-F238E27FC236}">
              <a16:creationId xmlns:a16="http://schemas.microsoft.com/office/drawing/2014/main" id="{00000000-0008-0000-0300-0000D757A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20</xdr:row>
      <xdr:rowOff>180975</xdr:rowOff>
    </xdr:from>
    <xdr:ext cx="4572000" cy="2828925"/>
    <xdr:graphicFrame macro="">
      <xdr:nvGraphicFramePr>
        <xdr:cNvPr id="100810500" name="Chart 8">
          <a:extLst>
            <a:ext uri="{FF2B5EF4-FFF2-40B4-BE49-F238E27FC236}">
              <a16:creationId xmlns:a16="http://schemas.microsoft.com/office/drawing/2014/main" id="{00000000-0008-0000-0300-0000043F0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1663970</xdr:colOff>
      <xdr:row>20</xdr:row>
      <xdr:rowOff>198088</xdr:rowOff>
    </xdr:from>
    <xdr:ext cx="4572000" cy="2809875"/>
    <xdr:graphicFrame macro="">
      <xdr:nvGraphicFramePr>
        <xdr:cNvPr id="1968256988" name="Chart 9" title="Gráfico">
          <a:extLst>
            <a:ext uri="{FF2B5EF4-FFF2-40B4-BE49-F238E27FC236}">
              <a16:creationId xmlns:a16="http://schemas.microsoft.com/office/drawing/2014/main" id="{00000000-0008-0000-0400-0000DC375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20</xdr:row>
      <xdr:rowOff>180975</xdr:rowOff>
    </xdr:from>
    <xdr:ext cx="4572000" cy="2828925"/>
    <xdr:graphicFrame macro="">
      <xdr:nvGraphicFramePr>
        <xdr:cNvPr id="452695579" name="Chart 10">
          <a:extLst>
            <a:ext uri="{FF2B5EF4-FFF2-40B4-BE49-F238E27FC236}">
              <a16:creationId xmlns:a16="http://schemas.microsoft.com/office/drawing/2014/main" id="{00000000-0008-0000-0400-00001B96F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1542889</xdr:colOff>
      <xdr:row>20</xdr:row>
      <xdr:rowOff>190016</xdr:rowOff>
    </xdr:from>
    <xdr:ext cx="4572000" cy="2809875"/>
    <xdr:graphicFrame macro="">
      <xdr:nvGraphicFramePr>
        <xdr:cNvPr id="255078293" name="Chart 11" title="Gráfico">
          <a:extLst>
            <a:ext uri="{FF2B5EF4-FFF2-40B4-BE49-F238E27FC236}">
              <a16:creationId xmlns:a16="http://schemas.microsoft.com/office/drawing/2014/main" id="{00000000-0008-0000-0500-0000952F3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20</xdr:row>
      <xdr:rowOff>180975</xdr:rowOff>
    </xdr:from>
    <xdr:ext cx="4572000" cy="2828925"/>
    <xdr:graphicFrame macro="">
      <xdr:nvGraphicFramePr>
        <xdr:cNvPr id="1343316904" name="Chart 12">
          <a:extLst>
            <a:ext uri="{FF2B5EF4-FFF2-40B4-BE49-F238E27FC236}">
              <a16:creationId xmlns:a16="http://schemas.microsoft.com/office/drawing/2014/main" id="{00000000-0008-0000-0500-0000A8631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1559033</xdr:colOff>
      <xdr:row>20</xdr:row>
      <xdr:rowOff>190016</xdr:rowOff>
    </xdr:from>
    <xdr:ext cx="4572000" cy="2809875"/>
    <xdr:graphicFrame macro="">
      <xdr:nvGraphicFramePr>
        <xdr:cNvPr id="2080155811" name="Chart 13" title="Gráfico">
          <a:extLst>
            <a:ext uri="{FF2B5EF4-FFF2-40B4-BE49-F238E27FC236}">
              <a16:creationId xmlns:a16="http://schemas.microsoft.com/office/drawing/2014/main" id="{00000000-0008-0000-0600-0000A3A8F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20</xdr:row>
      <xdr:rowOff>180975</xdr:rowOff>
    </xdr:from>
    <xdr:ext cx="4572000" cy="2828925"/>
    <xdr:graphicFrame macro="">
      <xdr:nvGraphicFramePr>
        <xdr:cNvPr id="1236856970" name="Chart 14">
          <a:extLst>
            <a:ext uri="{FF2B5EF4-FFF2-40B4-BE49-F238E27FC236}">
              <a16:creationId xmlns:a16="http://schemas.microsoft.com/office/drawing/2014/main" id="{00000000-0008-0000-0600-00008AF0B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1559033</xdr:colOff>
      <xdr:row>20</xdr:row>
      <xdr:rowOff>190016</xdr:rowOff>
    </xdr:from>
    <xdr:ext cx="4572000" cy="2809875"/>
    <xdr:graphicFrame macro="">
      <xdr:nvGraphicFramePr>
        <xdr:cNvPr id="2" name="Chart 13" title="Gráfico">
          <a:extLst>
            <a:ext uri="{FF2B5EF4-FFF2-40B4-BE49-F238E27FC236}">
              <a16:creationId xmlns:a16="http://schemas.microsoft.com/office/drawing/2014/main" id="{18EB7604-E7F1-421D-AA9A-D5C39415C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20</xdr:row>
      <xdr:rowOff>180975</xdr:rowOff>
    </xdr:from>
    <xdr:ext cx="4572000" cy="2828925"/>
    <xdr:graphicFrame macro="">
      <xdr:nvGraphicFramePr>
        <xdr:cNvPr id="3" name="Chart 14">
          <a:extLst>
            <a:ext uri="{FF2B5EF4-FFF2-40B4-BE49-F238E27FC236}">
              <a16:creationId xmlns:a16="http://schemas.microsoft.com/office/drawing/2014/main" id="{6EC4FAD8-588D-48CF-B036-C1C28797C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142875</xdr:colOff>
      <xdr:row>13</xdr:row>
      <xdr:rowOff>171450</xdr:rowOff>
    </xdr:from>
    <xdr:ext cx="5715000" cy="3533775"/>
    <xdr:graphicFrame macro="">
      <xdr:nvGraphicFramePr>
        <xdr:cNvPr id="1229908120" name="Chart 15" title="Gráfico">
          <a:extLst>
            <a:ext uri="{FF2B5EF4-FFF2-40B4-BE49-F238E27FC236}">
              <a16:creationId xmlns:a16="http://schemas.microsoft.com/office/drawing/2014/main" id="{00000000-0008-0000-0700-000098E84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499110</xdr:colOff>
      <xdr:row>32</xdr:row>
      <xdr:rowOff>148589</xdr:rowOff>
    </xdr:from>
    <xdr:ext cx="6995160" cy="3577591"/>
    <xdr:graphicFrame macro="">
      <xdr:nvGraphicFramePr>
        <xdr:cNvPr id="717345351" name="Chart 16" title="Gráfico">
          <a:extLst>
            <a:ext uri="{FF2B5EF4-FFF2-40B4-BE49-F238E27FC236}">
              <a16:creationId xmlns:a16="http://schemas.microsoft.com/office/drawing/2014/main" id="{00000000-0008-0000-0700-000047D2C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1009650</xdr:colOff>
      <xdr:row>13</xdr:row>
      <xdr:rowOff>133350</xdr:rowOff>
    </xdr:from>
    <xdr:ext cx="5715000" cy="3533775"/>
    <xdr:graphicFrame macro="">
      <xdr:nvGraphicFramePr>
        <xdr:cNvPr id="966004796" name="Chart 17" title="Gráfico">
          <a:extLst>
            <a:ext uri="{FF2B5EF4-FFF2-40B4-BE49-F238E27FC236}">
              <a16:creationId xmlns:a16="http://schemas.microsoft.com/office/drawing/2014/main" id="{00000000-0008-0000-0700-00003C10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lubcolombia.com.co/" TargetMode="External"/><Relationship Id="rId13" Type="http://schemas.openxmlformats.org/officeDocument/2006/relationships/hyperlink" Target="https://www.clubcolombia.com.co/" TargetMode="External"/><Relationship Id="rId18" Type="http://schemas.openxmlformats.org/officeDocument/2006/relationships/hyperlink" Target="https://www.clubcolombia.com.co/" TargetMode="External"/><Relationship Id="rId3" Type="http://schemas.openxmlformats.org/officeDocument/2006/relationships/hyperlink" Target="https://www.clubcolombia.com.co/" TargetMode="External"/><Relationship Id="rId21" Type="http://schemas.openxmlformats.org/officeDocument/2006/relationships/drawing" Target="../drawings/drawing1.xml"/><Relationship Id="rId7" Type="http://schemas.openxmlformats.org/officeDocument/2006/relationships/hyperlink" Target="https://www.clubcolombia.com.co/" TargetMode="External"/><Relationship Id="rId12" Type="http://schemas.openxmlformats.org/officeDocument/2006/relationships/hyperlink" Target="https://www.clubcolombia.com.co/" TargetMode="External"/><Relationship Id="rId17" Type="http://schemas.openxmlformats.org/officeDocument/2006/relationships/hyperlink" Target="https://www.clubcolombia.com.co/" TargetMode="External"/><Relationship Id="rId2" Type="http://schemas.openxmlformats.org/officeDocument/2006/relationships/hyperlink" Target="https://www.clubcolombia.com.co/" TargetMode="External"/><Relationship Id="rId16" Type="http://schemas.openxmlformats.org/officeDocument/2006/relationships/hyperlink" Target="https://www.clubcolombia.com.co/" TargetMode="External"/><Relationship Id="rId20" Type="http://schemas.openxmlformats.org/officeDocument/2006/relationships/hyperlink" Target="mailto:qapruebascristhian@gmail.com" TargetMode="External"/><Relationship Id="rId1" Type="http://schemas.openxmlformats.org/officeDocument/2006/relationships/hyperlink" Target="https://www.clubcolombia.com.co/" TargetMode="External"/><Relationship Id="rId6" Type="http://schemas.openxmlformats.org/officeDocument/2006/relationships/hyperlink" Target="https://www.clubcolombia.com.co/" TargetMode="External"/><Relationship Id="rId11" Type="http://schemas.openxmlformats.org/officeDocument/2006/relationships/hyperlink" Target="https://www.clubcolombia.com.co/" TargetMode="External"/><Relationship Id="rId5" Type="http://schemas.openxmlformats.org/officeDocument/2006/relationships/hyperlink" Target="https://www.clubcolombia.com.co/" TargetMode="External"/><Relationship Id="rId15" Type="http://schemas.openxmlformats.org/officeDocument/2006/relationships/hyperlink" Target="https://www.clubcolombia.com.co/" TargetMode="External"/><Relationship Id="rId10" Type="http://schemas.openxmlformats.org/officeDocument/2006/relationships/hyperlink" Target="https://www.clubcolombia.com.co/" TargetMode="External"/><Relationship Id="rId19" Type="http://schemas.openxmlformats.org/officeDocument/2006/relationships/hyperlink" Target="https://www.clubcolombia.com.co/" TargetMode="External"/><Relationship Id="rId4" Type="http://schemas.openxmlformats.org/officeDocument/2006/relationships/hyperlink" Target="https://www.clubcolombia.com.co/" TargetMode="External"/><Relationship Id="rId9" Type="http://schemas.openxmlformats.org/officeDocument/2006/relationships/hyperlink" Target="https://www.clubcolombia.com.co/" TargetMode="External"/><Relationship Id="rId14" Type="http://schemas.openxmlformats.org/officeDocument/2006/relationships/hyperlink" Target="https://www.clubcolombia.com.c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
  <sheetViews>
    <sheetView zoomScale="120" zoomScaleNormal="120" workbookViewId="0">
      <pane ySplit="3" topLeftCell="A31" activePane="bottomLeft" state="frozen"/>
      <selection pane="bottomLeft" activeCell="F3" sqref="F3"/>
    </sheetView>
  </sheetViews>
  <sheetFormatPr baseColWidth="10" defaultColWidth="14.42578125" defaultRowHeight="15" customHeight="1" outlineLevelRow="1" x14ac:dyDescent="0.25"/>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147</v>
      </c>
      <c r="G2" s="49"/>
      <c r="H2" s="50"/>
    </row>
    <row r="3" spans="1:8" x14ac:dyDescent="0.25">
      <c r="A3" s="2" t="s">
        <v>3</v>
      </c>
      <c r="B3" s="2" t="s">
        <v>4</v>
      </c>
      <c r="C3" s="2" t="s">
        <v>5</v>
      </c>
      <c r="D3" s="2" t="s">
        <v>6</v>
      </c>
      <c r="E3" s="2" t="s">
        <v>7</v>
      </c>
      <c r="F3" s="2" t="s">
        <v>8</v>
      </c>
      <c r="G3" s="2" t="s">
        <v>9</v>
      </c>
      <c r="H3" s="2" t="s">
        <v>10</v>
      </c>
    </row>
    <row r="4" spans="1:8" x14ac:dyDescent="0.25">
      <c r="A4" s="53" t="s">
        <v>120</v>
      </c>
      <c r="B4" s="54"/>
      <c r="C4" s="54"/>
      <c r="D4" s="54"/>
      <c r="E4" s="54"/>
      <c r="F4" s="54"/>
      <c r="G4" s="54"/>
      <c r="H4" s="55"/>
    </row>
    <row r="5" spans="1:8" ht="180" outlineLevel="1" x14ac:dyDescent="0.25">
      <c r="A5" s="38" t="s">
        <v>21</v>
      </c>
      <c r="B5" s="25" t="s">
        <v>53</v>
      </c>
      <c r="C5" s="41" t="s">
        <v>43</v>
      </c>
      <c r="D5" s="25" t="s">
        <v>54</v>
      </c>
      <c r="E5" s="25" t="s">
        <v>55</v>
      </c>
      <c r="F5" s="25" t="s">
        <v>14</v>
      </c>
      <c r="G5" s="21" t="s">
        <v>15</v>
      </c>
      <c r="H5" s="25" t="s">
        <v>14</v>
      </c>
    </row>
    <row r="6" spans="1:8" ht="225" outlineLevel="1" x14ac:dyDescent="0.25">
      <c r="A6" s="38" t="s">
        <v>21</v>
      </c>
      <c r="B6" s="25" t="s">
        <v>56</v>
      </c>
      <c r="C6" s="39" t="s">
        <v>43</v>
      </c>
      <c r="D6" s="25" t="s">
        <v>57</v>
      </c>
      <c r="E6" s="25" t="s">
        <v>58</v>
      </c>
      <c r="F6" s="25" t="s">
        <v>14</v>
      </c>
      <c r="G6" s="21" t="s">
        <v>15</v>
      </c>
      <c r="H6" s="25" t="s">
        <v>14</v>
      </c>
    </row>
    <row r="7" spans="1:8" ht="90" outlineLevel="1" x14ac:dyDescent="0.25">
      <c r="A7" s="38" t="s">
        <v>21</v>
      </c>
      <c r="B7" s="25" t="s">
        <v>108</v>
      </c>
      <c r="C7" s="39" t="s">
        <v>43</v>
      </c>
      <c r="D7" s="25" t="s">
        <v>109</v>
      </c>
      <c r="E7" s="25" t="s">
        <v>73</v>
      </c>
      <c r="F7" s="25" t="s">
        <v>14</v>
      </c>
      <c r="G7" s="21" t="s">
        <v>13</v>
      </c>
      <c r="H7" s="25" t="s">
        <v>107</v>
      </c>
    </row>
    <row r="8" spans="1:8" ht="90" outlineLevel="1" x14ac:dyDescent="0.25">
      <c r="A8" s="38" t="s">
        <v>21</v>
      </c>
      <c r="B8" s="25" t="s">
        <v>22</v>
      </c>
      <c r="C8" s="39" t="s">
        <v>43</v>
      </c>
      <c r="D8" s="24" t="s">
        <v>23</v>
      </c>
      <c r="E8" s="24" t="s">
        <v>24</v>
      </c>
      <c r="F8" s="25" t="s">
        <v>14</v>
      </c>
      <c r="G8" s="21" t="s">
        <v>13</v>
      </c>
      <c r="H8" s="25" t="s">
        <v>105</v>
      </c>
    </row>
    <row r="9" spans="1:8" ht="120" outlineLevel="1" x14ac:dyDescent="0.25">
      <c r="A9" s="38" t="s">
        <v>16</v>
      </c>
      <c r="B9" s="25" t="s">
        <v>18</v>
      </c>
      <c r="C9" s="39" t="s">
        <v>43</v>
      </c>
      <c r="D9" s="24" t="s">
        <v>19</v>
      </c>
      <c r="E9" s="24" t="s">
        <v>20</v>
      </c>
      <c r="F9" s="20" t="s">
        <v>14</v>
      </c>
      <c r="G9" s="21" t="s">
        <v>13</v>
      </c>
      <c r="H9" s="25" t="s">
        <v>67</v>
      </c>
    </row>
    <row r="10" spans="1:8" x14ac:dyDescent="0.25">
      <c r="A10" s="53" t="s">
        <v>52</v>
      </c>
      <c r="B10" s="54"/>
      <c r="C10" s="54"/>
      <c r="D10" s="54"/>
      <c r="E10" s="54"/>
      <c r="F10" s="54"/>
      <c r="G10" s="54"/>
      <c r="H10" s="55"/>
    </row>
    <row r="11" spans="1:8" ht="45" outlineLevel="1" x14ac:dyDescent="0.25">
      <c r="A11" s="38" t="s">
        <v>16</v>
      </c>
      <c r="B11" s="25" t="s">
        <v>42</v>
      </c>
      <c r="C11" s="39" t="s">
        <v>43</v>
      </c>
      <c r="D11" s="25" t="s">
        <v>44</v>
      </c>
      <c r="E11" s="25" t="s">
        <v>45</v>
      </c>
      <c r="F11" s="25" t="s">
        <v>14</v>
      </c>
      <c r="G11" s="21" t="s">
        <v>15</v>
      </c>
      <c r="H11" s="25" t="s">
        <v>14</v>
      </c>
    </row>
    <row r="12" spans="1:8" ht="135" outlineLevel="1" x14ac:dyDescent="0.25">
      <c r="A12" s="38" t="s">
        <v>21</v>
      </c>
      <c r="B12" s="25" t="s">
        <v>46</v>
      </c>
      <c r="C12" s="39" t="s">
        <v>43</v>
      </c>
      <c r="D12" s="25" t="s">
        <v>48</v>
      </c>
      <c r="E12" s="25" t="s">
        <v>47</v>
      </c>
      <c r="F12" s="25" t="s">
        <v>14</v>
      </c>
      <c r="G12" s="21" t="s">
        <v>15</v>
      </c>
      <c r="H12" s="25" t="s">
        <v>14</v>
      </c>
    </row>
    <row r="13" spans="1:8" ht="30" outlineLevel="1" x14ac:dyDescent="0.25">
      <c r="A13" s="38" t="s">
        <v>16</v>
      </c>
      <c r="B13" s="25" t="s">
        <v>49</v>
      </c>
      <c r="C13" s="39" t="s">
        <v>43</v>
      </c>
      <c r="D13" s="25" t="s">
        <v>50</v>
      </c>
      <c r="E13" s="25" t="s">
        <v>51</v>
      </c>
      <c r="F13" s="25" t="s">
        <v>14</v>
      </c>
      <c r="G13" s="21" t="s">
        <v>15</v>
      </c>
      <c r="H13" s="25" t="s">
        <v>14</v>
      </c>
    </row>
    <row r="14" spans="1:8" ht="15" customHeight="1" x14ac:dyDescent="0.25">
      <c r="A14" s="53" t="s">
        <v>59</v>
      </c>
      <c r="B14" s="54"/>
      <c r="C14" s="54"/>
      <c r="D14" s="54"/>
      <c r="E14" s="54"/>
      <c r="F14" s="54"/>
      <c r="G14" s="54"/>
      <c r="H14" s="55"/>
    </row>
    <row r="15" spans="1:8" ht="60" outlineLevel="1" x14ac:dyDescent="0.25">
      <c r="A15" s="38" t="s">
        <v>21</v>
      </c>
      <c r="B15" s="40" t="s">
        <v>60</v>
      </c>
      <c r="C15" s="39" t="s">
        <v>43</v>
      </c>
      <c r="D15" s="44" t="s">
        <v>64</v>
      </c>
      <c r="E15" s="24" t="s">
        <v>73</v>
      </c>
      <c r="F15" s="20" t="s">
        <v>14</v>
      </c>
      <c r="G15" s="21" t="s">
        <v>15</v>
      </c>
      <c r="H15" s="20" t="s">
        <v>14</v>
      </c>
    </row>
    <row r="16" spans="1:8" ht="60" outlineLevel="1" x14ac:dyDescent="0.25">
      <c r="A16" s="38" t="s">
        <v>17</v>
      </c>
      <c r="B16" s="40" t="s">
        <v>61</v>
      </c>
      <c r="C16" s="39" t="s">
        <v>43</v>
      </c>
      <c r="D16" s="44" t="s">
        <v>63</v>
      </c>
      <c r="E16" s="44" t="s">
        <v>65</v>
      </c>
      <c r="F16" s="20" t="s">
        <v>14</v>
      </c>
      <c r="G16" s="21" t="s">
        <v>13</v>
      </c>
      <c r="H16" s="25" t="s">
        <v>66</v>
      </c>
    </row>
    <row r="17" spans="1:8" ht="30" outlineLevel="1" x14ac:dyDescent="0.25">
      <c r="A17" s="38" t="s">
        <v>16</v>
      </c>
      <c r="B17" s="45" t="s">
        <v>62</v>
      </c>
      <c r="C17" s="39" t="s">
        <v>43</v>
      </c>
      <c r="D17" s="46" t="s">
        <v>68</v>
      </c>
      <c r="E17" s="44" t="s">
        <v>65</v>
      </c>
      <c r="F17" s="20" t="s">
        <v>14</v>
      </c>
      <c r="G17" s="21" t="s">
        <v>15</v>
      </c>
      <c r="H17" s="20" t="s">
        <v>14</v>
      </c>
    </row>
    <row r="18" spans="1:8" x14ac:dyDescent="0.25">
      <c r="A18" s="53" t="s">
        <v>69</v>
      </c>
      <c r="B18" s="54"/>
      <c r="C18" s="54"/>
      <c r="D18" s="54"/>
      <c r="E18" s="54"/>
      <c r="F18" s="54"/>
      <c r="G18" s="54"/>
      <c r="H18" s="55"/>
    </row>
    <row r="19" spans="1:8" ht="30" x14ac:dyDescent="0.25">
      <c r="A19" s="38" t="s">
        <v>21</v>
      </c>
      <c r="B19" s="40" t="s">
        <v>60</v>
      </c>
      <c r="C19" s="39" t="s">
        <v>43</v>
      </c>
      <c r="D19" s="46" t="s">
        <v>68</v>
      </c>
      <c r="E19" s="24" t="s">
        <v>73</v>
      </c>
      <c r="F19" s="20" t="s">
        <v>14</v>
      </c>
      <c r="G19" s="21" t="s">
        <v>15</v>
      </c>
      <c r="H19" s="20" t="s">
        <v>14</v>
      </c>
    </row>
    <row r="20" spans="1:8" ht="30" x14ac:dyDescent="0.25">
      <c r="A20" s="38" t="s">
        <v>21</v>
      </c>
      <c r="B20" s="45" t="s">
        <v>70</v>
      </c>
      <c r="C20" s="39" t="s">
        <v>43</v>
      </c>
      <c r="D20" s="46" t="s">
        <v>72</v>
      </c>
      <c r="E20" s="24" t="s">
        <v>73</v>
      </c>
      <c r="F20" s="20" t="s">
        <v>14</v>
      </c>
      <c r="G20" s="21" t="s">
        <v>15</v>
      </c>
      <c r="H20" s="20" t="s">
        <v>14</v>
      </c>
    </row>
    <row r="21" spans="1:8" ht="60" x14ac:dyDescent="0.25">
      <c r="A21" s="38" t="s">
        <v>17</v>
      </c>
      <c r="B21" s="40" t="s">
        <v>61</v>
      </c>
      <c r="C21" s="39" t="s">
        <v>43</v>
      </c>
      <c r="D21" s="44" t="s">
        <v>63</v>
      </c>
      <c r="E21" s="44" t="s">
        <v>65</v>
      </c>
      <c r="F21" s="20" t="s">
        <v>14</v>
      </c>
      <c r="G21" s="21" t="s">
        <v>13</v>
      </c>
      <c r="H21" s="25" t="s">
        <v>66</v>
      </c>
    </row>
    <row r="22" spans="1:8" x14ac:dyDescent="0.25">
      <c r="A22" s="53" t="s">
        <v>71</v>
      </c>
      <c r="B22" s="54"/>
      <c r="C22" s="54"/>
      <c r="D22" s="54"/>
      <c r="E22" s="54"/>
      <c r="F22" s="54"/>
      <c r="G22" s="54"/>
      <c r="H22" s="55"/>
    </row>
    <row r="23" spans="1:8" ht="75" x14ac:dyDescent="0.25">
      <c r="A23" s="38" t="s">
        <v>21</v>
      </c>
      <c r="B23" s="45" t="s">
        <v>80</v>
      </c>
      <c r="C23" s="39" t="s">
        <v>43</v>
      </c>
      <c r="D23" s="46" t="s">
        <v>76</v>
      </c>
      <c r="E23" s="44" t="s">
        <v>73</v>
      </c>
      <c r="F23" s="20" t="s">
        <v>14</v>
      </c>
      <c r="G23" s="21" t="s">
        <v>15</v>
      </c>
      <c r="H23" s="25" t="s">
        <v>14</v>
      </c>
    </row>
    <row r="24" spans="1:8" ht="90" x14ac:dyDescent="0.25">
      <c r="A24" s="38" t="s">
        <v>21</v>
      </c>
      <c r="B24" s="45" t="s">
        <v>74</v>
      </c>
      <c r="C24" s="39" t="s">
        <v>43</v>
      </c>
      <c r="D24" s="46" t="s">
        <v>75</v>
      </c>
      <c r="E24" s="44" t="s">
        <v>73</v>
      </c>
      <c r="F24" s="20" t="s">
        <v>14</v>
      </c>
      <c r="G24" s="21" t="s">
        <v>15</v>
      </c>
      <c r="H24" s="25" t="s">
        <v>14</v>
      </c>
    </row>
    <row r="25" spans="1:8" ht="60" x14ac:dyDescent="0.25">
      <c r="A25" s="38" t="s">
        <v>21</v>
      </c>
      <c r="B25" s="45" t="s">
        <v>77</v>
      </c>
      <c r="C25" s="39" t="s">
        <v>43</v>
      </c>
      <c r="D25" s="46" t="s">
        <v>78</v>
      </c>
      <c r="E25" s="44" t="s">
        <v>73</v>
      </c>
      <c r="F25" s="20" t="s">
        <v>14</v>
      </c>
      <c r="G25" s="21" t="s">
        <v>15</v>
      </c>
      <c r="H25" s="25" t="s">
        <v>14</v>
      </c>
    </row>
    <row r="26" spans="1:8" x14ac:dyDescent="0.25">
      <c r="A26" s="53" t="s">
        <v>79</v>
      </c>
      <c r="B26" s="54"/>
      <c r="C26" s="54"/>
      <c r="D26" s="54"/>
      <c r="E26" s="54"/>
      <c r="F26" s="54"/>
      <c r="G26" s="54"/>
      <c r="H26" s="55"/>
    </row>
    <row r="27" spans="1:8" ht="330" x14ac:dyDescent="0.25">
      <c r="A27" s="38" t="s">
        <v>11</v>
      </c>
      <c r="B27" s="45" t="s">
        <v>81</v>
      </c>
      <c r="C27" s="39" t="s">
        <v>43</v>
      </c>
      <c r="D27" s="25" t="s">
        <v>96</v>
      </c>
      <c r="E27" s="42" t="s">
        <v>12</v>
      </c>
      <c r="F27" s="39" t="s">
        <v>97</v>
      </c>
      <c r="G27" s="21" t="s">
        <v>15</v>
      </c>
      <c r="H27" s="25" t="s">
        <v>14</v>
      </c>
    </row>
    <row r="28" spans="1:8" ht="210" x14ac:dyDescent="0.25">
      <c r="A28" s="38" t="s">
        <v>16</v>
      </c>
      <c r="B28" s="45" t="s">
        <v>82</v>
      </c>
      <c r="C28" s="39" t="s">
        <v>43</v>
      </c>
      <c r="D28" s="25" t="s">
        <v>103</v>
      </c>
      <c r="E28" s="26" t="s">
        <v>39</v>
      </c>
      <c r="F28" s="25" t="s">
        <v>14</v>
      </c>
      <c r="G28" s="21" t="s">
        <v>13</v>
      </c>
      <c r="H28" s="25" t="s">
        <v>106</v>
      </c>
    </row>
    <row r="29" spans="1:8" ht="90" x14ac:dyDescent="0.25">
      <c r="A29" s="38" t="s">
        <v>11</v>
      </c>
      <c r="B29" s="45" t="s">
        <v>83</v>
      </c>
      <c r="C29" s="39" t="s">
        <v>43</v>
      </c>
      <c r="D29" s="25" t="s">
        <v>98</v>
      </c>
      <c r="E29" s="42" t="s">
        <v>12</v>
      </c>
      <c r="F29" s="25" t="s">
        <v>104</v>
      </c>
      <c r="G29" s="21" t="s">
        <v>15</v>
      </c>
      <c r="H29" s="25" t="s">
        <v>14</v>
      </c>
    </row>
    <row r="30" spans="1:8" ht="60" x14ac:dyDescent="0.25">
      <c r="A30" s="38" t="s">
        <v>16</v>
      </c>
      <c r="B30" s="45" t="s">
        <v>84</v>
      </c>
      <c r="C30" s="39" t="s">
        <v>43</v>
      </c>
      <c r="D30" s="46" t="s">
        <v>99</v>
      </c>
      <c r="E30" s="44" t="s">
        <v>102</v>
      </c>
      <c r="F30" s="25" t="s">
        <v>14</v>
      </c>
      <c r="G30" s="21" t="s">
        <v>15</v>
      </c>
      <c r="H30" s="25" t="s">
        <v>14</v>
      </c>
    </row>
    <row r="31" spans="1:8" ht="90" x14ac:dyDescent="0.25">
      <c r="A31" s="38" t="s">
        <v>11</v>
      </c>
      <c r="B31" s="45" t="s">
        <v>85</v>
      </c>
      <c r="C31" s="39" t="s">
        <v>43</v>
      </c>
      <c r="D31" s="25" t="s">
        <v>98</v>
      </c>
      <c r="E31" s="42" t="s">
        <v>12</v>
      </c>
      <c r="F31" s="25" t="s">
        <v>104</v>
      </c>
      <c r="G31" s="21" t="s">
        <v>15</v>
      </c>
      <c r="H31" s="25" t="s">
        <v>14</v>
      </c>
    </row>
    <row r="32" spans="1:8" ht="30" x14ac:dyDescent="0.25">
      <c r="A32" s="38" t="s">
        <v>16</v>
      </c>
      <c r="B32" s="45" t="s">
        <v>86</v>
      </c>
      <c r="C32" s="39" t="s">
        <v>43</v>
      </c>
      <c r="D32" s="46" t="s">
        <v>100</v>
      </c>
      <c r="E32" s="44" t="s">
        <v>101</v>
      </c>
      <c r="F32" s="25" t="s">
        <v>14</v>
      </c>
      <c r="G32" s="21" t="s">
        <v>15</v>
      </c>
      <c r="H32" s="25" t="s">
        <v>14</v>
      </c>
    </row>
    <row r="33" spans="1:8" x14ac:dyDescent="0.25">
      <c r="A33" s="53" t="s">
        <v>94</v>
      </c>
      <c r="B33" s="54"/>
      <c r="C33" s="54"/>
      <c r="D33" s="54"/>
      <c r="E33" s="54"/>
      <c r="F33" s="54"/>
      <c r="G33" s="54"/>
      <c r="H33" s="55"/>
    </row>
    <row r="34" spans="1:8" ht="30" x14ac:dyDescent="0.25">
      <c r="A34" s="38" t="s">
        <v>16</v>
      </c>
      <c r="B34" s="45" t="s">
        <v>87</v>
      </c>
      <c r="C34" s="39" t="s">
        <v>43</v>
      </c>
      <c r="D34" s="46" t="s">
        <v>68</v>
      </c>
      <c r="E34" s="44" t="s">
        <v>65</v>
      </c>
      <c r="F34" s="25" t="s">
        <v>14</v>
      </c>
      <c r="G34" s="21" t="s">
        <v>15</v>
      </c>
      <c r="H34" s="25" t="s">
        <v>14</v>
      </c>
    </row>
    <row r="35" spans="1:8" ht="30" x14ac:dyDescent="0.25">
      <c r="A35" s="38" t="s">
        <v>16</v>
      </c>
      <c r="B35" s="45" t="s">
        <v>88</v>
      </c>
      <c r="C35" s="39" t="s">
        <v>43</v>
      </c>
      <c r="D35" s="46" t="s">
        <v>68</v>
      </c>
      <c r="E35" s="44" t="s">
        <v>65</v>
      </c>
      <c r="F35" s="25" t="s">
        <v>14</v>
      </c>
      <c r="G35" s="21" t="s">
        <v>15</v>
      </c>
      <c r="H35" s="25" t="s">
        <v>14</v>
      </c>
    </row>
    <row r="36" spans="1:8" ht="30" x14ac:dyDescent="0.25">
      <c r="A36" s="38" t="s">
        <v>16</v>
      </c>
      <c r="B36" s="45" t="s">
        <v>89</v>
      </c>
      <c r="C36" s="39" t="s">
        <v>43</v>
      </c>
      <c r="D36" s="46" t="s">
        <v>68</v>
      </c>
      <c r="E36" s="44" t="s">
        <v>65</v>
      </c>
      <c r="F36" s="25" t="s">
        <v>14</v>
      </c>
      <c r="G36" s="21" t="s">
        <v>15</v>
      </c>
      <c r="H36" s="25" t="s">
        <v>14</v>
      </c>
    </row>
    <row r="37" spans="1:8" ht="30" x14ac:dyDescent="0.25">
      <c r="A37" s="38" t="s">
        <v>16</v>
      </c>
      <c r="B37" s="45" t="s">
        <v>90</v>
      </c>
      <c r="C37" s="39" t="s">
        <v>43</v>
      </c>
      <c r="D37" s="46" t="s">
        <v>68</v>
      </c>
      <c r="E37" s="44" t="s">
        <v>65</v>
      </c>
      <c r="F37" s="25" t="s">
        <v>14</v>
      </c>
      <c r="G37" s="21" t="s">
        <v>15</v>
      </c>
      <c r="H37" s="25" t="s">
        <v>14</v>
      </c>
    </row>
    <row r="38" spans="1:8" x14ac:dyDescent="0.25">
      <c r="A38" s="53" t="s">
        <v>95</v>
      </c>
      <c r="B38" s="54"/>
      <c r="C38" s="54"/>
      <c r="D38" s="54"/>
      <c r="E38" s="54"/>
      <c r="F38" s="54"/>
      <c r="G38" s="54"/>
      <c r="H38" s="55"/>
    </row>
    <row r="39" spans="1:8" ht="30" x14ac:dyDescent="0.25">
      <c r="A39" s="38" t="s">
        <v>17</v>
      </c>
      <c r="B39" s="45" t="s">
        <v>91</v>
      </c>
      <c r="C39" s="39" t="s">
        <v>43</v>
      </c>
      <c r="D39" s="46" t="s">
        <v>93</v>
      </c>
      <c r="E39" s="44" t="s">
        <v>65</v>
      </c>
      <c r="F39" s="20" t="s">
        <v>14</v>
      </c>
      <c r="G39" s="21" t="s">
        <v>15</v>
      </c>
      <c r="H39" s="25" t="s">
        <v>14</v>
      </c>
    </row>
    <row r="40" spans="1:8" ht="29.25" customHeight="1" x14ac:dyDescent="0.25">
      <c r="A40" s="38" t="s">
        <v>17</v>
      </c>
      <c r="B40" s="45" t="s">
        <v>92</v>
      </c>
      <c r="C40" s="39" t="s">
        <v>43</v>
      </c>
      <c r="D40" s="46" t="s">
        <v>93</v>
      </c>
      <c r="E40" s="44" t="s">
        <v>65</v>
      </c>
      <c r="F40" s="20" t="s">
        <v>14</v>
      </c>
      <c r="G40" s="21" t="s">
        <v>15</v>
      </c>
      <c r="H40" s="20" t="s">
        <v>14</v>
      </c>
    </row>
    <row r="41" spans="1:8" x14ac:dyDescent="0.25">
      <c r="A41" s="1"/>
      <c r="B41" s="1"/>
      <c r="C41" s="1"/>
      <c r="D41" s="1"/>
      <c r="E41" s="1"/>
      <c r="F41" s="1"/>
      <c r="G41" s="1"/>
      <c r="H41" s="1"/>
    </row>
    <row r="42" spans="1:8" ht="17.25" x14ac:dyDescent="0.25">
      <c r="A42" s="47" t="str">
        <f>G3</f>
        <v>Estado de la prueba</v>
      </c>
      <c r="B42" s="48"/>
      <c r="C42" s="4"/>
      <c r="D42" s="47" t="str">
        <f>A3</f>
        <v>Tipos de pruebas</v>
      </c>
      <c r="E42" s="48"/>
      <c r="F42" s="5" t="s">
        <v>25</v>
      </c>
      <c r="G42" s="1"/>
      <c r="H42" s="1"/>
    </row>
    <row r="43" spans="1:8" ht="19.5" customHeight="1" x14ac:dyDescent="0.25">
      <c r="A43" s="6" t="s">
        <v>26</v>
      </c>
      <c r="B43" s="7">
        <f>B51+B57+B63+B69+B75+B81+B87+B93</f>
        <v>0</v>
      </c>
      <c r="C43" s="1"/>
      <c r="D43" s="8" t="s">
        <v>27</v>
      </c>
      <c r="E43" s="9">
        <f>COUNTIF(A5:A40, "PU")</f>
        <v>3</v>
      </c>
      <c r="F43" s="10">
        <f>E43/E47</f>
        <v>0.10344827586206896</v>
      </c>
      <c r="G43" s="1"/>
      <c r="H43" s="1"/>
    </row>
    <row r="44" spans="1:8" ht="19.5" customHeight="1" x14ac:dyDescent="0.25">
      <c r="A44" s="6" t="s">
        <v>28</v>
      </c>
      <c r="B44" s="11">
        <f>B52+B58+B64+B70+B76+B82+B88+B94</f>
        <v>0</v>
      </c>
      <c r="C44" s="1"/>
      <c r="D44" s="12" t="s">
        <v>29</v>
      </c>
      <c r="E44" s="3">
        <f>COUNTIF(A5:A40, "PF")</f>
        <v>11</v>
      </c>
      <c r="F44" s="13">
        <f>E44/E47</f>
        <v>0.37931034482758619</v>
      </c>
      <c r="G44" s="1"/>
      <c r="H44" s="1"/>
    </row>
    <row r="45" spans="1:8" ht="19.5" customHeight="1" x14ac:dyDescent="0.25">
      <c r="A45" s="6" t="s">
        <v>13</v>
      </c>
      <c r="B45" s="7">
        <f>B53+B59+B65+B71+B77+B83+B89+B95</f>
        <v>6</v>
      </c>
      <c r="C45" s="1"/>
      <c r="D45" s="8" t="s">
        <v>30</v>
      </c>
      <c r="E45" s="9">
        <f>COUNTIF(A5:A40, "PNF")</f>
        <v>11</v>
      </c>
      <c r="F45" s="10">
        <f>E45/E47</f>
        <v>0.37931034482758619</v>
      </c>
    </row>
    <row r="46" spans="1:8" ht="19.5" customHeight="1" x14ac:dyDescent="0.25">
      <c r="A46" s="6" t="s">
        <v>15</v>
      </c>
      <c r="B46" s="11">
        <f>B54+B60+B66+B72+B78+B84+B90+B96</f>
        <v>23</v>
      </c>
      <c r="C46" s="1"/>
      <c r="D46" s="12" t="s">
        <v>31</v>
      </c>
      <c r="E46" s="3">
        <f>COUNTIF(A5:A40, "PI")</f>
        <v>4</v>
      </c>
      <c r="F46" s="13">
        <f>E46/E47</f>
        <v>0.13793103448275862</v>
      </c>
    </row>
    <row r="47" spans="1:8" x14ac:dyDescent="0.25">
      <c r="A47" s="14" t="s">
        <v>32</v>
      </c>
      <c r="B47" s="7">
        <f>SUM(B43:B46)</f>
        <v>29</v>
      </c>
      <c r="C47" s="1"/>
      <c r="D47" s="8" t="s">
        <v>33</v>
      </c>
      <c r="E47" s="7">
        <f>SUM(E43:E46)</f>
        <v>29</v>
      </c>
      <c r="F47" s="1"/>
    </row>
    <row r="48" spans="1:8" x14ac:dyDescent="0.25">
      <c r="A48" s="1"/>
      <c r="B48" s="1"/>
      <c r="C48" s="1"/>
      <c r="D48" s="1"/>
      <c r="E48" s="1"/>
      <c r="F48" s="1"/>
    </row>
    <row r="49" spans="1:6" ht="17.25" customHeight="1" x14ac:dyDescent="0.25">
      <c r="A49" s="47" t="s">
        <v>34</v>
      </c>
      <c r="B49" s="48"/>
      <c r="C49" s="4"/>
      <c r="D49" s="4"/>
      <c r="E49" s="1"/>
      <c r="F49" s="1"/>
    </row>
    <row r="50" spans="1:6" ht="30" x14ac:dyDescent="0.25">
      <c r="A50" s="15" t="str">
        <f>A4</f>
        <v>CP1: Apertura de la Home</v>
      </c>
      <c r="B50" s="2" t="s">
        <v>35</v>
      </c>
      <c r="C50" s="1"/>
      <c r="D50" s="16"/>
      <c r="E50" s="1"/>
      <c r="F50" s="1"/>
    </row>
    <row r="51" spans="1:6" ht="19.5" customHeight="1" outlineLevel="1" x14ac:dyDescent="0.25">
      <c r="A51" s="6" t="s">
        <v>26</v>
      </c>
      <c r="B51" s="7">
        <f>COUNTIF(G5:G9, "No ejecutado")</f>
        <v>0</v>
      </c>
      <c r="C51" s="1"/>
      <c r="D51" s="17"/>
      <c r="E51" s="1"/>
      <c r="F51" s="1"/>
    </row>
    <row r="52" spans="1:6" ht="19.5" customHeight="1" outlineLevel="1" x14ac:dyDescent="0.25">
      <c r="A52" s="6" t="s">
        <v>28</v>
      </c>
      <c r="B52" s="11">
        <f>COUNTIF(G5:G9, "Bloqueado")</f>
        <v>0</v>
      </c>
      <c r="C52" s="1"/>
      <c r="D52" s="17"/>
      <c r="E52" s="1"/>
      <c r="F52" s="1"/>
    </row>
    <row r="53" spans="1:6" ht="19.5" customHeight="1" outlineLevel="1" x14ac:dyDescent="0.25">
      <c r="A53" s="6" t="s">
        <v>13</v>
      </c>
      <c r="B53" s="7">
        <f>COUNTIF(G5:G9, "Fallado")</f>
        <v>3</v>
      </c>
      <c r="C53" s="1"/>
      <c r="D53" s="17"/>
      <c r="E53" s="1"/>
      <c r="F53" s="1"/>
    </row>
    <row r="54" spans="1:6" ht="19.5" customHeight="1" outlineLevel="1" x14ac:dyDescent="0.25">
      <c r="A54" s="6" t="s">
        <v>15</v>
      </c>
      <c r="B54" s="11">
        <f>COUNTIF(G5:G9, "Pasado")</f>
        <v>2</v>
      </c>
      <c r="C54" s="1"/>
      <c r="D54" s="17"/>
      <c r="E54" s="1"/>
      <c r="F54" s="1"/>
    </row>
    <row r="55" spans="1:6" outlineLevel="1" x14ac:dyDescent="0.25">
      <c r="A55" s="14" t="s">
        <v>36</v>
      </c>
      <c r="B55" s="7">
        <f>SUM(B51:B54)</f>
        <v>5</v>
      </c>
      <c r="C55" s="1"/>
      <c r="D55" s="17"/>
      <c r="E55" s="1"/>
      <c r="F55" s="1"/>
    </row>
    <row r="56" spans="1:6" x14ac:dyDescent="0.25">
      <c r="A56" s="15" t="str">
        <f>A10</f>
        <v>CP2-Navbar</v>
      </c>
      <c r="B56" s="2" t="s">
        <v>35</v>
      </c>
      <c r="C56" s="1"/>
      <c r="D56" s="1"/>
      <c r="E56" s="1"/>
      <c r="F56" s="1"/>
    </row>
    <row r="57" spans="1:6" outlineLevel="1" x14ac:dyDescent="0.25">
      <c r="A57" s="6" t="s">
        <v>26</v>
      </c>
      <c r="B57" s="7">
        <f>COUNTIF(G11:G13, "No ejecutado")</f>
        <v>0</v>
      </c>
      <c r="C57" s="1"/>
      <c r="D57" s="1"/>
      <c r="E57" s="1"/>
      <c r="F57" s="1"/>
    </row>
    <row r="58" spans="1:6" outlineLevel="1" x14ac:dyDescent="0.25">
      <c r="A58" s="6" t="s">
        <v>28</v>
      </c>
      <c r="B58" s="11">
        <f>COUNTIF(G11:G13, "Bloqueado")</f>
        <v>0</v>
      </c>
      <c r="C58" s="1"/>
      <c r="D58" s="1"/>
      <c r="E58" s="1"/>
      <c r="F58" s="1"/>
    </row>
    <row r="59" spans="1:6" outlineLevel="1" x14ac:dyDescent="0.25">
      <c r="A59" s="6" t="s">
        <v>13</v>
      </c>
      <c r="B59" s="7">
        <f>COUNTIF(G11:G13, "Fallado")</f>
        <v>0</v>
      </c>
      <c r="C59" s="1"/>
      <c r="D59" s="1"/>
      <c r="E59" s="1"/>
      <c r="F59" s="1"/>
    </row>
    <row r="60" spans="1:6" outlineLevel="1" x14ac:dyDescent="0.25">
      <c r="A60" s="6" t="s">
        <v>15</v>
      </c>
      <c r="B60" s="11">
        <f>COUNTIF(G11:G13, "Pasado")</f>
        <v>3</v>
      </c>
      <c r="C60" s="1"/>
      <c r="D60" s="1"/>
      <c r="E60" s="1"/>
      <c r="F60" s="1"/>
    </row>
    <row r="61" spans="1:6" outlineLevel="1" x14ac:dyDescent="0.25">
      <c r="A61" s="14" t="s">
        <v>36</v>
      </c>
      <c r="B61" s="7">
        <f>SUM(B57:B60)</f>
        <v>3</v>
      </c>
    </row>
    <row r="62" spans="1:6" ht="30" x14ac:dyDescent="0.25">
      <c r="A62" s="15" t="str">
        <f>A14</f>
        <v>CP3-Visualizar productos</v>
      </c>
      <c r="B62" s="2" t="s">
        <v>35</v>
      </c>
    </row>
    <row r="63" spans="1:6" outlineLevel="1" x14ac:dyDescent="0.25">
      <c r="A63" s="6" t="s">
        <v>26</v>
      </c>
      <c r="B63" s="7">
        <f>COUNTIF(G15:G17, "No ejecutado")</f>
        <v>0</v>
      </c>
    </row>
    <row r="64" spans="1:6" outlineLevel="1" x14ac:dyDescent="0.25">
      <c r="A64" s="6" t="s">
        <v>28</v>
      </c>
      <c r="B64" s="11">
        <f>COUNTIF(G15:G17, "Bloqueado")</f>
        <v>0</v>
      </c>
    </row>
    <row r="65" spans="1:2" outlineLevel="1" x14ac:dyDescent="0.25">
      <c r="A65" s="6" t="s">
        <v>13</v>
      </c>
      <c r="B65" s="7">
        <f>COUNTIF(G15:G17, "Fallado")</f>
        <v>1</v>
      </c>
    </row>
    <row r="66" spans="1:2" outlineLevel="1" x14ac:dyDescent="0.25">
      <c r="A66" s="6" t="s">
        <v>15</v>
      </c>
      <c r="B66" s="11">
        <f>COUNTIF(G15:G17, "Pasado")</f>
        <v>2</v>
      </c>
    </row>
    <row r="67" spans="1:2" outlineLevel="1" x14ac:dyDescent="0.25">
      <c r="A67" s="14" t="s">
        <v>36</v>
      </c>
      <c r="B67" s="7">
        <f>SUM(B63:B66)</f>
        <v>3</v>
      </c>
    </row>
    <row r="68" spans="1:2" ht="30" x14ac:dyDescent="0.25">
      <c r="A68" s="15" t="str">
        <f>A18</f>
        <v>CP4-Visualizar 3 productos</v>
      </c>
      <c r="B68" s="2" t="s">
        <v>35</v>
      </c>
    </row>
    <row r="69" spans="1:2" outlineLevel="1" x14ac:dyDescent="0.25">
      <c r="A69" s="6" t="s">
        <v>26</v>
      </c>
      <c r="B69" s="7">
        <f>COUNTIF(G19:G21, "No ejecutado")</f>
        <v>0</v>
      </c>
    </row>
    <row r="70" spans="1:2" outlineLevel="1" x14ac:dyDescent="0.25">
      <c r="A70" s="6" t="s">
        <v>28</v>
      </c>
      <c r="B70" s="11">
        <f>COUNTIF(G19:G21, "Bloqueado")</f>
        <v>0</v>
      </c>
    </row>
    <row r="71" spans="1:2" outlineLevel="1" x14ac:dyDescent="0.25">
      <c r="A71" s="6" t="s">
        <v>13</v>
      </c>
      <c r="B71" s="7">
        <f>COUNTIF(G19:G21, "Fallado")</f>
        <v>1</v>
      </c>
    </row>
    <row r="72" spans="1:2" outlineLevel="1" x14ac:dyDescent="0.25">
      <c r="A72" s="6" t="s">
        <v>15</v>
      </c>
      <c r="B72" s="11">
        <f>COUNTIF(G19:G21, "Pasado")</f>
        <v>2</v>
      </c>
    </row>
    <row r="73" spans="1:2" outlineLevel="1" x14ac:dyDescent="0.25">
      <c r="A73" s="14" t="s">
        <v>36</v>
      </c>
      <c r="B73" s="7">
        <f>SUM(B69:B72)</f>
        <v>3</v>
      </c>
    </row>
    <row r="74" spans="1:2" x14ac:dyDescent="0.25">
      <c r="A74" s="15" t="str">
        <f>A22</f>
        <v>CP5-Footer</v>
      </c>
      <c r="B74" s="2" t="s">
        <v>35</v>
      </c>
    </row>
    <row r="75" spans="1:2" outlineLevel="1" x14ac:dyDescent="0.25">
      <c r="A75" s="6" t="s">
        <v>26</v>
      </c>
      <c r="B75" s="7">
        <f>COUNTIF(G23:G25, "No ejecutado")</f>
        <v>0</v>
      </c>
    </row>
    <row r="76" spans="1:2" outlineLevel="1" x14ac:dyDescent="0.25">
      <c r="A76" s="6" t="s">
        <v>28</v>
      </c>
      <c r="B76" s="11">
        <f>COUNTIF(G23:G25, "Bloqueado")</f>
        <v>0</v>
      </c>
    </row>
    <row r="77" spans="1:2" outlineLevel="1" x14ac:dyDescent="0.25">
      <c r="A77" s="6" t="s">
        <v>13</v>
      </c>
      <c r="B77" s="7">
        <f>COUNTIF(G23:G25, "Fallado")</f>
        <v>0</v>
      </c>
    </row>
    <row r="78" spans="1:2" outlineLevel="1" x14ac:dyDescent="0.25">
      <c r="A78" s="6" t="s">
        <v>15</v>
      </c>
      <c r="B78" s="11">
        <f>COUNTIF(G23:G25, "Pasado")</f>
        <v>3</v>
      </c>
    </row>
    <row r="79" spans="1:2" outlineLevel="1" x14ac:dyDescent="0.25">
      <c r="A79" s="14" t="s">
        <v>36</v>
      </c>
      <c r="B79" s="7">
        <f>SUM(B75:B78)</f>
        <v>3</v>
      </c>
    </row>
    <row r="80" spans="1:2" ht="30" x14ac:dyDescent="0.25">
      <c r="A80" s="15" t="str">
        <f>A26</f>
        <v>CP6-Footer - Suscribirme</v>
      </c>
      <c r="B80" s="2" t="s">
        <v>35</v>
      </c>
    </row>
    <row r="81" spans="1:2" outlineLevel="1" x14ac:dyDescent="0.25">
      <c r="A81" s="6" t="s">
        <v>26</v>
      </c>
      <c r="B81" s="7">
        <f>COUNTIF(G27:G32, "No ejecutado")</f>
        <v>0</v>
      </c>
    </row>
    <row r="82" spans="1:2" outlineLevel="1" x14ac:dyDescent="0.25">
      <c r="A82" s="6" t="s">
        <v>28</v>
      </c>
      <c r="B82" s="11">
        <f>COUNTIF(G27:G32, "Bloqueado")</f>
        <v>0</v>
      </c>
    </row>
    <row r="83" spans="1:2" outlineLevel="1" x14ac:dyDescent="0.25">
      <c r="A83" s="6" t="s">
        <v>13</v>
      </c>
      <c r="B83" s="7">
        <f>COUNTIF(G27:G32, "Fallado")</f>
        <v>1</v>
      </c>
    </row>
    <row r="84" spans="1:2" outlineLevel="1" x14ac:dyDescent="0.25">
      <c r="A84" s="6" t="s">
        <v>15</v>
      </c>
      <c r="B84" s="11">
        <f>COUNTIF(G27:G32, "Pasado")</f>
        <v>5</v>
      </c>
    </row>
    <row r="85" spans="1:2" outlineLevel="1" x14ac:dyDescent="0.25">
      <c r="A85" s="14" t="s">
        <v>36</v>
      </c>
      <c r="B85" s="7">
        <f>SUM(B81:B84)</f>
        <v>6</v>
      </c>
    </row>
    <row r="86" spans="1:2" ht="30" x14ac:dyDescent="0.25">
      <c r="A86" s="15" t="str">
        <f>A33</f>
        <v>CP7-Footer - Nuestra Cervezas</v>
      </c>
      <c r="B86" s="2" t="s">
        <v>35</v>
      </c>
    </row>
    <row r="87" spans="1:2" outlineLevel="1" x14ac:dyDescent="0.25">
      <c r="A87" s="6" t="s">
        <v>26</v>
      </c>
      <c r="B87" s="7">
        <f>COUNTIF(G34:G37, "No ejecutado")</f>
        <v>0</v>
      </c>
    </row>
    <row r="88" spans="1:2" outlineLevel="1" x14ac:dyDescent="0.25">
      <c r="A88" s="6" t="s">
        <v>28</v>
      </c>
      <c r="B88" s="11">
        <f>COUNTIF(G34:G37, "Bloqueado")</f>
        <v>0</v>
      </c>
    </row>
    <row r="89" spans="1:2" outlineLevel="1" x14ac:dyDescent="0.25">
      <c r="A89" s="6" t="s">
        <v>13</v>
      </c>
      <c r="B89" s="7">
        <f>COUNTIF(G34:G37, "Fallado")</f>
        <v>0</v>
      </c>
    </row>
    <row r="90" spans="1:2" outlineLevel="1" x14ac:dyDescent="0.25">
      <c r="A90" s="6" t="s">
        <v>15</v>
      </c>
      <c r="B90" s="11">
        <f>COUNTIF(G34:G37, "Pasado")</f>
        <v>4</v>
      </c>
    </row>
    <row r="91" spans="1:2" outlineLevel="1" x14ac:dyDescent="0.25">
      <c r="A91" s="14" t="s">
        <v>36</v>
      </c>
      <c r="B91" s="7">
        <f>SUM(B87:B90)</f>
        <v>4</v>
      </c>
    </row>
    <row r="92" spans="1:2" ht="30" x14ac:dyDescent="0.25">
      <c r="A92" s="15" t="str">
        <f>A38</f>
        <v>CP8-Footer - Comprar Cerveza</v>
      </c>
      <c r="B92" s="2" t="s">
        <v>35</v>
      </c>
    </row>
    <row r="93" spans="1:2" outlineLevel="1" x14ac:dyDescent="0.25">
      <c r="A93" s="6" t="s">
        <v>26</v>
      </c>
      <c r="B93" s="7">
        <f>COUNTIF(G39:G40, "No ejecutado")</f>
        <v>0</v>
      </c>
    </row>
    <row r="94" spans="1:2" outlineLevel="1" x14ac:dyDescent="0.25">
      <c r="A94" s="6" t="s">
        <v>28</v>
      </c>
      <c r="B94" s="11">
        <f>COUNTIF(G39:G40, "Bloqueado")</f>
        <v>0</v>
      </c>
    </row>
    <row r="95" spans="1:2" outlineLevel="1" x14ac:dyDescent="0.25">
      <c r="A95" s="6" t="s">
        <v>13</v>
      </c>
      <c r="B95" s="7">
        <f>COUNTIF(G39:G40, "Fallado")</f>
        <v>0</v>
      </c>
    </row>
    <row r="96" spans="1:2" outlineLevel="1" x14ac:dyDescent="0.25">
      <c r="A96" s="6" t="s">
        <v>15</v>
      </c>
      <c r="B96" s="11">
        <f>COUNTIF(G39:G40, "Pasado")</f>
        <v>2</v>
      </c>
    </row>
    <row r="97" spans="1:2" outlineLevel="1" x14ac:dyDescent="0.25">
      <c r="A97" s="14" t="s">
        <v>36</v>
      </c>
      <c r="B97" s="7">
        <f>SUM(B93:B96)</f>
        <v>2</v>
      </c>
    </row>
  </sheetData>
  <customSheetViews>
    <customSheetView guid="{23A45C00-7529-4801-B0A0-BF4BE4353BBB}" filter="1" showAutoFilter="1">
      <pageMargins left="0.7" right="0.7" top="0.75" bottom="0.75" header="0.3" footer="0.3"/>
      <autoFilter ref="A3:H29" xr:uid="{9D80B4BC-56E3-4B91-BE65-351E94B35CF4}"/>
      <extLst>
        <ext uri="GoogleSheetsCustomDataVersion1">
          <go:sheetsCustomData xmlns:go="http://customooxmlschemas.google.com/" filterViewId="899596554"/>
        </ext>
      </extLst>
    </customSheetView>
  </customSheetViews>
  <mergeCells count="14">
    <mergeCell ref="A42:B42"/>
    <mergeCell ref="D42:E42"/>
    <mergeCell ref="A49:B49"/>
    <mergeCell ref="A1:H1"/>
    <mergeCell ref="B2:D2"/>
    <mergeCell ref="F2:H2"/>
    <mergeCell ref="A4:H4"/>
    <mergeCell ref="A10:H10"/>
    <mergeCell ref="A14:H14"/>
    <mergeCell ref="A18:H18"/>
    <mergeCell ref="A22:H22"/>
    <mergeCell ref="A26:H26"/>
    <mergeCell ref="A33:H33"/>
    <mergeCell ref="A38:H38"/>
  </mergeCells>
  <conditionalFormatting sqref="A43:A46">
    <cfRule type="containsText" dxfId="203" priority="75" operator="containsText" text="No ejecutado">
      <formula>NOT(ISERROR(SEARCH(("No ejecutado"),(A43))))</formula>
    </cfRule>
    <cfRule type="containsText" dxfId="202" priority="74" operator="containsText" text="Fallado">
      <formula>NOT(ISERROR(SEARCH(("Fallado"),(A43))))</formula>
    </cfRule>
    <cfRule type="containsText" dxfId="201" priority="73" operator="containsText" text="Bloqueado">
      <formula>NOT(ISERROR(SEARCH(("Bloqueado"),(A43))))</formula>
    </cfRule>
    <cfRule type="containsText" dxfId="200" priority="76" operator="containsText" text="Pasado">
      <formula>NOT(ISERROR(SEARCH(("Pasado"),(A43))))</formula>
    </cfRule>
  </conditionalFormatting>
  <conditionalFormatting sqref="A51:A54">
    <cfRule type="containsText" dxfId="199" priority="71" operator="containsText" text="No ejecutado">
      <formula>NOT(ISERROR(SEARCH(("No ejecutado"),(A51))))</formula>
    </cfRule>
    <cfRule type="containsText" dxfId="198" priority="72" operator="containsText" text="Pasado">
      <formula>NOT(ISERROR(SEARCH(("Pasado"),(A51))))</formula>
    </cfRule>
    <cfRule type="containsText" dxfId="197" priority="70" operator="containsText" text="Fallado">
      <formula>NOT(ISERROR(SEARCH(("Fallado"),(A51))))</formula>
    </cfRule>
    <cfRule type="containsText" dxfId="196" priority="69" operator="containsText" text="Bloqueado">
      <formula>NOT(ISERROR(SEARCH(("Bloqueado"),(A51))))</formula>
    </cfRule>
  </conditionalFormatting>
  <conditionalFormatting sqref="A57:A60">
    <cfRule type="containsText" dxfId="195" priority="32" operator="containsText" text="Pasado">
      <formula>NOT(ISERROR(SEARCH(("Pasado"),(A57))))</formula>
    </cfRule>
    <cfRule type="containsText" dxfId="194" priority="31" operator="containsText" text="No ejecutado">
      <formula>NOT(ISERROR(SEARCH(("No ejecutado"),(A57))))</formula>
    </cfRule>
    <cfRule type="containsText" dxfId="193" priority="30" operator="containsText" text="Fallado">
      <formula>NOT(ISERROR(SEARCH(("Fallado"),(A57))))</formula>
    </cfRule>
    <cfRule type="containsText" dxfId="192" priority="29" operator="containsText" text="Bloqueado">
      <formula>NOT(ISERROR(SEARCH(("Bloqueado"),(A57))))</formula>
    </cfRule>
  </conditionalFormatting>
  <conditionalFormatting sqref="A63:A66">
    <cfRule type="containsText" dxfId="191" priority="25" operator="containsText" text="Bloqueado">
      <formula>NOT(ISERROR(SEARCH(("Bloqueado"),(A63))))</formula>
    </cfRule>
    <cfRule type="containsText" dxfId="190" priority="28" operator="containsText" text="Pasado">
      <formula>NOT(ISERROR(SEARCH(("Pasado"),(A63))))</formula>
    </cfRule>
    <cfRule type="containsText" dxfId="189" priority="26" operator="containsText" text="Fallado">
      <formula>NOT(ISERROR(SEARCH(("Fallado"),(A63))))</formula>
    </cfRule>
    <cfRule type="containsText" dxfId="188" priority="27" operator="containsText" text="No ejecutado">
      <formula>NOT(ISERROR(SEARCH(("No ejecutado"),(A63))))</formula>
    </cfRule>
  </conditionalFormatting>
  <conditionalFormatting sqref="A69:A72">
    <cfRule type="containsText" dxfId="187" priority="19" operator="containsText" text="No ejecutado">
      <formula>NOT(ISERROR(SEARCH(("No ejecutado"),(A69))))</formula>
    </cfRule>
    <cfRule type="containsText" dxfId="186" priority="20" operator="containsText" text="Pasado">
      <formula>NOT(ISERROR(SEARCH(("Pasado"),(A69))))</formula>
    </cfRule>
    <cfRule type="containsText" dxfId="185" priority="18" operator="containsText" text="Fallado">
      <formula>NOT(ISERROR(SEARCH(("Fallado"),(A69))))</formula>
    </cfRule>
    <cfRule type="containsText" dxfId="184" priority="17" operator="containsText" text="Bloqueado">
      <formula>NOT(ISERROR(SEARCH(("Bloqueado"),(A69))))</formula>
    </cfRule>
  </conditionalFormatting>
  <conditionalFormatting sqref="A75:A78">
    <cfRule type="containsText" dxfId="183" priority="16" operator="containsText" text="Pasado">
      <formula>NOT(ISERROR(SEARCH(("Pasado"),(A75))))</formula>
    </cfRule>
    <cfRule type="containsText" dxfId="182" priority="15" operator="containsText" text="No ejecutado">
      <formula>NOT(ISERROR(SEARCH(("No ejecutado"),(A75))))</formula>
    </cfRule>
    <cfRule type="containsText" dxfId="181" priority="14" operator="containsText" text="Fallado">
      <formula>NOT(ISERROR(SEARCH(("Fallado"),(A75))))</formula>
    </cfRule>
    <cfRule type="containsText" dxfId="180" priority="13" operator="containsText" text="Bloqueado">
      <formula>NOT(ISERROR(SEARCH(("Bloqueado"),(A75))))</formula>
    </cfRule>
  </conditionalFormatting>
  <conditionalFormatting sqref="A81:A84">
    <cfRule type="containsText" dxfId="179" priority="11" operator="containsText" text="No ejecutado">
      <formula>NOT(ISERROR(SEARCH(("No ejecutado"),(A81))))</formula>
    </cfRule>
    <cfRule type="containsText" dxfId="178" priority="12" operator="containsText" text="Pasado">
      <formula>NOT(ISERROR(SEARCH(("Pasado"),(A81))))</formula>
    </cfRule>
    <cfRule type="containsText" dxfId="177" priority="10" operator="containsText" text="Fallado">
      <formula>NOT(ISERROR(SEARCH(("Fallado"),(A81))))</formula>
    </cfRule>
    <cfRule type="containsText" dxfId="176" priority="9" operator="containsText" text="Bloqueado">
      <formula>NOT(ISERROR(SEARCH(("Bloqueado"),(A81))))</formula>
    </cfRule>
  </conditionalFormatting>
  <conditionalFormatting sqref="A87:A90">
    <cfRule type="containsText" dxfId="175" priority="6" operator="containsText" text="Fallado">
      <formula>NOT(ISERROR(SEARCH(("Fallado"),(A87))))</formula>
    </cfRule>
    <cfRule type="containsText" dxfId="174" priority="8" operator="containsText" text="Pasado">
      <formula>NOT(ISERROR(SEARCH(("Pasado"),(A87))))</formula>
    </cfRule>
    <cfRule type="containsText" dxfId="173" priority="7" operator="containsText" text="No ejecutado">
      <formula>NOT(ISERROR(SEARCH(("No ejecutado"),(A87))))</formula>
    </cfRule>
    <cfRule type="containsText" dxfId="172" priority="5" operator="containsText" text="Bloqueado">
      <formula>NOT(ISERROR(SEARCH(("Bloqueado"),(A87))))</formula>
    </cfRule>
  </conditionalFormatting>
  <conditionalFormatting sqref="A93:A96">
    <cfRule type="containsText" dxfId="171" priority="2" operator="containsText" text="Fallado">
      <formula>NOT(ISERROR(SEARCH(("Fallado"),(A93))))</formula>
    </cfRule>
    <cfRule type="containsText" dxfId="170" priority="3" operator="containsText" text="No ejecutado">
      <formula>NOT(ISERROR(SEARCH(("No ejecutado"),(A93))))</formula>
    </cfRule>
    <cfRule type="containsText" dxfId="169" priority="1" operator="containsText" text="Bloqueado">
      <formula>NOT(ISERROR(SEARCH(("Bloqueado"),(A93))))</formula>
    </cfRule>
    <cfRule type="containsText" dxfId="168" priority="4" operator="containsText" text="Pasado">
      <formula>NOT(ISERROR(SEARCH(("Pasado"),(A93))))</formula>
    </cfRule>
  </conditionalFormatting>
  <conditionalFormatting sqref="G5:G9 G11:G13 G15:G17">
    <cfRule type="containsText" dxfId="167" priority="33" operator="containsText" text="Bloqueado">
      <formula>NOT(ISERROR(SEARCH(("Bloqueado"),(G5))))</formula>
    </cfRule>
    <cfRule type="containsText" dxfId="166" priority="35" operator="containsText" text="No ejecutado">
      <formula>NOT(ISERROR(SEARCH(("No ejecutado"),(G5))))</formula>
    </cfRule>
    <cfRule type="containsText" dxfId="165" priority="36" operator="containsText" text="Pasado">
      <formula>NOT(ISERROR(SEARCH(("Pasado"),(G5))))</formula>
    </cfRule>
    <cfRule type="containsText" dxfId="164" priority="34" operator="containsText" text="Fallado">
      <formula>NOT(ISERROR(SEARCH(("Fallado"),(G5))))</formula>
    </cfRule>
  </conditionalFormatting>
  <conditionalFormatting sqref="G19:G21 G23:G25 G27:G32 G34:G37 G39:G40">
    <cfRule type="containsText" dxfId="163" priority="24" operator="containsText" text="Pasado">
      <formula>NOT(ISERROR(SEARCH(("Pasado"),(G19))))</formula>
    </cfRule>
    <cfRule type="containsText" dxfId="162" priority="22" operator="containsText" text="Fallado">
      <formula>NOT(ISERROR(SEARCH(("Fallado"),(G19))))</formula>
    </cfRule>
    <cfRule type="containsText" dxfId="161" priority="21" operator="containsText" text="Bloqueado">
      <formula>NOT(ISERROR(SEARCH(("Bloqueado"),(G19))))</formula>
    </cfRule>
    <cfRule type="containsText" dxfId="160" priority="23" operator="containsText" text="No ejecutado">
      <formula>NOT(ISERROR(SEARCH(("No ejecutado"),(G19))))</formula>
    </cfRule>
  </conditionalFormatting>
  <dataValidations count="1">
    <dataValidation type="list" allowBlank="1" showErrorMessage="1" sqref="A43:A46 A51:A54 A63:A66 G5:G9 A57:A60 G11:G13 G15:G17 G19:G21 A75:A78 A69:A72 G23:G25 G27:G32 G39:G40 G34:G37 A81:A84 A87:A90 A93:A96" xr:uid="{00000000-0002-0000-0000-000000000000}">
      <formula1>"No ejecutado,Pasado,Fallado,Bloqueado"</formula1>
    </dataValidation>
  </dataValidations>
  <hyperlinks>
    <hyperlink ref="C17" r:id="rId1" xr:uid="{159E3501-C7A2-40DC-B6E0-95DB632D2A93}"/>
    <hyperlink ref="C40" r:id="rId2" xr:uid="{22EC6FED-BD42-4DB3-9FC5-13202B7617A2}"/>
    <hyperlink ref="C19" r:id="rId3" xr:uid="{AE192A97-BFEB-4A99-9A83-F4E438A42199}"/>
    <hyperlink ref="C20" r:id="rId4" xr:uid="{9ECC890D-92AB-430A-A9F1-0999142077CA}"/>
    <hyperlink ref="C21" r:id="rId5" xr:uid="{BB35AE5F-F170-41E3-A650-DDC2491C31F7}"/>
    <hyperlink ref="C23" r:id="rId6" xr:uid="{7E08373B-F8F7-46D5-96E9-B0152BE348A0}"/>
    <hyperlink ref="C24" r:id="rId7" xr:uid="{24A5BF20-D6A5-4D05-B21C-9480DB1E4FEF}"/>
    <hyperlink ref="C25" r:id="rId8" xr:uid="{62B6AA81-B923-413D-B1F5-12B3E4CB6113}"/>
    <hyperlink ref="C37" r:id="rId9" xr:uid="{23CFC101-C220-4F51-A8D7-96C5E81AC175}"/>
    <hyperlink ref="C36" r:id="rId10" xr:uid="{2E3D501C-FD86-4230-AF37-9F396A3EDB3B}"/>
    <hyperlink ref="C35" r:id="rId11" xr:uid="{7007810C-B86E-439A-A7E0-B1A00AA0891F}"/>
    <hyperlink ref="C34" r:id="rId12" xr:uid="{019A8CDE-DD50-4E23-875D-68D0432295E4}"/>
    <hyperlink ref="C32" r:id="rId13" xr:uid="{67E838ED-AA14-4E98-8212-94A66FBA6EA4}"/>
    <hyperlink ref="C31" r:id="rId14" xr:uid="{696A44E8-10D0-49C4-BF11-13A20726A006}"/>
    <hyperlink ref="C30" r:id="rId15" xr:uid="{A0A1B3B4-527E-4D6F-8606-D6E08447DCE8}"/>
    <hyperlink ref="C29" r:id="rId16" xr:uid="{8B1A35C6-3855-47E9-910D-E021E84A6FDA}"/>
    <hyperlink ref="C28" r:id="rId17" xr:uid="{1C0C5C00-3734-487B-90D8-AEAA86C4CDAA}"/>
    <hyperlink ref="C27" r:id="rId18" xr:uid="{5B62BB9A-5123-4F93-A3C4-7F0AA9926407}"/>
    <hyperlink ref="C39" r:id="rId19" xr:uid="{B2B64677-75CC-4283-842B-1093E1694D64}"/>
    <hyperlink ref="F27" r:id="rId20" xr:uid="{5B067D16-2A18-437E-9CC0-CE0D823D70D6}"/>
  </hyperlinks>
  <pageMargins left="0.7" right="0.7" top="0.75" bottom="0.75" header="0" footer="0"/>
  <pageSetup orientation="portrait"/>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2"/>
  <sheetViews>
    <sheetView zoomScale="121" zoomScaleNormal="121" workbookViewId="0">
      <pane ySplit="3" topLeftCell="A4" activePane="bottomLeft" state="frozen"/>
      <selection pane="bottomLeft" activeCell="F3" sqref="F3"/>
    </sheetView>
  </sheetViews>
  <sheetFormatPr baseColWidth="10" defaultColWidth="14.42578125" defaultRowHeight="15" customHeight="1" outlineLevelRow="1" x14ac:dyDescent="0.25"/>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148</v>
      </c>
      <c r="G2" s="49"/>
      <c r="H2" s="50"/>
    </row>
    <row r="3" spans="1:8" x14ac:dyDescent="0.25">
      <c r="A3" s="18" t="s">
        <v>3</v>
      </c>
      <c r="B3" s="18" t="s">
        <v>4</v>
      </c>
      <c r="C3" s="18" t="s">
        <v>5</v>
      </c>
      <c r="D3" s="18" t="s">
        <v>6</v>
      </c>
      <c r="E3" s="18" t="s">
        <v>7</v>
      </c>
      <c r="F3" s="18" t="s">
        <v>8</v>
      </c>
      <c r="G3" s="18" t="s">
        <v>9</v>
      </c>
      <c r="H3" s="18" t="s">
        <v>10</v>
      </c>
    </row>
    <row r="4" spans="1:8" x14ac:dyDescent="0.25">
      <c r="A4" s="53" t="s">
        <v>119</v>
      </c>
      <c r="B4" s="54"/>
      <c r="C4" s="54"/>
      <c r="D4" s="54"/>
      <c r="E4" s="54"/>
      <c r="F4" s="54"/>
      <c r="G4" s="54"/>
      <c r="H4" s="55"/>
    </row>
    <row r="5" spans="1:8" ht="45" outlineLevel="1" x14ac:dyDescent="0.25">
      <c r="A5" s="38" t="s">
        <v>21</v>
      </c>
      <c r="B5" s="25" t="s">
        <v>108</v>
      </c>
      <c r="C5" s="39" t="s">
        <v>111</v>
      </c>
      <c r="D5" s="25" t="s">
        <v>109</v>
      </c>
      <c r="E5" s="25" t="s">
        <v>73</v>
      </c>
      <c r="F5" s="25" t="s">
        <v>14</v>
      </c>
      <c r="G5" s="21" t="s">
        <v>15</v>
      </c>
      <c r="H5" s="25" t="s">
        <v>14</v>
      </c>
    </row>
    <row r="6" spans="1:8" ht="90" outlineLevel="1" x14ac:dyDescent="0.25">
      <c r="A6" s="38" t="s">
        <v>21</v>
      </c>
      <c r="B6" s="25" t="s">
        <v>22</v>
      </c>
      <c r="C6" s="39" t="s">
        <v>111</v>
      </c>
      <c r="D6" s="24" t="s">
        <v>23</v>
      </c>
      <c r="E6" s="24" t="s">
        <v>24</v>
      </c>
      <c r="F6" s="25" t="s">
        <v>14</v>
      </c>
      <c r="G6" s="21" t="s">
        <v>13</v>
      </c>
      <c r="H6" s="25" t="s">
        <v>112</v>
      </c>
    </row>
    <row r="7" spans="1:8" ht="120" outlineLevel="1" x14ac:dyDescent="0.25">
      <c r="A7" s="38" t="s">
        <v>16</v>
      </c>
      <c r="B7" s="25" t="s">
        <v>18</v>
      </c>
      <c r="C7" s="39" t="s">
        <v>111</v>
      </c>
      <c r="D7" s="24" t="s">
        <v>19</v>
      </c>
      <c r="E7" s="24" t="s">
        <v>20</v>
      </c>
      <c r="F7" s="20" t="s">
        <v>14</v>
      </c>
      <c r="G7" s="21" t="s">
        <v>13</v>
      </c>
      <c r="H7" s="25" t="s">
        <v>113</v>
      </c>
    </row>
    <row r="8" spans="1:8" ht="15.75" customHeight="1" x14ac:dyDescent="0.25">
      <c r="A8" s="1"/>
      <c r="B8" s="1"/>
      <c r="C8" s="1"/>
      <c r="D8" s="1"/>
      <c r="E8" s="1"/>
      <c r="F8" s="1"/>
      <c r="G8" s="1"/>
      <c r="H8" s="1"/>
    </row>
    <row r="9" spans="1:8" ht="15.75" customHeight="1" x14ac:dyDescent="0.25">
      <c r="A9" s="56" t="str">
        <f>G3</f>
        <v>Estado de la prueba</v>
      </c>
      <c r="B9" s="54"/>
      <c r="C9" s="4"/>
      <c r="D9" s="56" t="str">
        <f>A3</f>
        <v>Tipos de pruebas</v>
      </c>
      <c r="E9" s="54"/>
      <c r="F9" s="5" t="s">
        <v>25</v>
      </c>
      <c r="G9" s="1"/>
      <c r="H9" s="1"/>
    </row>
    <row r="10" spans="1:8" ht="19.5" customHeight="1" x14ac:dyDescent="0.25">
      <c r="A10" s="29" t="s">
        <v>26</v>
      </c>
      <c r="B10" s="32">
        <f>B18</f>
        <v>0</v>
      </c>
      <c r="C10" s="1"/>
      <c r="D10" s="33" t="s">
        <v>27</v>
      </c>
      <c r="E10" s="32">
        <f>COUNTIF(A5:A7, "PU")</f>
        <v>0</v>
      </c>
      <c r="F10" s="35">
        <f>E10/E14</f>
        <v>0</v>
      </c>
      <c r="G10" s="1"/>
      <c r="H10" s="1"/>
    </row>
    <row r="11" spans="1:8" ht="19.5" customHeight="1" x14ac:dyDescent="0.25">
      <c r="A11" s="29" t="s">
        <v>28</v>
      </c>
      <c r="B11" s="22">
        <f>B19</f>
        <v>0</v>
      </c>
      <c r="C11" s="1"/>
      <c r="D11" s="36" t="s">
        <v>29</v>
      </c>
      <c r="E11" s="22">
        <f>COUNTIF(A5:A7, "PF")</f>
        <v>1</v>
      </c>
      <c r="F11" s="37">
        <f>E11/E14</f>
        <v>0.33333333333333331</v>
      </c>
      <c r="G11" s="1"/>
      <c r="H11" s="1"/>
    </row>
    <row r="12" spans="1:8" ht="19.5" customHeight="1" x14ac:dyDescent="0.25">
      <c r="A12" s="29" t="s">
        <v>13</v>
      </c>
      <c r="B12" s="32">
        <f>B20</f>
        <v>2</v>
      </c>
      <c r="C12" s="1"/>
      <c r="D12" s="33" t="s">
        <v>30</v>
      </c>
      <c r="E12" s="32">
        <f>COUNTIF(A5:A7, "PNF")</f>
        <v>2</v>
      </c>
      <c r="F12" s="35">
        <f>E12/E14</f>
        <v>0.66666666666666663</v>
      </c>
      <c r="G12" s="1"/>
      <c r="H12" s="1"/>
    </row>
    <row r="13" spans="1:8" ht="19.5" customHeight="1" x14ac:dyDescent="0.25">
      <c r="A13" s="29" t="s">
        <v>15</v>
      </c>
      <c r="B13" s="22">
        <f>B21</f>
        <v>1</v>
      </c>
      <c r="C13" s="1"/>
      <c r="D13" s="36" t="s">
        <v>31</v>
      </c>
      <c r="E13" s="22">
        <f>COUNTIF(A5:A7, "PI")</f>
        <v>0</v>
      </c>
      <c r="F13" s="37">
        <f>E13/E14</f>
        <v>0</v>
      </c>
      <c r="G13" s="1"/>
      <c r="H13" s="1"/>
    </row>
    <row r="14" spans="1:8" ht="15.75" customHeight="1" x14ac:dyDescent="0.25">
      <c r="A14" s="33" t="s">
        <v>32</v>
      </c>
      <c r="B14" s="32">
        <f>SUM(B10:B13)</f>
        <v>3</v>
      </c>
      <c r="C14" s="1"/>
      <c r="D14" s="33" t="s">
        <v>33</v>
      </c>
      <c r="E14" s="32">
        <f>SUM(E10:E13)</f>
        <v>3</v>
      </c>
      <c r="F14" s="34"/>
      <c r="G14" s="1"/>
      <c r="H14" s="1"/>
    </row>
    <row r="15" spans="1:8" ht="15.75" customHeight="1" x14ac:dyDescent="0.25">
      <c r="A15" s="1"/>
      <c r="B15" s="1"/>
      <c r="C15" s="1"/>
      <c r="D15" s="1"/>
      <c r="E15" s="1"/>
      <c r="F15" s="1"/>
      <c r="G15" s="1"/>
      <c r="H15" s="1"/>
    </row>
    <row r="16" spans="1:8" ht="17.25" customHeight="1" x14ac:dyDescent="0.25">
      <c r="A16" s="47" t="s">
        <v>34</v>
      </c>
      <c r="B16" s="48"/>
      <c r="C16" s="4"/>
      <c r="D16" s="4"/>
      <c r="E16" s="1"/>
      <c r="F16" s="1"/>
      <c r="G16" s="1"/>
      <c r="H16" s="1"/>
    </row>
    <row r="17" spans="1:8" ht="45" x14ac:dyDescent="0.25">
      <c r="A17" s="2" t="str">
        <f>A4</f>
        <v>CP9: Verificación de Apertura de Nuestra Historia</v>
      </c>
      <c r="B17" s="2" t="s">
        <v>35</v>
      </c>
      <c r="C17" s="1"/>
      <c r="D17" s="16"/>
      <c r="E17" s="1"/>
      <c r="F17" s="1"/>
      <c r="G17" s="1"/>
      <c r="H17" s="1"/>
    </row>
    <row r="18" spans="1:8" ht="19.5" customHeight="1" outlineLevel="1" x14ac:dyDescent="0.25">
      <c r="A18" s="27" t="s">
        <v>26</v>
      </c>
      <c r="B18" s="32">
        <f>COUNTIF(G5:G7, "No ejecutado")</f>
        <v>0</v>
      </c>
      <c r="C18" s="1"/>
      <c r="D18" s="17"/>
      <c r="E18" s="1"/>
      <c r="F18" s="1"/>
      <c r="G18" s="1"/>
      <c r="H18" s="1"/>
    </row>
    <row r="19" spans="1:8" ht="19.5" customHeight="1" outlineLevel="1" x14ac:dyDescent="0.25">
      <c r="A19" s="29" t="s">
        <v>28</v>
      </c>
      <c r="B19" s="22">
        <f>COUNTIF(G5:G7, "Bloqueado")</f>
        <v>0</v>
      </c>
      <c r="C19" s="1"/>
      <c r="D19" s="17"/>
      <c r="E19" s="1"/>
      <c r="F19" s="1"/>
      <c r="G19" s="1"/>
      <c r="H19" s="1"/>
    </row>
    <row r="20" spans="1:8" ht="19.5" customHeight="1" outlineLevel="1" x14ac:dyDescent="0.25">
      <c r="A20" s="29" t="s">
        <v>13</v>
      </c>
      <c r="B20" s="32">
        <f>COUNTIF(G5:G7, "Fallado")</f>
        <v>2</v>
      </c>
      <c r="C20" s="1"/>
      <c r="D20" s="17"/>
      <c r="E20" s="1"/>
      <c r="F20" s="1"/>
      <c r="G20" s="1"/>
      <c r="H20" s="1"/>
    </row>
    <row r="21" spans="1:8" ht="19.5" customHeight="1" outlineLevel="1" x14ac:dyDescent="0.25">
      <c r="A21" s="29" t="s">
        <v>15</v>
      </c>
      <c r="B21" s="22">
        <f>COUNTIF(G5:G7, "Pasado")</f>
        <v>1</v>
      </c>
    </row>
    <row r="22" spans="1:8" ht="15.75" customHeight="1" outlineLevel="1" x14ac:dyDescent="0.25">
      <c r="A22" s="33" t="s">
        <v>36</v>
      </c>
      <c r="B22" s="32">
        <f>SUM(B18:B21)</f>
        <v>3</v>
      </c>
    </row>
  </sheetData>
  <mergeCells count="7">
    <mergeCell ref="A16:B16"/>
    <mergeCell ref="A9:B9"/>
    <mergeCell ref="D9:E9"/>
    <mergeCell ref="A1:H1"/>
    <mergeCell ref="B2:D2"/>
    <mergeCell ref="F2:H2"/>
    <mergeCell ref="A4:H4"/>
  </mergeCells>
  <conditionalFormatting sqref="A10:A13">
    <cfRule type="containsText" dxfId="159" priority="9" operator="containsText" text="Bloqueado">
      <formula>NOT(ISERROR(SEARCH(("Bloqueado"),(A10))))</formula>
    </cfRule>
    <cfRule type="containsText" dxfId="158" priority="10" operator="containsText" text="Fallado">
      <formula>NOT(ISERROR(SEARCH(("Fallado"),(A10))))</formula>
    </cfRule>
    <cfRule type="containsText" dxfId="157" priority="11" operator="containsText" text="No ejecutado">
      <formula>NOT(ISERROR(SEARCH(("No ejecutado"),(A10))))</formula>
    </cfRule>
    <cfRule type="containsText" dxfId="156" priority="12" operator="containsText" text="Pasado">
      <formula>NOT(ISERROR(SEARCH(("Pasado"),(A10))))</formula>
    </cfRule>
  </conditionalFormatting>
  <conditionalFormatting sqref="G5:G7 A18:A21">
    <cfRule type="containsText" dxfId="155" priority="13" operator="containsText" text="Bloqueado">
      <formula>NOT(ISERROR(SEARCH(("Bloqueado"),(A5))))</formula>
    </cfRule>
    <cfRule type="containsText" dxfId="154" priority="14" operator="containsText" text="Fallado">
      <formula>NOT(ISERROR(SEARCH(("Fallado"),(A5))))</formula>
    </cfRule>
    <cfRule type="containsText" dxfId="153" priority="15" operator="containsText" text="No ejecutado">
      <formula>NOT(ISERROR(SEARCH(("No ejecutado"),(A5))))</formula>
    </cfRule>
    <cfRule type="containsText" dxfId="152" priority="16" operator="containsText" text="Pasado">
      <formula>NOT(ISERROR(SEARCH(("Pasado"),(A5))))</formula>
    </cfRule>
  </conditionalFormatting>
  <dataValidations count="1">
    <dataValidation type="list" allowBlank="1" showErrorMessage="1" sqref="A10:A13 A18:A21 G5:G7" xr:uid="{00000000-0002-0000-0100-000000000000}">
      <formula1>"No ejecutado,Pasado,Fallado,Bloqueado"</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4"/>
  <sheetViews>
    <sheetView topLeftCell="D1" zoomScale="122" zoomScaleNormal="122" workbookViewId="0">
      <pane ySplit="3" topLeftCell="A5" activePane="bottomLeft" state="frozen"/>
      <selection pane="bottomLeft" activeCell="F3" sqref="F3"/>
    </sheetView>
  </sheetViews>
  <sheetFormatPr baseColWidth="10" defaultColWidth="14.42578125" defaultRowHeight="15" customHeight="1" outlineLevelRow="1" x14ac:dyDescent="0.25"/>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149</v>
      </c>
      <c r="G2" s="49"/>
      <c r="H2" s="50"/>
    </row>
    <row r="3" spans="1:8" x14ac:dyDescent="0.25">
      <c r="A3" s="18" t="s">
        <v>3</v>
      </c>
      <c r="B3" s="18" t="s">
        <v>4</v>
      </c>
      <c r="C3" s="18" t="s">
        <v>5</v>
      </c>
      <c r="D3" s="18" t="s">
        <v>6</v>
      </c>
      <c r="E3" s="18" t="s">
        <v>7</v>
      </c>
      <c r="F3" s="18" t="s">
        <v>8</v>
      </c>
      <c r="G3" s="18" t="s">
        <v>9</v>
      </c>
      <c r="H3" s="18" t="s">
        <v>10</v>
      </c>
    </row>
    <row r="4" spans="1:8" x14ac:dyDescent="0.25">
      <c r="A4" s="53" t="s">
        <v>118</v>
      </c>
      <c r="B4" s="54"/>
      <c r="C4" s="54"/>
      <c r="D4" s="54"/>
      <c r="E4" s="54"/>
      <c r="F4" s="54"/>
      <c r="G4" s="54"/>
      <c r="H4" s="55"/>
    </row>
    <row r="5" spans="1:8" ht="45" outlineLevel="1" x14ac:dyDescent="0.25">
      <c r="A5" s="38" t="s">
        <v>21</v>
      </c>
      <c r="B5" s="25" t="s">
        <v>108</v>
      </c>
      <c r="C5" s="39" t="s">
        <v>116</v>
      </c>
      <c r="D5" s="25" t="s">
        <v>109</v>
      </c>
      <c r="E5" s="25" t="s">
        <v>73</v>
      </c>
      <c r="F5" s="25" t="s">
        <v>14</v>
      </c>
      <c r="G5" s="21" t="s">
        <v>15</v>
      </c>
      <c r="H5" s="25" t="s">
        <v>14</v>
      </c>
    </row>
    <row r="6" spans="1:8" ht="90" outlineLevel="1" x14ac:dyDescent="0.25">
      <c r="A6" s="38" t="s">
        <v>21</v>
      </c>
      <c r="B6" s="25" t="s">
        <v>22</v>
      </c>
      <c r="C6" s="39" t="s">
        <v>116</v>
      </c>
      <c r="D6" s="24" t="s">
        <v>23</v>
      </c>
      <c r="E6" s="24" t="s">
        <v>24</v>
      </c>
      <c r="F6" s="25" t="s">
        <v>14</v>
      </c>
      <c r="G6" s="21" t="s">
        <v>13</v>
      </c>
      <c r="H6" s="25" t="s">
        <v>121</v>
      </c>
    </row>
    <row r="7" spans="1:8" ht="120" outlineLevel="1" x14ac:dyDescent="0.25">
      <c r="A7" s="38" t="s">
        <v>16</v>
      </c>
      <c r="B7" s="25" t="s">
        <v>18</v>
      </c>
      <c r="C7" s="39" t="s">
        <v>116</v>
      </c>
      <c r="D7" s="24" t="s">
        <v>19</v>
      </c>
      <c r="E7" s="24" t="s">
        <v>20</v>
      </c>
      <c r="F7" s="20" t="s">
        <v>14</v>
      </c>
      <c r="G7" s="21" t="s">
        <v>13</v>
      </c>
      <c r="H7" s="25" t="s">
        <v>122</v>
      </c>
    </row>
    <row r="8" spans="1:8" ht="60" outlineLevel="1" x14ac:dyDescent="0.25">
      <c r="A8" s="38" t="s">
        <v>17</v>
      </c>
      <c r="B8" s="40" t="s">
        <v>61</v>
      </c>
      <c r="C8" s="39" t="s">
        <v>116</v>
      </c>
      <c r="D8" s="44" t="s">
        <v>125</v>
      </c>
      <c r="E8" s="44" t="s">
        <v>65</v>
      </c>
      <c r="F8" s="20" t="s">
        <v>14</v>
      </c>
      <c r="G8" s="21" t="s">
        <v>15</v>
      </c>
      <c r="H8" s="20" t="s">
        <v>14</v>
      </c>
    </row>
    <row r="9" spans="1:8" ht="60" outlineLevel="1" x14ac:dyDescent="0.25">
      <c r="A9" s="22" t="s">
        <v>21</v>
      </c>
      <c r="B9" s="25" t="s">
        <v>114</v>
      </c>
      <c r="C9" s="39" t="s">
        <v>116</v>
      </c>
      <c r="D9" s="44" t="s">
        <v>64</v>
      </c>
      <c r="E9" s="24" t="s">
        <v>73</v>
      </c>
      <c r="F9" s="20" t="s">
        <v>14</v>
      </c>
      <c r="G9" s="21" t="s">
        <v>15</v>
      </c>
      <c r="H9" s="20" t="s">
        <v>14</v>
      </c>
    </row>
    <row r="10" spans="1:8" x14ac:dyDescent="0.25">
      <c r="A10" s="57" t="s">
        <v>115</v>
      </c>
      <c r="B10" s="58"/>
      <c r="C10" s="58"/>
      <c r="D10" s="58"/>
      <c r="E10" s="58"/>
      <c r="F10" s="58"/>
      <c r="G10" s="58"/>
      <c r="H10" s="58"/>
    </row>
    <row r="11" spans="1:8" ht="120" outlineLevel="1" x14ac:dyDescent="0.25">
      <c r="A11" s="38" t="s">
        <v>21</v>
      </c>
      <c r="B11" s="40" t="s">
        <v>60</v>
      </c>
      <c r="C11" s="39" t="s">
        <v>116</v>
      </c>
      <c r="D11" s="44" t="s">
        <v>117</v>
      </c>
      <c r="E11" s="24" t="s">
        <v>73</v>
      </c>
      <c r="F11" s="20" t="s">
        <v>14</v>
      </c>
      <c r="G11" s="21" t="s">
        <v>15</v>
      </c>
      <c r="H11" s="20" t="s">
        <v>14</v>
      </c>
    </row>
    <row r="12" spans="1:8" ht="45" outlineLevel="1" x14ac:dyDescent="0.25">
      <c r="A12" s="38" t="s">
        <v>16</v>
      </c>
      <c r="B12" s="45" t="s">
        <v>62</v>
      </c>
      <c r="C12" s="39" t="s">
        <v>116</v>
      </c>
      <c r="D12" s="46" t="s">
        <v>68</v>
      </c>
      <c r="E12" s="44" t="s">
        <v>65</v>
      </c>
      <c r="F12" s="20" t="s">
        <v>14</v>
      </c>
      <c r="G12" s="21" t="s">
        <v>15</v>
      </c>
      <c r="H12" s="20" t="s">
        <v>14</v>
      </c>
    </row>
    <row r="13" spans="1:8" ht="60" outlineLevel="1" x14ac:dyDescent="0.25">
      <c r="A13" s="38" t="s">
        <v>17</v>
      </c>
      <c r="B13" s="40" t="s">
        <v>61</v>
      </c>
      <c r="C13" s="39" t="s">
        <v>116</v>
      </c>
      <c r="D13" s="44" t="s">
        <v>125</v>
      </c>
      <c r="E13" s="44" t="s">
        <v>65</v>
      </c>
      <c r="F13" s="20" t="s">
        <v>14</v>
      </c>
      <c r="G13" s="21" t="s">
        <v>15</v>
      </c>
      <c r="H13" s="20" t="s">
        <v>14</v>
      </c>
    </row>
    <row r="15" spans="1:8" ht="17.25" x14ac:dyDescent="0.25">
      <c r="A15" s="56" t="str">
        <f>G3</f>
        <v>Estado de la prueba</v>
      </c>
      <c r="B15" s="54"/>
      <c r="C15" s="4"/>
      <c r="D15" s="56" t="str">
        <f>A3</f>
        <v>Tipos de pruebas</v>
      </c>
      <c r="E15" s="54"/>
      <c r="F15" s="5" t="s">
        <v>25</v>
      </c>
    </row>
    <row r="16" spans="1:8" ht="19.5" customHeight="1" x14ac:dyDescent="0.25">
      <c r="A16" s="29" t="s">
        <v>26</v>
      </c>
      <c r="B16" s="32">
        <f>B24+B30</f>
        <v>0</v>
      </c>
      <c r="C16" s="1"/>
      <c r="D16" s="33" t="s">
        <v>27</v>
      </c>
      <c r="E16" s="32">
        <f>COUNTIF(A5:A13, "PU")</f>
        <v>0</v>
      </c>
      <c r="F16" s="35">
        <f>E16/E20</f>
        <v>0</v>
      </c>
    </row>
    <row r="17" spans="1:6" ht="19.5" customHeight="1" x14ac:dyDescent="0.25">
      <c r="A17" s="29" t="s">
        <v>28</v>
      </c>
      <c r="B17" s="22">
        <f>B25+B31</f>
        <v>0</v>
      </c>
      <c r="C17" s="1"/>
      <c r="D17" s="36" t="s">
        <v>29</v>
      </c>
      <c r="E17" s="22">
        <f>COUNTIF(A5:A13, "PF")</f>
        <v>2</v>
      </c>
      <c r="F17" s="37">
        <f>E17/E20</f>
        <v>0.25</v>
      </c>
    </row>
    <row r="18" spans="1:6" ht="19.5" customHeight="1" x14ac:dyDescent="0.25">
      <c r="A18" s="29" t="s">
        <v>13</v>
      </c>
      <c r="B18" s="32">
        <f>B26+B32</f>
        <v>2</v>
      </c>
      <c r="C18" s="1"/>
      <c r="D18" s="33" t="s">
        <v>30</v>
      </c>
      <c r="E18" s="32">
        <f>COUNTIF(A5:A13, "PNF")</f>
        <v>4</v>
      </c>
      <c r="F18" s="35">
        <f>E18/E20</f>
        <v>0.5</v>
      </c>
    </row>
    <row r="19" spans="1:6" ht="19.5" customHeight="1" x14ac:dyDescent="0.25">
      <c r="A19" s="29" t="s">
        <v>15</v>
      </c>
      <c r="B19" s="22">
        <f>B27+B33</f>
        <v>6</v>
      </c>
      <c r="C19" s="1"/>
      <c r="D19" s="36" t="s">
        <v>31</v>
      </c>
      <c r="E19" s="22">
        <f>COUNTIF(A5:A13, "PI")</f>
        <v>2</v>
      </c>
      <c r="F19" s="37">
        <f>E19/E20</f>
        <v>0.25</v>
      </c>
    </row>
    <row r="20" spans="1:6" ht="15.75" customHeight="1" x14ac:dyDescent="0.25">
      <c r="A20" s="33" t="s">
        <v>32</v>
      </c>
      <c r="B20" s="32">
        <f>SUM(B16:B19)</f>
        <v>8</v>
      </c>
      <c r="C20" s="1"/>
      <c r="D20" s="33" t="s">
        <v>33</v>
      </c>
      <c r="E20" s="32">
        <f>SUM(E16:E19)</f>
        <v>8</v>
      </c>
      <c r="F20" s="34"/>
    </row>
    <row r="21" spans="1:6" ht="15.75" customHeight="1" x14ac:dyDescent="0.25">
      <c r="A21" s="1"/>
      <c r="B21" s="1"/>
      <c r="C21" s="1"/>
      <c r="D21" s="1"/>
      <c r="E21" s="1"/>
      <c r="F21" s="1"/>
    </row>
    <row r="22" spans="1:6" ht="17.25" customHeight="1" x14ac:dyDescent="0.25">
      <c r="A22" s="47" t="s">
        <v>34</v>
      </c>
      <c r="B22" s="48"/>
      <c r="C22" s="4"/>
      <c r="D22" s="4"/>
      <c r="E22" s="1"/>
      <c r="F22" s="1"/>
    </row>
    <row r="23" spans="1:6" ht="45" x14ac:dyDescent="0.25">
      <c r="A23" s="2" t="str">
        <f>A4</f>
        <v>CP10: Verificación de apertura detalle de la cerveza dorada</v>
      </c>
      <c r="B23" s="2" t="s">
        <v>35</v>
      </c>
      <c r="C23" s="1"/>
      <c r="D23" s="16"/>
      <c r="E23" s="1"/>
      <c r="F23" s="1"/>
    </row>
    <row r="24" spans="1:6" ht="19.5" customHeight="1" outlineLevel="1" x14ac:dyDescent="0.25">
      <c r="A24" s="27" t="s">
        <v>26</v>
      </c>
      <c r="B24" s="32">
        <f>COUNTIF(G5:G9, "No ejecutado")</f>
        <v>0</v>
      </c>
      <c r="C24" s="1"/>
      <c r="D24" s="17"/>
      <c r="E24" s="1"/>
      <c r="F24" s="1"/>
    </row>
    <row r="25" spans="1:6" ht="19.5" customHeight="1" outlineLevel="1" x14ac:dyDescent="0.25">
      <c r="A25" s="29" t="s">
        <v>28</v>
      </c>
      <c r="B25" s="22">
        <f>COUNTIF(G5:G9, "Bloqueado")</f>
        <v>0</v>
      </c>
      <c r="C25" s="1"/>
      <c r="D25" s="17"/>
      <c r="E25" s="1"/>
      <c r="F25" s="1"/>
    </row>
    <row r="26" spans="1:6" ht="19.5" customHeight="1" outlineLevel="1" x14ac:dyDescent="0.25">
      <c r="A26" s="29" t="s">
        <v>13</v>
      </c>
      <c r="B26" s="32">
        <f>COUNTIF(G5:G9, "Fallado")</f>
        <v>2</v>
      </c>
      <c r="C26" s="1"/>
      <c r="D26" s="17"/>
      <c r="E26" s="1"/>
      <c r="F26" s="1"/>
    </row>
    <row r="27" spans="1:6" ht="19.5" customHeight="1" outlineLevel="1" x14ac:dyDescent="0.25">
      <c r="A27" s="29" t="s">
        <v>15</v>
      </c>
      <c r="B27" s="22">
        <f>COUNTIF(G5:G9, "Pasado")</f>
        <v>3</v>
      </c>
      <c r="C27" s="1"/>
      <c r="D27" s="17"/>
      <c r="E27" s="1"/>
      <c r="F27" s="1"/>
    </row>
    <row r="28" spans="1:6" ht="15.75" customHeight="1" outlineLevel="1" x14ac:dyDescent="0.25">
      <c r="A28" s="33" t="s">
        <v>36</v>
      </c>
      <c r="B28" s="32">
        <f>SUM(B24:B27)</f>
        <v>5</v>
      </c>
      <c r="C28" s="1"/>
      <c r="D28" s="17"/>
      <c r="E28" s="1"/>
      <c r="F28" s="1"/>
    </row>
    <row r="29" spans="1:6" ht="30" x14ac:dyDescent="0.25">
      <c r="A29" s="2" t="str">
        <f>A10</f>
        <v>CP11: Todas Nuestras cervezas</v>
      </c>
      <c r="B29" s="2" t="s">
        <v>35</v>
      </c>
      <c r="C29" s="1"/>
      <c r="D29" s="1"/>
      <c r="E29" s="1"/>
      <c r="F29" s="1"/>
    </row>
    <row r="30" spans="1:6" ht="15.75" customHeight="1" outlineLevel="1" x14ac:dyDescent="0.25">
      <c r="A30" s="27" t="s">
        <v>26</v>
      </c>
      <c r="B30" s="32">
        <f>COUNTIF(G11:G13, "No ejecutado")</f>
        <v>0</v>
      </c>
    </row>
    <row r="31" spans="1:6" ht="15.75" customHeight="1" outlineLevel="1" x14ac:dyDescent="0.25">
      <c r="A31" s="29" t="s">
        <v>28</v>
      </c>
      <c r="B31" s="22">
        <f>COUNTIF(G11:G13, "Bloqueado")</f>
        <v>0</v>
      </c>
    </row>
    <row r="32" spans="1:6" ht="15.75" customHeight="1" outlineLevel="1" x14ac:dyDescent="0.25">
      <c r="A32" s="29" t="s">
        <v>13</v>
      </c>
      <c r="B32" s="32">
        <f>COUNTIF(G11:G13, "Fallado")</f>
        <v>0</v>
      </c>
    </row>
    <row r="33" spans="1:2" ht="15.75" customHeight="1" outlineLevel="1" x14ac:dyDescent="0.25">
      <c r="A33" s="29" t="s">
        <v>15</v>
      </c>
      <c r="B33" s="22">
        <f>COUNTIF(G11:G13, "Pasado")</f>
        <v>3</v>
      </c>
    </row>
    <row r="34" spans="1:2" ht="15.75" customHeight="1" outlineLevel="1" x14ac:dyDescent="0.25">
      <c r="A34" s="33" t="s">
        <v>36</v>
      </c>
      <c r="B34" s="32">
        <f>SUM(B30:B33)</f>
        <v>3</v>
      </c>
    </row>
  </sheetData>
  <mergeCells count="8">
    <mergeCell ref="A22:B22"/>
    <mergeCell ref="A10:H10"/>
    <mergeCell ref="A1:H1"/>
    <mergeCell ref="B2:D2"/>
    <mergeCell ref="F2:H2"/>
    <mergeCell ref="A4:H4"/>
    <mergeCell ref="A15:B15"/>
    <mergeCell ref="D15:E15"/>
  </mergeCells>
  <conditionalFormatting sqref="A16:A19">
    <cfRule type="containsText" dxfId="151" priority="36" operator="containsText" text="Pasado">
      <formula>NOT(ISERROR(SEARCH(("Pasado"),(A16))))</formula>
    </cfRule>
    <cfRule type="containsText" dxfId="150" priority="35" operator="containsText" text="No ejecutado">
      <formula>NOT(ISERROR(SEARCH(("No ejecutado"),(A16))))</formula>
    </cfRule>
    <cfRule type="containsText" dxfId="149" priority="34" operator="containsText" text="Fallado">
      <formula>NOT(ISERROR(SEARCH(("Fallado"),(A16))))</formula>
    </cfRule>
    <cfRule type="containsText" dxfId="148" priority="33" operator="containsText" text="Bloqueado">
      <formula>NOT(ISERROR(SEARCH(("Bloqueado"),(A16))))</formula>
    </cfRule>
  </conditionalFormatting>
  <conditionalFormatting sqref="A24:A27">
    <cfRule type="containsText" dxfId="147" priority="38" operator="containsText" text="Fallado">
      <formula>NOT(ISERROR(SEARCH(("Fallado"),(A24))))</formula>
    </cfRule>
    <cfRule type="containsText" dxfId="146" priority="37" operator="containsText" text="Bloqueado">
      <formula>NOT(ISERROR(SEARCH(("Bloqueado"),(A24))))</formula>
    </cfRule>
    <cfRule type="containsText" dxfId="145" priority="39" operator="containsText" text="No ejecutado">
      <formula>NOT(ISERROR(SEARCH(("No ejecutado"),(A24))))</formula>
    </cfRule>
    <cfRule type="containsText" dxfId="144" priority="40" operator="containsText" text="Pasado">
      <formula>NOT(ISERROR(SEARCH(("Pasado"),(A24))))</formula>
    </cfRule>
  </conditionalFormatting>
  <conditionalFormatting sqref="A30:A33">
    <cfRule type="containsText" dxfId="143" priority="44" operator="containsText" text="Pasado">
      <formula>NOT(ISERROR(SEARCH(("Pasado"),(A30))))</formula>
    </cfRule>
    <cfRule type="containsText" dxfId="142" priority="41" operator="containsText" text="Bloqueado">
      <formula>NOT(ISERROR(SEARCH(("Bloqueado"),(A30))))</formula>
    </cfRule>
    <cfRule type="containsText" dxfId="141" priority="42" operator="containsText" text="Fallado">
      <formula>NOT(ISERROR(SEARCH(("Fallado"),(A30))))</formula>
    </cfRule>
    <cfRule type="containsText" dxfId="140" priority="43" operator="containsText" text="No ejecutado">
      <formula>NOT(ISERROR(SEARCH(("No ejecutado"),(A30))))</formula>
    </cfRule>
  </conditionalFormatting>
  <conditionalFormatting sqref="G5:G8">
    <cfRule type="containsText" dxfId="139" priority="20" operator="containsText" text="Pasado">
      <formula>NOT(ISERROR(SEARCH(("Pasado"),(G5))))</formula>
    </cfRule>
    <cfRule type="containsText" dxfId="138" priority="17" operator="containsText" text="Bloqueado">
      <formula>NOT(ISERROR(SEARCH(("Bloqueado"),(G5))))</formula>
    </cfRule>
    <cfRule type="containsText" dxfId="137" priority="18" operator="containsText" text="Fallado">
      <formula>NOT(ISERROR(SEARCH(("Fallado"),(G5))))</formula>
    </cfRule>
    <cfRule type="containsText" dxfId="136" priority="19" operator="containsText" text="No ejecutado">
      <formula>NOT(ISERROR(SEARCH(("No ejecutado"),(G5))))</formula>
    </cfRule>
  </conditionalFormatting>
  <conditionalFormatting sqref="G9">
    <cfRule type="containsText" dxfId="135" priority="30" operator="containsText" text="Fallado">
      <formula>NOT(ISERROR(SEARCH(("Fallado"),(G9))))</formula>
    </cfRule>
    <cfRule type="containsText" dxfId="134" priority="29" operator="containsText" text="Bloqueado">
      <formula>NOT(ISERROR(SEARCH(("Bloqueado"),(G9))))</formula>
    </cfRule>
    <cfRule type="containsText" dxfId="133" priority="32" operator="containsText" text="Pasado">
      <formula>NOT(ISERROR(SEARCH(("Pasado"),(G9))))</formula>
    </cfRule>
    <cfRule type="containsText" dxfId="132" priority="31" operator="containsText" text="No ejecutado">
      <formula>NOT(ISERROR(SEARCH(("No ejecutado"),(G9))))</formula>
    </cfRule>
  </conditionalFormatting>
  <conditionalFormatting sqref="G11:G13">
    <cfRule type="containsText" dxfId="131" priority="3" operator="containsText" text="No ejecutado">
      <formula>NOT(ISERROR(SEARCH(("No ejecutado"),(G11))))</formula>
    </cfRule>
    <cfRule type="containsText" dxfId="130" priority="4" operator="containsText" text="Pasado">
      <formula>NOT(ISERROR(SEARCH(("Pasado"),(G11))))</formula>
    </cfRule>
    <cfRule type="containsText" dxfId="129" priority="1" operator="containsText" text="Bloqueado">
      <formula>NOT(ISERROR(SEARCH(("Bloqueado"),(G11))))</formula>
    </cfRule>
    <cfRule type="containsText" dxfId="128" priority="2" operator="containsText" text="Fallado">
      <formula>NOT(ISERROR(SEARCH(("Fallado"),(G11))))</formula>
    </cfRule>
  </conditionalFormatting>
  <dataValidations count="1">
    <dataValidation type="list" allowBlank="1" showErrorMessage="1" sqref="G5:G9 A16:A19 A24:A27 A30:A33 G11:G13" xr:uid="{00000000-0002-0000-0200-000000000000}">
      <formula1>"No ejecutado,Pasado,Fallado,Bloqueado"</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4"/>
  <sheetViews>
    <sheetView zoomScale="118" zoomScaleNormal="118" workbookViewId="0">
      <selection activeCell="F3" sqref="F3"/>
    </sheetView>
  </sheetViews>
  <sheetFormatPr baseColWidth="10" defaultColWidth="14.42578125" defaultRowHeight="15" customHeight="1" outlineLevelRow="1" x14ac:dyDescent="0.25"/>
  <cols>
    <col min="1" max="3" width="26.140625" customWidth="1"/>
    <col min="4" max="4" width="35.42578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150</v>
      </c>
      <c r="G2" s="49"/>
      <c r="H2" s="50"/>
    </row>
    <row r="3" spans="1:8" x14ac:dyDescent="0.25">
      <c r="A3" s="2" t="s">
        <v>3</v>
      </c>
      <c r="B3" s="2" t="s">
        <v>4</v>
      </c>
      <c r="C3" s="2" t="s">
        <v>5</v>
      </c>
      <c r="D3" s="2" t="s">
        <v>6</v>
      </c>
      <c r="E3" s="2" t="s">
        <v>7</v>
      </c>
      <c r="F3" s="2" t="s">
        <v>8</v>
      </c>
      <c r="G3" s="2" t="s">
        <v>9</v>
      </c>
      <c r="H3" s="2" t="s">
        <v>10</v>
      </c>
    </row>
    <row r="4" spans="1:8" ht="15" customHeight="1" x14ac:dyDescent="0.25">
      <c r="A4" s="53" t="s">
        <v>123</v>
      </c>
      <c r="B4" s="54"/>
      <c r="C4" s="54"/>
      <c r="D4" s="54"/>
      <c r="E4" s="54"/>
      <c r="F4" s="54"/>
      <c r="G4" s="54"/>
      <c r="H4" s="55"/>
    </row>
    <row r="5" spans="1:8" ht="45" outlineLevel="1" x14ac:dyDescent="0.25">
      <c r="A5" s="38" t="s">
        <v>21</v>
      </c>
      <c r="B5" s="25" t="s">
        <v>108</v>
      </c>
      <c r="C5" s="39" t="s">
        <v>132</v>
      </c>
      <c r="D5" s="25" t="s">
        <v>109</v>
      </c>
      <c r="E5" s="25" t="s">
        <v>73</v>
      </c>
      <c r="F5" s="25" t="s">
        <v>14</v>
      </c>
      <c r="G5" s="21" t="s">
        <v>15</v>
      </c>
      <c r="H5" s="25" t="s">
        <v>14</v>
      </c>
    </row>
    <row r="6" spans="1:8" ht="45" outlineLevel="1" x14ac:dyDescent="0.25">
      <c r="A6" s="38" t="s">
        <v>21</v>
      </c>
      <c r="B6" s="25" t="s">
        <v>22</v>
      </c>
      <c r="C6" s="39" t="s">
        <v>132</v>
      </c>
      <c r="D6" s="24" t="s">
        <v>23</v>
      </c>
      <c r="E6" s="24" t="s">
        <v>24</v>
      </c>
      <c r="F6" s="25" t="s">
        <v>14</v>
      </c>
      <c r="G6" s="21" t="s">
        <v>15</v>
      </c>
      <c r="H6" s="25" t="s">
        <v>14</v>
      </c>
    </row>
    <row r="7" spans="1:8" ht="120" outlineLevel="1" x14ac:dyDescent="0.25">
      <c r="A7" s="38" t="s">
        <v>16</v>
      </c>
      <c r="B7" s="25" t="s">
        <v>18</v>
      </c>
      <c r="C7" s="39" t="s">
        <v>132</v>
      </c>
      <c r="D7" s="24" t="s">
        <v>19</v>
      </c>
      <c r="E7" s="24" t="s">
        <v>20</v>
      </c>
      <c r="F7" s="20" t="s">
        <v>14</v>
      </c>
      <c r="G7" s="21" t="s">
        <v>13</v>
      </c>
      <c r="H7" s="25" t="s">
        <v>126</v>
      </c>
    </row>
    <row r="8" spans="1:8" ht="45" outlineLevel="1" x14ac:dyDescent="0.25">
      <c r="A8" s="38" t="s">
        <v>17</v>
      </c>
      <c r="B8" s="40" t="s">
        <v>61</v>
      </c>
      <c r="C8" s="39" t="s">
        <v>132</v>
      </c>
      <c r="D8" s="44" t="s">
        <v>125</v>
      </c>
      <c r="E8" s="44" t="s">
        <v>65</v>
      </c>
      <c r="F8" s="20" t="s">
        <v>14</v>
      </c>
      <c r="G8" s="21" t="s">
        <v>15</v>
      </c>
      <c r="H8" s="20" t="s">
        <v>14</v>
      </c>
    </row>
    <row r="9" spans="1:8" ht="45" outlineLevel="1" x14ac:dyDescent="0.25">
      <c r="A9" s="22" t="s">
        <v>21</v>
      </c>
      <c r="B9" s="25" t="s">
        <v>114</v>
      </c>
      <c r="C9" s="39" t="s">
        <v>132</v>
      </c>
      <c r="D9" s="44" t="s">
        <v>64</v>
      </c>
      <c r="E9" s="24" t="s">
        <v>73</v>
      </c>
      <c r="F9" s="20" t="s">
        <v>14</v>
      </c>
      <c r="G9" s="21" t="s">
        <v>15</v>
      </c>
      <c r="H9" s="20" t="s">
        <v>14</v>
      </c>
    </row>
    <row r="10" spans="1:8" ht="15" customHeight="1" x14ac:dyDescent="0.25">
      <c r="A10" s="57" t="s">
        <v>124</v>
      </c>
      <c r="B10" s="58"/>
      <c r="C10" s="58"/>
      <c r="D10" s="58"/>
      <c r="E10" s="58"/>
      <c r="F10" s="58"/>
      <c r="G10" s="58"/>
      <c r="H10" s="58"/>
    </row>
    <row r="11" spans="1:8" ht="120" outlineLevel="1" x14ac:dyDescent="0.25">
      <c r="A11" s="38" t="s">
        <v>21</v>
      </c>
      <c r="B11" s="40" t="s">
        <v>60</v>
      </c>
      <c r="C11" s="39" t="s">
        <v>132</v>
      </c>
      <c r="D11" s="44" t="s">
        <v>117</v>
      </c>
      <c r="E11" s="24" t="s">
        <v>73</v>
      </c>
      <c r="F11" s="20" t="s">
        <v>14</v>
      </c>
      <c r="G11" s="21" t="s">
        <v>15</v>
      </c>
      <c r="H11" s="20" t="s">
        <v>14</v>
      </c>
    </row>
    <row r="12" spans="1:8" ht="45" outlineLevel="1" x14ac:dyDescent="0.25">
      <c r="A12" s="38" t="s">
        <v>16</v>
      </c>
      <c r="B12" s="45" t="s">
        <v>62</v>
      </c>
      <c r="C12" s="39" t="s">
        <v>132</v>
      </c>
      <c r="D12" s="46" t="s">
        <v>68</v>
      </c>
      <c r="E12" s="44" t="s">
        <v>65</v>
      </c>
      <c r="F12" s="20" t="s">
        <v>14</v>
      </c>
      <c r="G12" s="21" t="s">
        <v>15</v>
      </c>
      <c r="H12" s="20" t="s">
        <v>14</v>
      </c>
    </row>
    <row r="13" spans="1:8" ht="45" outlineLevel="1" x14ac:dyDescent="0.25">
      <c r="A13" s="38" t="s">
        <v>17</v>
      </c>
      <c r="B13" s="40" t="s">
        <v>61</v>
      </c>
      <c r="C13" s="39" t="s">
        <v>132</v>
      </c>
      <c r="D13" s="44" t="s">
        <v>125</v>
      </c>
      <c r="E13" s="44" t="s">
        <v>65</v>
      </c>
      <c r="F13" s="20" t="s">
        <v>14</v>
      </c>
      <c r="G13" s="21" t="s">
        <v>15</v>
      </c>
      <c r="H13" s="20" t="s">
        <v>14</v>
      </c>
    </row>
    <row r="14" spans="1:8" x14ac:dyDescent="0.25">
      <c r="A14" s="1"/>
      <c r="B14" s="1"/>
      <c r="C14" s="1"/>
      <c r="D14" s="1"/>
      <c r="E14" s="1"/>
      <c r="F14" s="1"/>
      <c r="G14" s="1"/>
      <c r="H14" s="1"/>
    </row>
    <row r="15" spans="1:8" ht="17.25" x14ac:dyDescent="0.25">
      <c r="A15" s="56" t="str">
        <f>G3</f>
        <v>Estado de la prueba</v>
      </c>
      <c r="B15" s="54"/>
      <c r="C15" s="4"/>
      <c r="D15" s="56" t="str">
        <f>A3</f>
        <v>Tipos de pruebas</v>
      </c>
      <c r="E15" s="54"/>
      <c r="F15" s="5" t="s">
        <v>25</v>
      </c>
      <c r="G15" s="1"/>
      <c r="H15" s="1"/>
    </row>
    <row r="16" spans="1:8" ht="19.5" customHeight="1" x14ac:dyDescent="0.25">
      <c r="A16" s="29" t="s">
        <v>26</v>
      </c>
      <c r="B16" s="32">
        <f>B24+B30</f>
        <v>0</v>
      </c>
      <c r="C16" s="1"/>
      <c r="D16" s="33" t="s">
        <v>27</v>
      </c>
      <c r="E16" s="32">
        <f>COUNTIF(A5:A13, "PU")</f>
        <v>0</v>
      </c>
      <c r="F16" s="35">
        <f>E16/E20</f>
        <v>0</v>
      </c>
      <c r="G16" s="1"/>
      <c r="H16" s="1"/>
    </row>
    <row r="17" spans="1:8" ht="19.5" customHeight="1" x14ac:dyDescent="0.25">
      <c r="A17" s="29" t="s">
        <v>28</v>
      </c>
      <c r="B17" s="22">
        <f>B25+B31</f>
        <v>0</v>
      </c>
      <c r="C17" s="1"/>
      <c r="D17" s="36" t="s">
        <v>29</v>
      </c>
      <c r="E17" s="22">
        <f>COUNTIF(A5:A13, "PF")</f>
        <v>2</v>
      </c>
      <c r="F17" s="37">
        <f>E17/E20</f>
        <v>0.25</v>
      </c>
      <c r="G17" s="1"/>
      <c r="H17" s="1"/>
    </row>
    <row r="18" spans="1:8" ht="19.5" customHeight="1" x14ac:dyDescent="0.25">
      <c r="A18" s="29" t="s">
        <v>13</v>
      </c>
      <c r="B18" s="32">
        <f>B26+B32</f>
        <v>1</v>
      </c>
      <c r="C18" s="1"/>
      <c r="D18" s="33" t="s">
        <v>30</v>
      </c>
      <c r="E18" s="32">
        <f>COUNTIF(A5:A13, "PNF")</f>
        <v>4</v>
      </c>
      <c r="F18" s="35">
        <f>E18/E20</f>
        <v>0.5</v>
      </c>
      <c r="G18" s="1"/>
      <c r="H18" s="1"/>
    </row>
    <row r="19" spans="1:8" ht="19.5" customHeight="1" x14ac:dyDescent="0.25">
      <c r="A19" s="29" t="s">
        <v>15</v>
      </c>
      <c r="B19" s="22">
        <f>B27+B33</f>
        <v>7</v>
      </c>
      <c r="C19" s="1"/>
      <c r="D19" s="36" t="s">
        <v>31</v>
      </c>
      <c r="E19" s="22">
        <f>COUNTIF(A5:A13, "PI")</f>
        <v>2</v>
      </c>
      <c r="F19" s="37">
        <f>E19/E20</f>
        <v>0.25</v>
      </c>
      <c r="G19" s="1"/>
      <c r="H19" s="1"/>
    </row>
    <row r="20" spans="1:8" ht="15.75" customHeight="1" x14ac:dyDescent="0.25">
      <c r="A20" s="33" t="s">
        <v>32</v>
      </c>
      <c r="B20" s="32">
        <f>SUM(B16:B19)</f>
        <v>8</v>
      </c>
      <c r="C20" s="1"/>
      <c r="D20" s="33" t="s">
        <v>33</v>
      </c>
      <c r="E20" s="32">
        <f>SUM(E16:E19)</f>
        <v>8</v>
      </c>
      <c r="F20" s="34"/>
      <c r="G20" s="1"/>
      <c r="H20" s="1"/>
    </row>
    <row r="21" spans="1:8" ht="15.75" customHeight="1" x14ac:dyDescent="0.25">
      <c r="A21" s="1"/>
      <c r="B21" s="1"/>
      <c r="C21" s="1"/>
      <c r="D21" s="1"/>
      <c r="E21" s="1"/>
      <c r="F21" s="1"/>
      <c r="G21" s="1"/>
      <c r="H21" s="1"/>
    </row>
    <row r="22" spans="1:8" ht="17.25" customHeight="1" x14ac:dyDescent="0.25">
      <c r="A22" s="47" t="s">
        <v>34</v>
      </c>
      <c r="B22" s="48"/>
      <c r="C22" s="4"/>
      <c r="D22" s="4"/>
      <c r="E22" s="1"/>
      <c r="F22" s="1"/>
      <c r="G22" s="1"/>
      <c r="H22" s="1"/>
    </row>
    <row r="23" spans="1:8" ht="45" x14ac:dyDescent="0.25">
      <c r="A23" s="2" t="str">
        <f>A4</f>
        <v>CP12: Verificación de apertura detalle de la cerveza roja</v>
      </c>
      <c r="B23" s="2" t="s">
        <v>35</v>
      </c>
      <c r="C23" s="1"/>
      <c r="D23" s="16"/>
      <c r="E23" s="1"/>
      <c r="F23" s="1"/>
      <c r="G23" s="1"/>
      <c r="H23" s="1"/>
    </row>
    <row r="24" spans="1:8" ht="19.5" customHeight="1" outlineLevel="1" x14ac:dyDescent="0.25">
      <c r="A24" s="27" t="s">
        <v>26</v>
      </c>
      <c r="B24" s="32">
        <f>COUNTIF(G5:G9, "No ejecutado")</f>
        <v>0</v>
      </c>
    </row>
    <row r="25" spans="1:8" ht="19.5" customHeight="1" outlineLevel="1" x14ac:dyDescent="0.25">
      <c r="A25" s="29" t="s">
        <v>28</v>
      </c>
      <c r="B25" s="22">
        <f>COUNTIF(G5:G9, "Bloqueado")</f>
        <v>0</v>
      </c>
    </row>
    <row r="26" spans="1:8" ht="19.5" customHeight="1" outlineLevel="1" x14ac:dyDescent="0.25">
      <c r="A26" s="29" t="s">
        <v>13</v>
      </c>
      <c r="B26" s="32">
        <f>COUNTIF(G5:G9, "Fallado")</f>
        <v>1</v>
      </c>
    </row>
    <row r="27" spans="1:8" ht="19.5" customHeight="1" outlineLevel="1" x14ac:dyDescent="0.25">
      <c r="A27" s="29" t="s">
        <v>15</v>
      </c>
      <c r="B27" s="22">
        <f>COUNTIF(G5:G9, "Pasado")</f>
        <v>4</v>
      </c>
    </row>
    <row r="28" spans="1:8" ht="15.75" customHeight="1" outlineLevel="1" x14ac:dyDescent="0.25">
      <c r="A28" s="33" t="s">
        <v>36</v>
      </c>
      <c r="B28" s="32">
        <f>SUM(B24:B27)</f>
        <v>5</v>
      </c>
    </row>
    <row r="29" spans="1:8" ht="30" x14ac:dyDescent="0.25">
      <c r="A29" s="2" t="str">
        <f>A10</f>
        <v>CP13: Todas Nuestras cervezas</v>
      </c>
      <c r="B29" s="2" t="s">
        <v>35</v>
      </c>
    </row>
    <row r="30" spans="1:8" ht="15.75" customHeight="1" outlineLevel="1" x14ac:dyDescent="0.25">
      <c r="A30" s="27" t="s">
        <v>26</v>
      </c>
      <c r="B30" s="32">
        <f>COUNTIF(G11:G13, "No ejecutado")</f>
        <v>0</v>
      </c>
    </row>
    <row r="31" spans="1:8" ht="15.75" customHeight="1" outlineLevel="1" x14ac:dyDescent="0.25">
      <c r="A31" s="29" t="s">
        <v>28</v>
      </c>
      <c r="B31" s="22">
        <f>COUNTIF(G11:G13, "Bloqueado")</f>
        <v>0</v>
      </c>
    </row>
    <row r="32" spans="1:8" ht="15.75" customHeight="1" outlineLevel="1" x14ac:dyDescent="0.25">
      <c r="A32" s="29" t="s">
        <v>13</v>
      </c>
      <c r="B32" s="32">
        <f>COUNTIF(G11:G13, "Fallado")</f>
        <v>0</v>
      </c>
    </row>
    <row r="33" spans="1:2" ht="15.75" customHeight="1" outlineLevel="1" x14ac:dyDescent="0.25">
      <c r="A33" s="29" t="s">
        <v>15</v>
      </c>
      <c r="B33" s="22">
        <f>COUNTIF(G11:G13, "Pasado")</f>
        <v>3</v>
      </c>
    </row>
    <row r="34" spans="1:2" ht="15.75" customHeight="1" outlineLevel="1" x14ac:dyDescent="0.25">
      <c r="A34" s="33" t="s">
        <v>36</v>
      </c>
      <c r="B34" s="32">
        <f>SUM(B30:B33)</f>
        <v>3</v>
      </c>
    </row>
  </sheetData>
  <mergeCells count="8">
    <mergeCell ref="A22:B22"/>
    <mergeCell ref="A10:H10"/>
    <mergeCell ref="A1:H1"/>
    <mergeCell ref="B2:D2"/>
    <mergeCell ref="F2:H2"/>
    <mergeCell ref="A4:H4"/>
    <mergeCell ref="A15:B15"/>
    <mergeCell ref="D15:E15"/>
  </mergeCells>
  <conditionalFormatting sqref="A16:A19">
    <cfRule type="containsText" dxfId="127" priority="48" operator="containsText" text="Pasado">
      <formula>NOT(ISERROR(SEARCH(("Pasado"),(A16))))</formula>
    </cfRule>
    <cfRule type="containsText" dxfId="126" priority="47" operator="containsText" text="No ejecutado">
      <formula>NOT(ISERROR(SEARCH(("No ejecutado"),(A16))))</formula>
    </cfRule>
    <cfRule type="containsText" dxfId="125" priority="46" operator="containsText" text="Fallado">
      <formula>NOT(ISERROR(SEARCH(("Fallado"),(A16))))</formula>
    </cfRule>
    <cfRule type="containsText" dxfId="124" priority="45" operator="containsText" text="Bloqueado">
      <formula>NOT(ISERROR(SEARCH(("Bloqueado"),(A16))))</formula>
    </cfRule>
  </conditionalFormatting>
  <conditionalFormatting sqref="A24:A27">
    <cfRule type="containsText" dxfId="123" priority="50" operator="containsText" text="Fallado">
      <formula>NOT(ISERROR(SEARCH(("Fallado"),(A24))))</formula>
    </cfRule>
    <cfRule type="containsText" dxfId="122" priority="49" operator="containsText" text="Bloqueado">
      <formula>NOT(ISERROR(SEARCH(("Bloqueado"),(A24))))</formula>
    </cfRule>
    <cfRule type="containsText" dxfId="121" priority="51" operator="containsText" text="No ejecutado">
      <formula>NOT(ISERROR(SEARCH(("No ejecutado"),(A24))))</formula>
    </cfRule>
    <cfRule type="containsText" dxfId="120" priority="52" operator="containsText" text="Pasado">
      <formula>NOT(ISERROR(SEARCH(("Pasado"),(A24))))</formula>
    </cfRule>
  </conditionalFormatting>
  <conditionalFormatting sqref="A30:A33">
    <cfRule type="containsText" dxfId="119" priority="56" operator="containsText" text="Pasado">
      <formula>NOT(ISERROR(SEARCH(("Pasado"),(A30))))</formula>
    </cfRule>
    <cfRule type="containsText" dxfId="118" priority="53" operator="containsText" text="Bloqueado">
      <formula>NOT(ISERROR(SEARCH(("Bloqueado"),(A30))))</formula>
    </cfRule>
    <cfRule type="containsText" dxfId="117" priority="54" operator="containsText" text="Fallado">
      <formula>NOT(ISERROR(SEARCH(("Fallado"),(A30))))</formula>
    </cfRule>
    <cfRule type="containsText" dxfId="116" priority="55" operator="containsText" text="No ejecutado">
      <formula>NOT(ISERROR(SEARCH(("No ejecutado"),(A30))))</formula>
    </cfRule>
  </conditionalFormatting>
  <conditionalFormatting sqref="G5:G8">
    <cfRule type="containsText" dxfId="115" priority="16" operator="containsText" text="Pasado">
      <formula>NOT(ISERROR(SEARCH(("Pasado"),(G5))))</formula>
    </cfRule>
    <cfRule type="containsText" dxfId="114" priority="13" operator="containsText" text="Bloqueado">
      <formula>NOT(ISERROR(SEARCH(("Bloqueado"),(G5))))</formula>
    </cfRule>
    <cfRule type="containsText" dxfId="113" priority="14" operator="containsText" text="Fallado">
      <formula>NOT(ISERROR(SEARCH(("Fallado"),(G5))))</formula>
    </cfRule>
    <cfRule type="containsText" dxfId="112" priority="15" operator="containsText" text="No ejecutado">
      <formula>NOT(ISERROR(SEARCH(("No ejecutado"),(G5))))</formula>
    </cfRule>
  </conditionalFormatting>
  <conditionalFormatting sqref="G9">
    <cfRule type="containsText" dxfId="111" priority="22" operator="containsText" text="Fallado">
      <formula>NOT(ISERROR(SEARCH(("Fallado"),(G9))))</formula>
    </cfRule>
    <cfRule type="containsText" dxfId="110" priority="21" operator="containsText" text="Bloqueado">
      <formula>NOT(ISERROR(SEARCH(("Bloqueado"),(G9))))</formula>
    </cfRule>
    <cfRule type="containsText" dxfId="109" priority="24" operator="containsText" text="Pasado">
      <formula>NOT(ISERROR(SEARCH(("Pasado"),(G9))))</formula>
    </cfRule>
    <cfRule type="containsText" dxfId="108" priority="23" operator="containsText" text="No ejecutado">
      <formula>NOT(ISERROR(SEARCH(("No ejecutado"),(G9))))</formula>
    </cfRule>
  </conditionalFormatting>
  <conditionalFormatting sqref="G11:G13">
    <cfRule type="containsText" dxfId="107" priority="3" operator="containsText" text="No ejecutado">
      <formula>NOT(ISERROR(SEARCH(("No ejecutado"),(G11))))</formula>
    </cfRule>
    <cfRule type="containsText" dxfId="106" priority="4" operator="containsText" text="Pasado">
      <formula>NOT(ISERROR(SEARCH(("Pasado"),(G11))))</formula>
    </cfRule>
    <cfRule type="containsText" dxfId="105" priority="1" operator="containsText" text="Bloqueado">
      <formula>NOT(ISERROR(SEARCH(("Bloqueado"),(G11))))</formula>
    </cfRule>
    <cfRule type="containsText" dxfId="104" priority="2" operator="containsText" text="Fallado">
      <formula>NOT(ISERROR(SEARCH(("Fallado"),(G11))))</formula>
    </cfRule>
  </conditionalFormatting>
  <dataValidations count="1">
    <dataValidation type="list" allowBlank="1" showErrorMessage="1" sqref="G5:G9 A16:A19 A24:A27 A30:A33 G11:G13" xr:uid="{00000000-0002-0000-0300-000000000000}">
      <formula1>"No ejecutado,Pasado,Fallado,Bloqueado"</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34"/>
  <sheetViews>
    <sheetView zoomScale="118" zoomScaleNormal="118" workbookViewId="0">
      <selection activeCell="F3" sqref="F3"/>
    </sheetView>
  </sheetViews>
  <sheetFormatPr baseColWidth="10" defaultColWidth="14.42578125" defaultRowHeight="15" customHeight="1" outlineLevelRow="1" x14ac:dyDescent="0.25"/>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151</v>
      </c>
      <c r="G2" s="49"/>
      <c r="H2" s="50"/>
    </row>
    <row r="3" spans="1:8" x14ac:dyDescent="0.25">
      <c r="A3" s="2" t="s">
        <v>3</v>
      </c>
      <c r="B3" s="2" t="s">
        <v>4</v>
      </c>
      <c r="C3" s="2" t="s">
        <v>5</v>
      </c>
      <c r="D3" s="2" t="s">
        <v>6</v>
      </c>
      <c r="E3" s="2" t="s">
        <v>7</v>
      </c>
      <c r="F3" s="43" t="s">
        <v>8</v>
      </c>
      <c r="G3" s="2" t="s">
        <v>9</v>
      </c>
      <c r="H3" s="2" t="s">
        <v>10</v>
      </c>
    </row>
    <row r="4" spans="1:8" ht="15" customHeight="1" x14ac:dyDescent="0.25">
      <c r="A4" s="53" t="s">
        <v>130</v>
      </c>
      <c r="B4" s="54"/>
      <c r="C4" s="54"/>
      <c r="D4" s="54"/>
      <c r="E4" s="54"/>
      <c r="F4" s="54"/>
      <c r="G4" s="54"/>
      <c r="H4" s="55"/>
    </row>
    <row r="5" spans="1:8" ht="45" outlineLevel="1" x14ac:dyDescent="0.25">
      <c r="A5" s="38" t="s">
        <v>21</v>
      </c>
      <c r="B5" s="25" t="s">
        <v>108</v>
      </c>
      <c r="C5" s="39" t="s">
        <v>133</v>
      </c>
      <c r="D5" s="25" t="s">
        <v>109</v>
      </c>
      <c r="E5" s="25" t="s">
        <v>73</v>
      </c>
      <c r="F5" s="25" t="s">
        <v>14</v>
      </c>
      <c r="G5" s="21" t="s">
        <v>15</v>
      </c>
      <c r="H5" s="25" t="s">
        <v>14</v>
      </c>
    </row>
    <row r="6" spans="1:8" ht="90" outlineLevel="1" x14ac:dyDescent="0.25">
      <c r="A6" s="38" t="s">
        <v>21</v>
      </c>
      <c r="B6" s="25" t="s">
        <v>22</v>
      </c>
      <c r="C6" s="39" t="s">
        <v>133</v>
      </c>
      <c r="D6" s="24" t="s">
        <v>23</v>
      </c>
      <c r="E6" s="24" t="s">
        <v>24</v>
      </c>
      <c r="F6" s="25" t="s">
        <v>14</v>
      </c>
      <c r="G6" s="21" t="s">
        <v>13</v>
      </c>
      <c r="H6" s="25" t="s">
        <v>128</v>
      </c>
    </row>
    <row r="7" spans="1:8" ht="120" outlineLevel="1" x14ac:dyDescent="0.25">
      <c r="A7" s="38" t="s">
        <v>16</v>
      </c>
      <c r="B7" s="25" t="s">
        <v>18</v>
      </c>
      <c r="C7" s="39" t="s">
        <v>133</v>
      </c>
      <c r="D7" s="24" t="s">
        <v>19</v>
      </c>
      <c r="E7" s="24" t="s">
        <v>20</v>
      </c>
      <c r="F7" s="20" t="s">
        <v>14</v>
      </c>
      <c r="G7" s="21" t="s">
        <v>13</v>
      </c>
      <c r="H7" s="25" t="s">
        <v>129</v>
      </c>
    </row>
    <row r="8" spans="1:8" ht="60" outlineLevel="1" x14ac:dyDescent="0.25">
      <c r="A8" s="38" t="s">
        <v>17</v>
      </c>
      <c r="B8" s="40" t="s">
        <v>61</v>
      </c>
      <c r="C8" s="39" t="s">
        <v>133</v>
      </c>
      <c r="D8" s="44" t="s">
        <v>125</v>
      </c>
      <c r="E8" s="44" t="s">
        <v>65</v>
      </c>
      <c r="F8" s="20" t="s">
        <v>14</v>
      </c>
      <c r="G8" s="21" t="s">
        <v>15</v>
      </c>
      <c r="H8" s="20" t="s">
        <v>14</v>
      </c>
    </row>
    <row r="9" spans="1:8" ht="60" outlineLevel="1" x14ac:dyDescent="0.25">
      <c r="A9" s="22" t="s">
        <v>21</v>
      </c>
      <c r="B9" s="25" t="s">
        <v>114</v>
      </c>
      <c r="C9" s="39" t="s">
        <v>133</v>
      </c>
      <c r="D9" s="44" t="s">
        <v>64</v>
      </c>
      <c r="E9" s="24" t="s">
        <v>73</v>
      </c>
      <c r="F9" s="20" t="s">
        <v>14</v>
      </c>
      <c r="G9" s="21" t="s">
        <v>15</v>
      </c>
      <c r="H9" s="20" t="s">
        <v>14</v>
      </c>
    </row>
    <row r="10" spans="1:8" ht="15" customHeight="1" x14ac:dyDescent="0.25">
      <c r="A10" s="59" t="s">
        <v>127</v>
      </c>
      <c r="B10" s="60"/>
      <c r="C10" s="60"/>
      <c r="D10" s="60"/>
      <c r="E10" s="60"/>
      <c r="F10" s="60"/>
      <c r="G10" s="60"/>
      <c r="H10" s="61"/>
    </row>
    <row r="11" spans="1:8" ht="120" outlineLevel="1" x14ac:dyDescent="0.25">
      <c r="A11" s="38" t="s">
        <v>21</v>
      </c>
      <c r="B11" s="40" t="s">
        <v>60</v>
      </c>
      <c r="C11" s="39" t="s">
        <v>133</v>
      </c>
      <c r="D11" s="44" t="s">
        <v>117</v>
      </c>
      <c r="E11" s="24" t="s">
        <v>73</v>
      </c>
      <c r="F11" s="20" t="s">
        <v>14</v>
      </c>
      <c r="G11" s="21" t="s">
        <v>15</v>
      </c>
      <c r="H11" s="20" t="s">
        <v>14</v>
      </c>
    </row>
    <row r="12" spans="1:8" ht="45" outlineLevel="1" x14ac:dyDescent="0.25">
      <c r="A12" s="38" t="s">
        <v>16</v>
      </c>
      <c r="B12" s="45" t="s">
        <v>62</v>
      </c>
      <c r="C12" s="39" t="s">
        <v>133</v>
      </c>
      <c r="D12" s="46" t="s">
        <v>68</v>
      </c>
      <c r="E12" s="44" t="s">
        <v>65</v>
      </c>
      <c r="F12" s="20" t="s">
        <v>14</v>
      </c>
      <c r="G12" s="21" t="s">
        <v>15</v>
      </c>
      <c r="H12" s="20" t="s">
        <v>14</v>
      </c>
    </row>
    <row r="13" spans="1:8" ht="60" outlineLevel="1" x14ac:dyDescent="0.25">
      <c r="A13" s="38" t="s">
        <v>17</v>
      </c>
      <c r="B13" s="40" t="s">
        <v>61</v>
      </c>
      <c r="C13" s="39" t="s">
        <v>133</v>
      </c>
      <c r="D13" s="44" t="s">
        <v>125</v>
      </c>
      <c r="E13" s="44" t="s">
        <v>65</v>
      </c>
      <c r="F13" s="20" t="s">
        <v>14</v>
      </c>
      <c r="G13" s="21" t="s">
        <v>15</v>
      </c>
      <c r="H13" s="20" t="s">
        <v>14</v>
      </c>
    </row>
    <row r="14" spans="1:8" x14ac:dyDescent="0.25">
      <c r="A14" s="1"/>
      <c r="B14" s="1"/>
      <c r="C14" s="1"/>
      <c r="D14" s="1"/>
      <c r="E14" s="1"/>
      <c r="F14" s="1"/>
      <c r="G14" s="1"/>
      <c r="H14" s="1"/>
    </row>
    <row r="15" spans="1:8" ht="17.25" x14ac:dyDescent="0.25">
      <c r="A15" s="56" t="str">
        <f>G3</f>
        <v>Estado de la prueba</v>
      </c>
      <c r="B15" s="54"/>
      <c r="C15" s="4"/>
      <c r="D15" s="56" t="str">
        <f>A3</f>
        <v>Tipos de pruebas</v>
      </c>
      <c r="E15" s="54"/>
      <c r="F15" s="5" t="s">
        <v>25</v>
      </c>
      <c r="G15" s="1"/>
      <c r="H15" s="1"/>
    </row>
    <row r="16" spans="1:8" ht="19.5" customHeight="1" x14ac:dyDescent="0.25">
      <c r="A16" s="29" t="s">
        <v>26</v>
      </c>
      <c r="B16" s="32">
        <f>B24+B30</f>
        <v>0</v>
      </c>
      <c r="C16" s="1"/>
      <c r="D16" s="33" t="s">
        <v>27</v>
      </c>
      <c r="E16" s="32">
        <f>COUNTIF(A5:A13, "PU")</f>
        <v>0</v>
      </c>
      <c r="F16" s="35">
        <f>E16/E20</f>
        <v>0</v>
      </c>
      <c r="G16" s="1"/>
      <c r="H16" s="1"/>
    </row>
    <row r="17" spans="1:8" ht="19.5" customHeight="1" x14ac:dyDescent="0.25">
      <c r="A17" s="29" t="s">
        <v>28</v>
      </c>
      <c r="B17" s="22">
        <f>B25+B31</f>
        <v>0</v>
      </c>
      <c r="C17" s="1"/>
      <c r="D17" s="36" t="s">
        <v>29</v>
      </c>
      <c r="E17" s="22">
        <f>COUNTIF(A5:A13, "PF")</f>
        <v>2</v>
      </c>
      <c r="F17" s="37">
        <f>E17/E20</f>
        <v>0.25</v>
      </c>
      <c r="G17" s="1"/>
      <c r="H17" s="1"/>
    </row>
    <row r="18" spans="1:8" ht="19.5" customHeight="1" x14ac:dyDescent="0.25">
      <c r="A18" s="29" t="s">
        <v>13</v>
      </c>
      <c r="B18" s="32">
        <f>B26+B32</f>
        <v>2</v>
      </c>
      <c r="C18" s="1"/>
      <c r="D18" s="33" t="s">
        <v>30</v>
      </c>
      <c r="E18" s="32">
        <f>COUNTIF(A5:A13, "PNF")</f>
        <v>4</v>
      </c>
      <c r="F18" s="35">
        <f>E18/E20</f>
        <v>0.5</v>
      </c>
      <c r="G18" s="1"/>
      <c r="H18" s="1"/>
    </row>
    <row r="19" spans="1:8" ht="19.5" customHeight="1" x14ac:dyDescent="0.25">
      <c r="A19" s="29" t="s">
        <v>15</v>
      </c>
      <c r="B19" s="22">
        <f>B27+B33</f>
        <v>6</v>
      </c>
      <c r="C19" s="1"/>
      <c r="D19" s="36" t="s">
        <v>31</v>
      </c>
      <c r="E19" s="22">
        <f>COUNTIF(A5:A13, "PI")</f>
        <v>2</v>
      </c>
      <c r="F19" s="37">
        <f>E19/E20</f>
        <v>0.25</v>
      </c>
      <c r="G19" s="1"/>
      <c r="H19" s="1"/>
    </row>
    <row r="20" spans="1:8" ht="15.75" customHeight="1" x14ac:dyDescent="0.25">
      <c r="A20" s="33" t="s">
        <v>32</v>
      </c>
      <c r="B20" s="32">
        <f>SUM(B16:B19)</f>
        <v>8</v>
      </c>
      <c r="C20" s="1"/>
      <c r="D20" s="33" t="s">
        <v>33</v>
      </c>
      <c r="E20" s="32">
        <f>SUM(E16:E19)</f>
        <v>8</v>
      </c>
      <c r="F20" s="34"/>
      <c r="G20" s="1"/>
      <c r="H20" s="1"/>
    </row>
    <row r="22" spans="1:8" ht="17.25" customHeight="1" x14ac:dyDescent="0.25">
      <c r="A22" s="47" t="s">
        <v>34</v>
      </c>
      <c r="B22" s="48"/>
    </row>
    <row r="23" spans="1:8" ht="45" x14ac:dyDescent="0.25">
      <c r="A23" s="2" t="str">
        <f>A4</f>
        <v>CP14: Verificación de apertura detalle de la cerveza negra</v>
      </c>
      <c r="B23" s="2" t="s">
        <v>35</v>
      </c>
    </row>
    <row r="24" spans="1:8" ht="19.5" customHeight="1" outlineLevel="1" x14ac:dyDescent="0.25">
      <c r="A24" s="27" t="s">
        <v>26</v>
      </c>
      <c r="B24" s="32">
        <f>COUNTIF(G5:G9, "No ejecutado")</f>
        <v>0</v>
      </c>
    </row>
    <row r="25" spans="1:8" ht="19.5" customHeight="1" outlineLevel="1" x14ac:dyDescent="0.25">
      <c r="A25" s="29" t="s">
        <v>28</v>
      </c>
      <c r="B25" s="22">
        <f>COUNTIF(G5:G9, "Bloqueado")</f>
        <v>0</v>
      </c>
    </row>
    <row r="26" spans="1:8" ht="19.5" customHeight="1" outlineLevel="1" x14ac:dyDescent="0.25">
      <c r="A26" s="29" t="s">
        <v>13</v>
      </c>
      <c r="B26" s="32">
        <f>COUNTIF(G5:G9, "Fallado")</f>
        <v>2</v>
      </c>
    </row>
    <row r="27" spans="1:8" ht="19.5" customHeight="1" outlineLevel="1" x14ac:dyDescent="0.25">
      <c r="A27" s="29" t="s">
        <v>15</v>
      </c>
      <c r="B27" s="22">
        <f>COUNTIF(G5:G9, "Pasado")</f>
        <v>3</v>
      </c>
    </row>
    <row r="28" spans="1:8" ht="15.75" customHeight="1" outlineLevel="1" x14ac:dyDescent="0.25">
      <c r="A28" s="33" t="s">
        <v>36</v>
      </c>
      <c r="B28" s="32">
        <f>SUM(B24:B27)</f>
        <v>5</v>
      </c>
    </row>
    <row r="29" spans="1:8" ht="30" x14ac:dyDescent="0.25">
      <c r="A29" s="2" t="str">
        <f>A10</f>
        <v>CP15: Todas Nuestras cervezas</v>
      </c>
      <c r="B29" s="2" t="s">
        <v>35</v>
      </c>
    </row>
    <row r="30" spans="1:8" ht="15.75" customHeight="1" outlineLevel="1" x14ac:dyDescent="0.25">
      <c r="A30" s="27" t="s">
        <v>26</v>
      </c>
      <c r="B30" s="32">
        <f>COUNTIF(G11:G13, "No ejecutado")</f>
        <v>0</v>
      </c>
    </row>
    <row r="31" spans="1:8" ht="15.75" customHeight="1" outlineLevel="1" x14ac:dyDescent="0.25">
      <c r="A31" s="29" t="s">
        <v>28</v>
      </c>
      <c r="B31" s="22">
        <f>COUNTIF(G11:G13, "Bloqueado")</f>
        <v>0</v>
      </c>
    </row>
    <row r="32" spans="1:8" ht="15.75" customHeight="1" outlineLevel="1" x14ac:dyDescent="0.25">
      <c r="A32" s="29" t="s">
        <v>13</v>
      </c>
      <c r="B32" s="32">
        <f>COUNTIF(G11:G13, "Fallado")</f>
        <v>0</v>
      </c>
    </row>
    <row r="33" spans="1:2" ht="15.75" customHeight="1" outlineLevel="1" x14ac:dyDescent="0.25">
      <c r="A33" s="29" t="s">
        <v>15</v>
      </c>
      <c r="B33" s="22">
        <f>COUNTIF(G11:G13, "Pasado")</f>
        <v>3</v>
      </c>
    </row>
    <row r="34" spans="1:2" ht="15.75" customHeight="1" outlineLevel="1" x14ac:dyDescent="0.25">
      <c r="A34" s="33" t="s">
        <v>36</v>
      </c>
      <c r="B34" s="32">
        <f>SUM(B30:B33)</f>
        <v>3</v>
      </c>
    </row>
  </sheetData>
  <mergeCells count="8">
    <mergeCell ref="A22:B22"/>
    <mergeCell ref="A10:H10"/>
    <mergeCell ref="A1:H1"/>
    <mergeCell ref="B2:D2"/>
    <mergeCell ref="F2:H2"/>
    <mergeCell ref="A4:H4"/>
    <mergeCell ref="A15:B15"/>
    <mergeCell ref="D15:E15"/>
  </mergeCells>
  <conditionalFormatting sqref="A16:A19">
    <cfRule type="containsText" dxfId="103" priority="32" operator="containsText" text="Pasado">
      <formula>NOT(ISERROR(SEARCH(("Pasado"),(A16))))</formula>
    </cfRule>
    <cfRule type="containsText" dxfId="102" priority="31" operator="containsText" text="No ejecutado">
      <formula>NOT(ISERROR(SEARCH(("No ejecutado"),(A16))))</formula>
    </cfRule>
    <cfRule type="containsText" dxfId="101" priority="30" operator="containsText" text="Fallado">
      <formula>NOT(ISERROR(SEARCH(("Fallado"),(A16))))</formula>
    </cfRule>
    <cfRule type="containsText" dxfId="100" priority="29" operator="containsText" text="Bloqueado">
      <formula>NOT(ISERROR(SEARCH(("Bloqueado"),(A16))))</formula>
    </cfRule>
  </conditionalFormatting>
  <conditionalFormatting sqref="A24:A27">
    <cfRule type="containsText" dxfId="99" priority="34" operator="containsText" text="Fallado">
      <formula>NOT(ISERROR(SEARCH(("Fallado"),(A24))))</formula>
    </cfRule>
    <cfRule type="containsText" dxfId="98" priority="33" operator="containsText" text="Bloqueado">
      <formula>NOT(ISERROR(SEARCH(("Bloqueado"),(A24))))</formula>
    </cfRule>
    <cfRule type="containsText" dxfId="97" priority="36" operator="containsText" text="Pasado">
      <formula>NOT(ISERROR(SEARCH(("Pasado"),(A24))))</formula>
    </cfRule>
    <cfRule type="containsText" dxfId="96" priority="35" operator="containsText" text="No ejecutado">
      <formula>NOT(ISERROR(SEARCH(("No ejecutado"),(A24))))</formula>
    </cfRule>
  </conditionalFormatting>
  <conditionalFormatting sqref="A30:A33">
    <cfRule type="containsText" dxfId="95" priority="40" operator="containsText" text="Pasado">
      <formula>NOT(ISERROR(SEARCH(("Pasado"),(A30))))</formula>
    </cfRule>
    <cfRule type="containsText" dxfId="94" priority="39" operator="containsText" text="No ejecutado">
      <formula>NOT(ISERROR(SEARCH(("No ejecutado"),(A30))))</formula>
    </cfRule>
    <cfRule type="containsText" dxfId="93" priority="38" operator="containsText" text="Fallado">
      <formula>NOT(ISERROR(SEARCH(("Fallado"),(A30))))</formula>
    </cfRule>
    <cfRule type="containsText" dxfId="92" priority="37" operator="containsText" text="Bloqueado">
      <formula>NOT(ISERROR(SEARCH(("Bloqueado"),(A30))))</formula>
    </cfRule>
  </conditionalFormatting>
  <conditionalFormatting sqref="G5:G8">
    <cfRule type="containsText" dxfId="91" priority="2" operator="containsText" text="Fallado">
      <formula>NOT(ISERROR(SEARCH(("Fallado"),(G5))))</formula>
    </cfRule>
    <cfRule type="containsText" dxfId="90" priority="3" operator="containsText" text="No ejecutado">
      <formula>NOT(ISERROR(SEARCH(("No ejecutado"),(G5))))</formula>
    </cfRule>
    <cfRule type="containsText" dxfId="89" priority="4" operator="containsText" text="Pasado">
      <formula>NOT(ISERROR(SEARCH(("Pasado"),(G5))))</formula>
    </cfRule>
    <cfRule type="containsText" dxfId="88" priority="1" operator="containsText" text="Bloqueado">
      <formula>NOT(ISERROR(SEARCH(("Bloqueado"),(G5))))</formula>
    </cfRule>
  </conditionalFormatting>
  <conditionalFormatting sqref="G9">
    <cfRule type="containsText" dxfId="87" priority="12" operator="containsText" text="Pasado">
      <formula>NOT(ISERROR(SEARCH(("Pasado"),(G9))))</formula>
    </cfRule>
    <cfRule type="containsText" dxfId="86" priority="11" operator="containsText" text="No ejecutado">
      <formula>NOT(ISERROR(SEARCH(("No ejecutado"),(G9))))</formula>
    </cfRule>
    <cfRule type="containsText" dxfId="85" priority="10" operator="containsText" text="Fallado">
      <formula>NOT(ISERROR(SEARCH(("Fallado"),(G9))))</formula>
    </cfRule>
    <cfRule type="containsText" dxfId="84" priority="9" operator="containsText" text="Bloqueado">
      <formula>NOT(ISERROR(SEARCH(("Bloqueado"),(G9))))</formula>
    </cfRule>
  </conditionalFormatting>
  <conditionalFormatting sqref="G11:G13">
    <cfRule type="containsText" dxfId="83" priority="16" operator="containsText" text="Pasado">
      <formula>NOT(ISERROR(SEARCH(("Pasado"),(G11))))</formula>
    </cfRule>
    <cfRule type="containsText" dxfId="82" priority="15" operator="containsText" text="No ejecutado">
      <formula>NOT(ISERROR(SEARCH(("No ejecutado"),(G11))))</formula>
    </cfRule>
    <cfRule type="containsText" dxfId="81" priority="14" operator="containsText" text="Fallado">
      <formula>NOT(ISERROR(SEARCH(("Fallado"),(G11))))</formula>
    </cfRule>
    <cfRule type="containsText" dxfId="80" priority="13" operator="containsText" text="Bloqueado">
      <formula>NOT(ISERROR(SEARCH(("Bloqueado"),(G11))))</formula>
    </cfRule>
  </conditionalFormatting>
  <dataValidations count="1">
    <dataValidation type="list" allowBlank="1" showErrorMessage="1" sqref="G11:G13 A16:A19 A24:A27 A30:A33 G5:G9" xr:uid="{00000000-0002-0000-0400-000000000000}">
      <formula1>"No ejecutado,Pasado,Fallado,Bloqueado"</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4"/>
  <sheetViews>
    <sheetView topLeftCell="D1" zoomScale="118" zoomScaleNormal="118" workbookViewId="0">
      <selection activeCell="F3" sqref="F3"/>
    </sheetView>
  </sheetViews>
  <sheetFormatPr baseColWidth="10" defaultColWidth="14.42578125" defaultRowHeight="15" customHeight="1" outlineLevelRow="1" x14ac:dyDescent="0.25"/>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152</v>
      </c>
      <c r="G2" s="49"/>
      <c r="H2" s="50"/>
    </row>
    <row r="3" spans="1:8" x14ac:dyDescent="0.25">
      <c r="A3" s="2" t="s">
        <v>3</v>
      </c>
      <c r="B3" s="2" t="s">
        <v>4</v>
      </c>
      <c r="C3" s="2" t="s">
        <v>5</v>
      </c>
      <c r="D3" s="2" t="s">
        <v>6</v>
      </c>
      <c r="E3" s="2" t="s">
        <v>7</v>
      </c>
      <c r="F3" s="2" t="s">
        <v>8</v>
      </c>
      <c r="G3" s="2" t="s">
        <v>9</v>
      </c>
      <c r="H3" s="2" t="s">
        <v>10</v>
      </c>
    </row>
    <row r="4" spans="1:8" ht="15" customHeight="1" x14ac:dyDescent="0.25">
      <c r="A4" s="53" t="s">
        <v>131</v>
      </c>
      <c r="B4" s="54"/>
      <c r="C4" s="54"/>
      <c r="D4" s="54"/>
      <c r="E4" s="54"/>
      <c r="F4" s="54"/>
      <c r="G4" s="54"/>
      <c r="H4" s="55"/>
    </row>
    <row r="5" spans="1:8" ht="60" outlineLevel="1" x14ac:dyDescent="0.25">
      <c r="A5" s="38" t="s">
        <v>21</v>
      </c>
      <c r="B5" s="25" t="s">
        <v>108</v>
      </c>
      <c r="C5" s="39" t="s">
        <v>134</v>
      </c>
      <c r="D5" s="25" t="s">
        <v>109</v>
      </c>
      <c r="E5" s="25" t="s">
        <v>73</v>
      </c>
      <c r="F5" s="25" t="s">
        <v>14</v>
      </c>
      <c r="G5" s="21" t="s">
        <v>15</v>
      </c>
      <c r="H5" s="25" t="s">
        <v>14</v>
      </c>
    </row>
    <row r="6" spans="1:8" ht="135" outlineLevel="1" x14ac:dyDescent="0.25">
      <c r="A6" s="38" t="s">
        <v>21</v>
      </c>
      <c r="B6" s="25" t="s">
        <v>22</v>
      </c>
      <c r="C6" s="39" t="s">
        <v>134</v>
      </c>
      <c r="D6" s="24" t="s">
        <v>23</v>
      </c>
      <c r="E6" s="24" t="s">
        <v>24</v>
      </c>
      <c r="F6" s="25" t="s">
        <v>14</v>
      </c>
      <c r="G6" s="21" t="s">
        <v>13</v>
      </c>
      <c r="H6" s="25" t="s">
        <v>136</v>
      </c>
    </row>
    <row r="7" spans="1:8" ht="120" outlineLevel="1" x14ac:dyDescent="0.25">
      <c r="A7" s="38" t="s">
        <v>16</v>
      </c>
      <c r="B7" s="25" t="s">
        <v>18</v>
      </c>
      <c r="C7" s="39" t="s">
        <v>134</v>
      </c>
      <c r="D7" s="24" t="s">
        <v>19</v>
      </c>
      <c r="E7" s="24" t="s">
        <v>20</v>
      </c>
      <c r="F7" s="20" t="s">
        <v>14</v>
      </c>
      <c r="G7" s="21" t="s">
        <v>13</v>
      </c>
      <c r="H7" s="25" t="s">
        <v>135</v>
      </c>
    </row>
    <row r="8" spans="1:8" ht="60" outlineLevel="1" x14ac:dyDescent="0.25">
      <c r="A8" s="38" t="s">
        <v>17</v>
      </c>
      <c r="B8" s="40" t="s">
        <v>61</v>
      </c>
      <c r="C8" s="39" t="s">
        <v>134</v>
      </c>
      <c r="D8" s="44" t="s">
        <v>125</v>
      </c>
      <c r="E8" s="44" t="s">
        <v>65</v>
      </c>
      <c r="F8" s="20" t="s">
        <v>14</v>
      </c>
      <c r="G8" s="21" t="s">
        <v>15</v>
      </c>
      <c r="H8" s="20" t="s">
        <v>14</v>
      </c>
    </row>
    <row r="9" spans="1:8" ht="60" outlineLevel="1" x14ac:dyDescent="0.25">
      <c r="A9" s="22" t="s">
        <v>21</v>
      </c>
      <c r="B9" s="25" t="s">
        <v>114</v>
      </c>
      <c r="C9" s="39" t="s">
        <v>134</v>
      </c>
      <c r="D9" s="44" t="s">
        <v>64</v>
      </c>
      <c r="E9" s="24" t="s">
        <v>73</v>
      </c>
      <c r="F9" s="20" t="s">
        <v>14</v>
      </c>
      <c r="G9" s="21" t="s">
        <v>15</v>
      </c>
      <c r="H9" s="20" t="s">
        <v>14</v>
      </c>
    </row>
    <row r="10" spans="1:8" x14ac:dyDescent="0.25">
      <c r="A10" s="59" t="s">
        <v>137</v>
      </c>
      <c r="B10" s="60"/>
      <c r="C10" s="60"/>
      <c r="D10" s="60"/>
      <c r="E10" s="60"/>
      <c r="F10" s="60"/>
      <c r="G10" s="60"/>
      <c r="H10" s="61"/>
    </row>
    <row r="11" spans="1:8" ht="120" outlineLevel="1" x14ac:dyDescent="0.25">
      <c r="A11" s="38" t="s">
        <v>21</v>
      </c>
      <c r="B11" s="40" t="s">
        <v>60</v>
      </c>
      <c r="C11" s="39" t="s">
        <v>134</v>
      </c>
      <c r="D11" s="44" t="s">
        <v>117</v>
      </c>
      <c r="E11" s="24" t="s">
        <v>73</v>
      </c>
      <c r="F11" s="20" t="s">
        <v>14</v>
      </c>
      <c r="G11" s="21" t="s">
        <v>15</v>
      </c>
      <c r="H11" s="20" t="s">
        <v>14</v>
      </c>
    </row>
    <row r="12" spans="1:8" ht="60" outlineLevel="1" x14ac:dyDescent="0.25">
      <c r="A12" s="38" t="s">
        <v>16</v>
      </c>
      <c r="B12" s="45" t="s">
        <v>62</v>
      </c>
      <c r="C12" s="39" t="s">
        <v>134</v>
      </c>
      <c r="D12" s="46" t="s">
        <v>68</v>
      </c>
      <c r="E12" s="44" t="s">
        <v>65</v>
      </c>
      <c r="F12" s="20" t="s">
        <v>14</v>
      </c>
      <c r="G12" s="21" t="s">
        <v>15</v>
      </c>
      <c r="H12" s="20" t="s">
        <v>14</v>
      </c>
    </row>
    <row r="13" spans="1:8" ht="60" outlineLevel="1" x14ac:dyDescent="0.25">
      <c r="A13" s="38" t="s">
        <v>17</v>
      </c>
      <c r="B13" s="40" t="s">
        <v>61</v>
      </c>
      <c r="C13" s="39" t="s">
        <v>134</v>
      </c>
      <c r="D13" s="44" t="s">
        <v>125</v>
      </c>
      <c r="E13" s="44" t="s">
        <v>65</v>
      </c>
      <c r="F13" s="20" t="s">
        <v>14</v>
      </c>
      <c r="G13" s="21" t="s">
        <v>15</v>
      </c>
      <c r="H13" s="20" t="s">
        <v>14</v>
      </c>
    </row>
    <row r="14" spans="1:8" x14ac:dyDescent="0.25">
      <c r="A14" s="1"/>
      <c r="B14" s="1"/>
      <c r="C14" s="1"/>
      <c r="D14" s="1"/>
      <c r="E14" s="1"/>
      <c r="F14" s="1"/>
      <c r="G14" s="1"/>
      <c r="H14" s="1"/>
    </row>
    <row r="15" spans="1:8" ht="17.25" x14ac:dyDescent="0.25">
      <c r="A15" s="56" t="str">
        <f>G3</f>
        <v>Estado de la prueba</v>
      </c>
      <c r="B15" s="54"/>
      <c r="C15" s="4"/>
      <c r="D15" s="56" t="str">
        <f>A3</f>
        <v>Tipos de pruebas</v>
      </c>
      <c r="E15" s="54"/>
      <c r="F15" s="5" t="s">
        <v>25</v>
      </c>
      <c r="G15" s="1"/>
      <c r="H15" s="1"/>
    </row>
    <row r="16" spans="1:8" ht="19.5" customHeight="1" x14ac:dyDescent="0.25">
      <c r="A16" s="29" t="s">
        <v>26</v>
      </c>
      <c r="B16" s="32">
        <f>B24+B30</f>
        <v>0</v>
      </c>
      <c r="C16" s="1"/>
      <c r="D16" s="33" t="s">
        <v>27</v>
      </c>
      <c r="E16" s="32">
        <f>COUNTIF(A5:A13, "PU")</f>
        <v>0</v>
      </c>
      <c r="F16" s="35">
        <f>E16/E20</f>
        <v>0</v>
      </c>
      <c r="G16" s="1"/>
      <c r="H16" s="1"/>
    </row>
    <row r="17" spans="1:8" ht="19.5" customHeight="1" x14ac:dyDescent="0.25">
      <c r="A17" s="29" t="s">
        <v>28</v>
      </c>
      <c r="B17" s="22">
        <f>B25+B31</f>
        <v>0</v>
      </c>
      <c r="C17" s="1"/>
      <c r="D17" s="36" t="s">
        <v>29</v>
      </c>
      <c r="E17" s="22">
        <f>COUNTIF(A5:A13, "PF")</f>
        <v>2</v>
      </c>
      <c r="F17" s="37">
        <f>E17/E20</f>
        <v>0.25</v>
      </c>
      <c r="G17" s="1"/>
      <c r="H17" s="1"/>
    </row>
    <row r="18" spans="1:8" ht="19.5" customHeight="1" x14ac:dyDescent="0.25">
      <c r="A18" s="29" t="s">
        <v>13</v>
      </c>
      <c r="B18" s="32">
        <f>B26+B32</f>
        <v>2</v>
      </c>
      <c r="C18" s="1"/>
      <c r="D18" s="33" t="s">
        <v>30</v>
      </c>
      <c r="E18" s="32">
        <f>COUNTIF(A5:A13, "PNF")</f>
        <v>4</v>
      </c>
      <c r="F18" s="35">
        <f>E18/E20</f>
        <v>0.5</v>
      </c>
      <c r="G18" s="1"/>
      <c r="H18" s="1"/>
    </row>
    <row r="19" spans="1:8" ht="19.5" customHeight="1" x14ac:dyDescent="0.25">
      <c r="A19" s="29" t="s">
        <v>15</v>
      </c>
      <c r="B19" s="22">
        <f>B27+B33</f>
        <v>6</v>
      </c>
      <c r="C19" s="1"/>
      <c r="D19" s="36" t="s">
        <v>31</v>
      </c>
      <c r="E19" s="22">
        <f>COUNTIF(A5:A13, "PI")</f>
        <v>2</v>
      </c>
      <c r="F19" s="37">
        <f>E19/E20</f>
        <v>0.25</v>
      </c>
      <c r="G19" s="1"/>
      <c r="H19" s="1"/>
    </row>
    <row r="20" spans="1:8" ht="15.75" customHeight="1" x14ac:dyDescent="0.25">
      <c r="A20" s="33" t="s">
        <v>32</v>
      </c>
      <c r="B20" s="32">
        <f>SUM(B16:B19)</f>
        <v>8</v>
      </c>
      <c r="C20" s="1"/>
      <c r="D20" s="33" t="s">
        <v>33</v>
      </c>
      <c r="E20" s="32">
        <f>SUM(E16:E19)</f>
        <v>8</v>
      </c>
      <c r="F20" s="34"/>
      <c r="G20" s="1"/>
      <c r="H20" s="1"/>
    </row>
    <row r="21" spans="1:8" ht="15.75" customHeight="1" x14ac:dyDescent="0.25">
      <c r="A21" s="1"/>
      <c r="B21" s="1"/>
      <c r="C21" s="1"/>
      <c r="D21" s="1"/>
      <c r="E21" s="1"/>
      <c r="F21" s="1"/>
      <c r="G21" s="1"/>
      <c r="H21" s="1"/>
    </row>
    <row r="22" spans="1:8" ht="17.25" customHeight="1" x14ac:dyDescent="0.25">
      <c r="A22" s="47" t="s">
        <v>34</v>
      </c>
      <c r="B22" s="48"/>
      <c r="C22" s="4"/>
      <c r="D22" s="4"/>
      <c r="E22" s="1"/>
      <c r="F22" s="1"/>
      <c r="G22" s="1"/>
      <c r="H22" s="1"/>
    </row>
    <row r="23" spans="1:8" ht="45" x14ac:dyDescent="0.25">
      <c r="A23" s="2" t="str">
        <f>A4</f>
        <v>CP16: Verificación de apertura detalle de la cerveza Gran Club Colombia</v>
      </c>
      <c r="B23" s="2" t="s">
        <v>35</v>
      </c>
    </row>
    <row r="24" spans="1:8" ht="19.5" customHeight="1" outlineLevel="1" x14ac:dyDescent="0.25">
      <c r="A24" s="27" t="s">
        <v>26</v>
      </c>
      <c r="B24" s="32">
        <f>COUNTIF(G5:G9, "No ejecutado")</f>
        <v>0</v>
      </c>
    </row>
    <row r="25" spans="1:8" ht="19.5" customHeight="1" outlineLevel="1" x14ac:dyDescent="0.25">
      <c r="A25" s="29" t="s">
        <v>28</v>
      </c>
      <c r="B25" s="22">
        <f>COUNTIF(G5:G9, "Bloqueado")</f>
        <v>0</v>
      </c>
    </row>
    <row r="26" spans="1:8" ht="19.5" customHeight="1" outlineLevel="1" x14ac:dyDescent="0.25">
      <c r="A26" s="29" t="s">
        <v>13</v>
      </c>
      <c r="B26" s="32">
        <f>COUNTIF(G5:G9, "Fallado")</f>
        <v>2</v>
      </c>
    </row>
    <row r="27" spans="1:8" ht="19.5" customHeight="1" outlineLevel="1" x14ac:dyDescent="0.25">
      <c r="A27" s="29" t="s">
        <v>15</v>
      </c>
      <c r="B27" s="22">
        <f>COUNTIF(G5:G9, "Pasado")</f>
        <v>3</v>
      </c>
    </row>
    <row r="28" spans="1:8" ht="15.75" customHeight="1" outlineLevel="1" x14ac:dyDescent="0.25">
      <c r="A28" s="33" t="s">
        <v>36</v>
      </c>
      <c r="B28" s="32">
        <f>SUM(B24:B27)</f>
        <v>5</v>
      </c>
    </row>
    <row r="29" spans="1:8" ht="30" x14ac:dyDescent="0.25">
      <c r="A29" s="2" t="str">
        <f>A10</f>
        <v>CP17: Todas Nuestras cervezas</v>
      </c>
      <c r="B29" s="2" t="s">
        <v>35</v>
      </c>
    </row>
    <row r="30" spans="1:8" ht="15.75" customHeight="1" outlineLevel="1" x14ac:dyDescent="0.25">
      <c r="A30" s="27" t="s">
        <v>26</v>
      </c>
      <c r="B30" s="32">
        <f>COUNTIF(G11:G13, "No ejecutado")</f>
        <v>0</v>
      </c>
    </row>
    <row r="31" spans="1:8" ht="15.75" customHeight="1" outlineLevel="1" x14ac:dyDescent="0.25">
      <c r="A31" s="29" t="s">
        <v>28</v>
      </c>
      <c r="B31" s="22">
        <f>COUNTIF(G11:G13, "Bloqueado")</f>
        <v>0</v>
      </c>
    </row>
    <row r="32" spans="1:8" ht="15.75" customHeight="1" outlineLevel="1" x14ac:dyDescent="0.25">
      <c r="A32" s="29" t="s">
        <v>13</v>
      </c>
      <c r="B32" s="32">
        <f>COUNTIF(G11:G13, "Fallado")</f>
        <v>0</v>
      </c>
    </row>
    <row r="33" spans="1:2" ht="15.75" customHeight="1" outlineLevel="1" x14ac:dyDescent="0.25">
      <c r="A33" s="29" t="s">
        <v>15</v>
      </c>
      <c r="B33" s="22">
        <f>COUNTIF(G11:G13, "Pasado")</f>
        <v>3</v>
      </c>
    </row>
    <row r="34" spans="1:2" ht="15.75" customHeight="1" outlineLevel="1" x14ac:dyDescent="0.25">
      <c r="A34" s="33" t="s">
        <v>36</v>
      </c>
      <c r="B34" s="32">
        <f>SUM(B30:B33)</f>
        <v>3</v>
      </c>
    </row>
  </sheetData>
  <mergeCells count="8">
    <mergeCell ref="A22:B22"/>
    <mergeCell ref="A1:H1"/>
    <mergeCell ref="B2:D2"/>
    <mergeCell ref="F2:H2"/>
    <mergeCell ref="A4:H4"/>
    <mergeCell ref="A15:B15"/>
    <mergeCell ref="D15:E15"/>
    <mergeCell ref="A10:H10"/>
  </mergeCells>
  <conditionalFormatting sqref="A16:A19">
    <cfRule type="containsText" dxfId="79" priority="35" operator="containsText" text="No ejecutado">
      <formula>NOT(ISERROR(SEARCH(("No ejecutado"),(A16))))</formula>
    </cfRule>
    <cfRule type="containsText" dxfId="78" priority="34" operator="containsText" text="Fallado">
      <formula>NOT(ISERROR(SEARCH(("Fallado"),(A16))))</formula>
    </cfRule>
    <cfRule type="containsText" dxfId="77" priority="33" operator="containsText" text="Bloqueado">
      <formula>NOT(ISERROR(SEARCH(("Bloqueado"),(A16))))</formula>
    </cfRule>
    <cfRule type="containsText" dxfId="76" priority="36" operator="containsText" text="Pasado">
      <formula>NOT(ISERROR(SEARCH(("Pasado"),(A16))))</formula>
    </cfRule>
  </conditionalFormatting>
  <conditionalFormatting sqref="A24:A27">
    <cfRule type="containsText" dxfId="75" priority="40" operator="containsText" text="Pasado">
      <formula>NOT(ISERROR(SEARCH(("Pasado"),(A24))))</formula>
    </cfRule>
    <cfRule type="containsText" dxfId="74" priority="39" operator="containsText" text="No ejecutado">
      <formula>NOT(ISERROR(SEARCH(("No ejecutado"),(A24))))</formula>
    </cfRule>
    <cfRule type="containsText" dxfId="73" priority="38" operator="containsText" text="Fallado">
      <formula>NOT(ISERROR(SEARCH(("Fallado"),(A24))))</formula>
    </cfRule>
    <cfRule type="containsText" dxfId="72" priority="37" operator="containsText" text="Bloqueado">
      <formula>NOT(ISERROR(SEARCH(("Bloqueado"),(A24))))</formula>
    </cfRule>
  </conditionalFormatting>
  <conditionalFormatting sqref="A30:A33">
    <cfRule type="containsText" dxfId="71" priority="2" operator="containsText" text="Fallado">
      <formula>NOT(ISERROR(SEARCH(("Fallado"),(A30))))</formula>
    </cfRule>
    <cfRule type="containsText" dxfId="70" priority="3" operator="containsText" text="No ejecutado">
      <formula>NOT(ISERROR(SEARCH(("No ejecutado"),(A30))))</formula>
    </cfRule>
    <cfRule type="containsText" dxfId="69" priority="4" operator="containsText" text="Pasado">
      <formula>NOT(ISERROR(SEARCH(("Pasado"),(A30))))</formula>
    </cfRule>
    <cfRule type="containsText" dxfId="68" priority="1" operator="containsText" text="Bloqueado">
      <formula>NOT(ISERROR(SEARCH(("Bloqueado"),(A30))))</formula>
    </cfRule>
  </conditionalFormatting>
  <conditionalFormatting sqref="G5:G8">
    <cfRule type="containsText" dxfId="67" priority="5" operator="containsText" text="Bloqueado">
      <formula>NOT(ISERROR(SEARCH(("Bloqueado"),(G5))))</formula>
    </cfRule>
    <cfRule type="containsText" dxfId="66" priority="6" operator="containsText" text="Fallado">
      <formula>NOT(ISERROR(SEARCH(("Fallado"),(G5))))</formula>
    </cfRule>
    <cfRule type="containsText" dxfId="65" priority="7" operator="containsText" text="No ejecutado">
      <formula>NOT(ISERROR(SEARCH(("No ejecutado"),(G5))))</formula>
    </cfRule>
    <cfRule type="containsText" dxfId="64" priority="8" operator="containsText" text="Pasado">
      <formula>NOT(ISERROR(SEARCH(("Pasado"),(G5))))</formula>
    </cfRule>
  </conditionalFormatting>
  <conditionalFormatting sqref="G9">
    <cfRule type="containsText" dxfId="63" priority="16" operator="containsText" text="Pasado">
      <formula>NOT(ISERROR(SEARCH(("Pasado"),(G9))))</formula>
    </cfRule>
    <cfRule type="containsText" dxfId="62" priority="15" operator="containsText" text="No ejecutado">
      <formula>NOT(ISERROR(SEARCH(("No ejecutado"),(G9))))</formula>
    </cfRule>
    <cfRule type="containsText" dxfId="61" priority="14" operator="containsText" text="Fallado">
      <formula>NOT(ISERROR(SEARCH(("Fallado"),(G9))))</formula>
    </cfRule>
    <cfRule type="containsText" dxfId="60" priority="13" operator="containsText" text="Bloqueado">
      <formula>NOT(ISERROR(SEARCH(("Bloqueado"),(G9))))</formula>
    </cfRule>
  </conditionalFormatting>
  <conditionalFormatting sqref="G11:G13">
    <cfRule type="containsText" dxfId="59" priority="20" operator="containsText" text="Pasado">
      <formula>NOT(ISERROR(SEARCH(("Pasado"),(G11))))</formula>
    </cfRule>
    <cfRule type="containsText" dxfId="58" priority="18" operator="containsText" text="Fallado">
      <formula>NOT(ISERROR(SEARCH(("Fallado"),(G11))))</formula>
    </cfRule>
    <cfRule type="containsText" dxfId="57" priority="17" operator="containsText" text="Bloqueado">
      <formula>NOT(ISERROR(SEARCH(("Bloqueado"),(G11))))</formula>
    </cfRule>
    <cfRule type="containsText" dxfId="56" priority="19" operator="containsText" text="No ejecutado">
      <formula>NOT(ISERROR(SEARCH(("No ejecutado"),(G11))))</formula>
    </cfRule>
  </conditionalFormatting>
  <dataValidations count="1">
    <dataValidation type="list" allowBlank="1" showErrorMessage="1" sqref="A16:A19 A24:A27 G11:G13 G5:G9 A30:A33" xr:uid="{00000000-0002-0000-0500-000000000000}">
      <formula1>"No ejecutado,Pasado,Fallado,Bloqueado"</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34"/>
  <sheetViews>
    <sheetView zoomScale="118" zoomScaleNormal="118" workbookViewId="0">
      <selection activeCell="F3" sqref="F3"/>
    </sheetView>
  </sheetViews>
  <sheetFormatPr baseColWidth="10" defaultColWidth="14.42578125" defaultRowHeight="15" customHeight="1" outlineLevelRow="1" x14ac:dyDescent="0.25"/>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ht="15" customHeight="1" x14ac:dyDescent="0.25">
      <c r="A2" s="2" t="s">
        <v>1</v>
      </c>
      <c r="B2" s="51" t="s">
        <v>110</v>
      </c>
      <c r="C2" s="49"/>
      <c r="D2" s="50"/>
      <c r="E2" s="2" t="s">
        <v>2</v>
      </c>
      <c r="F2" s="52" t="s">
        <v>153</v>
      </c>
      <c r="G2" s="49"/>
      <c r="H2" s="50"/>
    </row>
    <row r="3" spans="1:8" x14ac:dyDescent="0.25">
      <c r="A3" s="2" t="s">
        <v>3</v>
      </c>
      <c r="B3" s="2" t="s">
        <v>4</v>
      </c>
      <c r="C3" s="2" t="s">
        <v>5</v>
      </c>
      <c r="D3" s="2" t="s">
        <v>6</v>
      </c>
      <c r="E3" s="2" t="s">
        <v>7</v>
      </c>
      <c r="F3" s="2" t="s">
        <v>8</v>
      </c>
      <c r="G3" s="2" t="s">
        <v>9</v>
      </c>
      <c r="H3" s="2" t="s">
        <v>10</v>
      </c>
    </row>
    <row r="4" spans="1:8" ht="15" customHeight="1" x14ac:dyDescent="0.25">
      <c r="A4" s="53" t="s">
        <v>138</v>
      </c>
      <c r="B4" s="54"/>
      <c r="C4" s="54"/>
      <c r="D4" s="54"/>
      <c r="E4" s="54"/>
      <c r="F4" s="54"/>
      <c r="G4" s="54"/>
      <c r="H4" s="55"/>
    </row>
    <row r="5" spans="1:8" ht="45" outlineLevel="1" x14ac:dyDescent="0.25">
      <c r="A5" s="38" t="s">
        <v>21</v>
      </c>
      <c r="B5" s="25" t="s">
        <v>108</v>
      </c>
      <c r="C5" s="39" t="s">
        <v>140</v>
      </c>
      <c r="D5" s="25" t="s">
        <v>109</v>
      </c>
      <c r="E5" s="25" t="s">
        <v>73</v>
      </c>
      <c r="F5" s="25" t="s">
        <v>14</v>
      </c>
      <c r="G5" s="21" t="s">
        <v>15</v>
      </c>
      <c r="H5" s="25" t="s">
        <v>14</v>
      </c>
    </row>
    <row r="6" spans="1:8" ht="45" outlineLevel="1" x14ac:dyDescent="0.25">
      <c r="A6" s="38" t="s">
        <v>21</v>
      </c>
      <c r="B6" s="25" t="s">
        <v>22</v>
      </c>
      <c r="C6" s="39" t="s">
        <v>140</v>
      </c>
      <c r="D6" s="24" t="s">
        <v>23</v>
      </c>
      <c r="E6" s="24" t="s">
        <v>24</v>
      </c>
      <c r="F6" s="25" t="s">
        <v>14</v>
      </c>
      <c r="G6" s="21" t="s">
        <v>15</v>
      </c>
      <c r="H6" s="25" t="s">
        <v>14</v>
      </c>
    </row>
    <row r="7" spans="1:8" ht="120" outlineLevel="1" x14ac:dyDescent="0.25">
      <c r="A7" s="38" t="s">
        <v>16</v>
      </c>
      <c r="B7" s="25" t="s">
        <v>18</v>
      </c>
      <c r="C7" s="39" t="s">
        <v>140</v>
      </c>
      <c r="D7" s="24" t="s">
        <v>19</v>
      </c>
      <c r="E7" s="24" t="s">
        <v>20</v>
      </c>
      <c r="F7" s="20" t="s">
        <v>14</v>
      </c>
      <c r="G7" s="21" t="s">
        <v>13</v>
      </c>
      <c r="H7" s="25" t="s">
        <v>141</v>
      </c>
    </row>
    <row r="8" spans="1:8" ht="60" outlineLevel="1" x14ac:dyDescent="0.25">
      <c r="A8" s="38" t="s">
        <v>17</v>
      </c>
      <c r="B8" s="40" t="s">
        <v>61</v>
      </c>
      <c r="C8" s="39" t="s">
        <v>140</v>
      </c>
      <c r="D8" s="44" t="s">
        <v>125</v>
      </c>
      <c r="E8" s="44" t="s">
        <v>65</v>
      </c>
      <c r="F8" s="20" t="s">
        <v>14</v>
      </c>
      <c r="G8" s="21" t="s">
        <v>15</v>
      </c>
      <c r="H8" s="20" t="s">
        <v>14</v>
      </c>
    </row>
    <row r="9" spans="1:8" ht="60" outlineLevel="1" x14ac:dyDescent="0.25">
      <c r="A9" s="22" t="s">
        <v>21</v>
      </c>
      <c r="B9" s="25" t="s">
        <v>114</v>
      </c>
      <c r="C9" s="39" t="s">
        <v>140</v>
      </c>
      <c r="D9" s="44" t="s">
        <v>64</v>
      </c>
      <c r="E9" s="24" t="s">
        <v>73</v>
      </c>
      <c r="F9" s="20" t="s">
        <v>14</v>
      </c>
      <c r="G9" s="21" t="s">
        <v>15</v>
      </c>
      <c r="H9" s="20" t="s">
        <v>14</v>
      </c>
    </row>
    <row r="10" spans="1:8" ht="15" customHeight="1" x14ac:dyDescent="0.25">
      <c r="A10" s="59" t="s">
        <v>139</v>
      </c>
      <c r="B10" s="60"/>
      <c r="C10" s="60"/>
      <c r="D10" s="60"/>
      <c r="E10" s="60"/>
      <c r="F10" s="60"/>
      <c r="G10" s="60"/>
      <c r="H10" s="61"/>
    </row>
    <row r="11" spans="1:8" ht="120" outlineLevel="1" x14ac:dyDescent="0.25">
      <c r="A11" s="38" t="s">
        <v>21</v>
      </c>
      <c r="B11" s="40" t="s">
        <v>60</v>
      </c>
      <c r="C11" s="39" t="s">
        <v>140</v>
      </c>
      <c r="D11" s="44" t="s">
        <v>117</v>
      </c>
      <c r="E11" s="24" t="s">
        <v>73</v>
      </c>
      <c r="F11" s="20" t="s">
        <v>14</v>
      </c>
      <c r="G11" s="21" t="s">
        <v>15</v>
      </c>
      <c r="H11" s="20" t="s">
        <v>14</v>
      </c>
    </row>
    <row r="12" spans="1:8" ht="45" outlineLevel="1" x14ac:dyDescent="0.25">
      <c r="A12" s="38" t="s">
        <v>16</v>
      </c>
      <c r="B12" s="45" t="s">
        <v>62</v>
      </c>
      <c r="C12" s="39" t="s">
        <v>140</v>
      </c>
      <c r="D12" s="46" t="s">
        <v>68</v>
      </c>
      <c r="E12" s="44" t="s">
        <v>65</v>
      </c>
      <c r="F12" s="20" t="s">
        <v>14</v>
      </c>
      <c r="G12" s="21" t="s">
        <v>15</v>
      </c>
      <c r="H12" s="20" t="s">
        <v>14</v>
      </c>
    </row>
    <row r="13" spans="1:8" ht="60" outlineLevel="1" x14ac:dyDescent="0.25">
      <c r="A13" s="38" t="s">
        <v>17</v>
      </c>
      <c r="B13" s="40" t="s">
        <v>61</v>
      </c>
      <c r="C13" s="39" t="s">
        <v>140</v>
      </c>
      <c r="D13" s="44" t="s">
        <v>125</v>
      </c>
      <c r="E13" s="44" t="s">
        <v>65</v>
      </c>
      <c r="F13" s="20" t="s">
        <v>14</v>
      </c>
      <c r="G13" s="21" t="s">
        <v>15</v>
      </c>
      <c r="H13" s="20" t="s">
        <v>14</v>
      </c>
    </row>
    <row r="14" spans="1:8" x14ac:dyDescent="0.25">
      <c r="A14" s="1"/>
      <c r="B14" s="1"/>
      <c r="C14" s="1"/>
      <c r="D14" s="1"/>
      <c r="E14" s="1"/>
      <c r="F14" s="1"/>
      <c r="G14" s="1"/>
      <c r="H14" s="1"/>
    </row>
    <row r="15" spans="1:8" ht="17.25" x14ac:dyDescent="0.25">
      <c r="A15" s="56" t="str">
        <f>G3</f>
        <v>Estado de la prueba</v>
      </c>
      <c r="B15" s="54"/>
      <c r="C15" s="4"/>
      <c r="D15" s="56" t="str">
        <f>A3</f>
        <v>Tipos de pruebas</v>
      </c>
      <c r="E15" s="54"/>
      <c r="F15" s="5" t="s">
        <v>25</v>
      </c>
      <c r="G15" s="1"/>
      <c r="H15" s="1"/>
    </row>
    <row r="16" spans="1:8" ht="19.5" customHeight="1" x14ac:dyDescent="0.25">
      <c r="A16" s="29" t="s">
        <v>26</v>
      </c>
      <c r="B16" s="32">
        <f>B24+B30</f>
        <v>0</v>
      </c>
      <c r="C16" s="1"/>
      <c r="D16" s="33" t="s">
        <v>27</v>
      </c>
      <c r="E16" s="32">
        <f>COUNTIF(A5:A13, "PU")</f>
        <v>0</v>
      </c>
      <c r="F16" s="35">
        <f>E16/E20</f>
        <v>0</v>
      </c>
      <c r="G16" s="1"/>
      <c r="H16" s="1"/>
    </row>
    <row r="17" spans="1:8" ht="19.5" customHeight="1" x14ac:dyDescent="0.25">
      <c r="A17" s="29" t="s">
        <v>28</v>
      </c>
      <c r="B17" s="22">
        <f>B25+B31</f>
        <v>0</v>
      </c>
      <c r="C17" s="1"/>
      <c r="D17" s="36" t="s">
        <v>29</v>
      </c>
      <c r="E17" s="22">
        <f>COUNTIF(A5:A13, "PF")</f>
        <v>2</v>
      </c>
      <c r="F17" s="37">
        <f>E17/E20</f>
        <v>0.25</v>
      </c>
      <c r="G17" s="1"/>
      <c r="H17" s="1"/>
    </row>
    <row r="18" spans="1:8" ht="19.5" customHeight="1" x14ac:dyDescent="0.25">
      <c r="A18" s="29" t="s">
        <v>13</v>
      </c>
      <c r="B18" s="32">
        <f>B26+B32</f>
        <v>1</v>
      </c>
      <c r="C18" s="1"/>
      <c r="D18" s="33" t="s">
        <v>30</v>
      </c>
      <c r="E18" s="32">
        <f>COUNTIF(A5:A13, "PNF")</f>
        <v>4</v>
      </c>
      <c r="F18" s="35">
        <f>E18/E20</f>
        <v>0.5</v>
      </c>
      <c r="G18" s="1"/>
      <c r="H18" s="1"/>
    </row>
    <row r="19" spans="1:8" ht="19.5" customHeight="1" x14ac:dyDescent="0.25">
      <c r="A19" s="29" t="s">
        <v>15</v>
      </c>
      <c r="B19" s="22">
        <f>B27+B33</f>
        <v>7</v>
      </c>
      <c r="C19" s="1"/>
      <c r="D19" s="36" t="s">
        <v>31</v>
      </c>
      <c r="E19" s="22">
        <f>COUNTIF(A5:A13, "PI")</f>
        <v>2</v>
      </c>
      <c r="F19" s="37">
        <f>E19/E20</f>
        <v>0.25</v>
      </c>
      <c r="G19" s="1"/>
      <c r="H19" s="1"/>
    </row>
    <row r="20" spans="1:8" ht="15.75" customHeight="1" x14ac:dyDescent="0.25">
      <c r="A20" s="33" t="s">
        <v>32</v>
      </c>
      <c r="B20" s="32">
        <f>SUM(B16:B19)</f>
        <v>8</v>
      </c>
      <c r="C20" s="1"/>
      <c r="D20" s="33" t="s">
        <v>33</v>
      </c>
      <c r="E20" s="32">
        <f>SUM(E16:E19)</f>
        <v>8</v>
      </c>
      <c r="F20" s="34"/>
      <c r="G20" s="1"/>
      <c r="H20" s="1"/>
    </row>
    <row r="22" spans="1:8" ht="17.25" customHeight="1" x14ac:dyDescent="0.25">
      <c r="A22" s="47" t="s">
        <v>34</v>
      </c>
      <c r="B22" s="48"/>
    </row>
    <row r="23" spans="1:8" ht="45" x14ac:dyDescent="0.25">
      <c r="A23" s="2" t="str">
        <f>A4</f>
        <v>CP18: Verificación de apertura detalle de la cerveza Club 473</v>
      </c>
      <c r="B23" s="2" t="s">
        <v>35</v>
      </c>
    </row>
    <row r="24" spans="1:8" ht="19.5" customHeight="1" outlineLevel="1" x14ac:dyDescent="0.25">
      <c r="A24" s="27" t="s">
        <v>26</v>
      </c>
      <c r="B24" s="32">
        <f>COUNTIF(G5:G9, "No ejecutado")</f>
        <v>0</v>
      </c>
    </row>
    <row r="25" spans="1:8" ht="19.5" customHeight="1" outlineLevel="1" x14ac:dyDescent="0.25">
      <c r="A25" s="29" t="s">
        <v>28</v>
      </c>
      <c r="B25" s="22">
        <f>COUNTIF(G5:G9, "Bloqueado")</f>
        <v>0</v>
      </c>
    </row>
    <row r="26" spans="1:8" ht="19.5" customHeight="1" outlineLevel="1" x14ac:dyDescent="0.25">
      <c r="A26" s="29" t="s">
        <v>13</v>
      </c>
      <c r="B26" s="32">
        <f>COUNTIF(G5:G9, "Fallado")</f>
        <v>1</v>
      </c>
    </row>
    <row r="27" spans="1:8" ht="19.5" customHeight="1" outlineLevel="1" x14ac:dyDescent="0.25">
      <c r="A27" s="29" t="s">
        <v>15</v>
      </c>
      <c r="B27" s="22">
        <f>COUNTIF(G5:G9, "Pasado")</f>
        <v>4</v>
      </c>
    </row>
    <row r="28" spans="1:8" ht="15.75" customHeight="1" outlineLevel="1" x14ac:dyDescent="0.25">
      <c r="A28" s="33" t="s">
        <v>36</v>
      </c>
      <c r="B28" s="32">
        <f>SUM(B24:B27)</f>
        <v>5</v>
      </c>
    </row>
    <row r="29" spans="1:8" ht="30" x14ac:dyDescent="0.25">
      <c r="A29" s="2" t="str">
        <f>A10</f>
        <v>CP19: Todas Nuestras cervezas</v>
      </c>
      <c r="B29" s="2" t="s">
        <v>35</v>
      </c>
    </row>
    <row r="30" spans="1:8" outlineLevel="1" x14ac:dyDescent="0.25">
      <c r="A30" s="27" t="s">
        <v>26</v>
      </c>
      <c r="B30" s="32">
        <f>COUNTIF(G11:G13, "No ejecutado")</f>
        <v>0</v>
      </c>
    </row>
    <row r="31" spans="1:8" outlineLevel="1" x14ac:dyDescent="0.25">
      <c r="A31" s="29" t="s">
        <v>28</v>
      </c>
      <c r="B31" s="22">
        <f>COUNTIF(G11:G13, "Bloqueado")</f>
        <v>0</v>
      </c>
    </row>
    <row r="32" spans="1:8" outlineLevel="1" x14ac:dyDescent="0.25">
      <c r="A32" s="29" t="s">
        <v>13</v>
      </c>
      <c r="B32" s="32">
        <f>COUNTIF(G11:G13, "Fallado")</f>
        <v>0</v>
      </c>
    </row>
    <row r="33" spans="1:2" outlineLevel="1" x14ac:dyDescent="0.25">
      <c r="A33" s="29" t="s">
        <v>15</v>
      </c>
      <c r="B33" s="22">
        <f>COUNTIF(G11:G13, "Pasado")</f>
        <v>3</v>
      </c>
    </row>
    <row r="34" spans="1:2" outlineLevel="1" x14ac:dyDescent="0.25">
      <c r="A34" s="33" t="s">
        <v>36</v>
      </c>
      <c r="B34" s="32">
        <f>SUM(B30:B33)</f>
        <v>3</v>
      </c>
    </row>
  </sheetData>
  <mergeCells count="8">
    <mergeCell ref="A22:B22"/>
    <mergeCell ref="A10:H10"/>
    <mergeCell ref="A15:B15"/>
    <mergeCell ref="D15:E15"/>
    <mergeCell ref="A1:H1"/>
    <mergeCell ref="B2:D2"/>
    <mergeCell ref="F2:H2"/>
    <mergeCell ref="A4:H4"/>
  </mergeCells>
  <conditionalFormatting sqref="A16:A19">
    <cfRule type="containsText" dxfId="55" priority="32" operator="containsText" text="Pasado">
      <formula>NOT(ISERROR(SEARCH(("Pasado"),(A16))))</formula>
    </cfRule>
    <cfRule type="containsText" dxfId="54" priority="31" operator="containsText" text="No ejecutado">
      <formula>NOT(ISERROR(SEARCH(("No ejecutado"),(A16))))</formula>
    </cfRule>
    <cfRule type="containsText" dxfId="53" priority="30" operator="containsText" text="Fallado">
      <formula>NOT(ISERROR(SEARCH(("Fallado"),(A16))))</formula>
    </cfRule>
    <cfRule type="containsText" dxfId="52" priority="29" operator="containsText" text="Bloqueado">
      <formula>NOT(ISERROR(SEARCH(("Bloqueado"),(A16))))</formula>
    </cfRule>
  </conditionalFormatting>
  <conditionalFormatting sqref="A24:A27">
    <cfRule type="containsText" dxfId="51" priority="34" operator="containsText" text="Fallado">
      <formula>NOT(ISERROR(SEARCH(("Fallado"),(A24))))</formula>
    </cfRule>
    <cfRule type="containsText" dxfId="50" priority="33" operator="containsText" text="Bloqueado">
      <formula>NOT(ISERROR(SEARCH(("Bloqueado"),(A24))))</formula>
    </cfRule>
    <cfRule type="containsText" dxfId="49" priority="35" operator="containsText" text="No ejecutado">
      <formula>NOT(ISERROR(SEARCH(("No ejecutado"),(A24))))</formula>
    </cfRule>
    <cfRule type="containsText" dxfId="48" priority="36" operator="containsText" text="Pasado">
      <formula>NOT(ISERROR(SEARCH(("Pasado"),(A24))))</formula>
    </cfRule>
  </conditionalFormatting>
  <conditionalFormatting sqref="A30:A33">
    <cfRule type="containsText" dxfId="47" priority="40" operator="containsText" text="Pasado">
      <formula>NOT(ISERROR(SEARCH(("Pasado"),(A30))))</formula>
    </cfRule>
    <cfRule type="containsText" dxfId="46" priority="37" operator="containsText" text="Bloqueado">
      <formula>NOT(ISERROR(SEARCH(("Bloqueado"),(A30))))</formula>
    </cfRule>
    <cfRule type="containsText" dxfId="45" priority="38" operator="containsText" text="Fallado">
      <formula>NOT(ISERROR(SEARCH(("Fallado"),(A30))))</formula>
    </cfRule>
    <cfRule type="containsText" dxfId="44" priority="39" operator="containsText" text="No ejecutado">
      <formula>NOT(ISERROR(SEARCH(("No ejecutado"),(A30))))</formula>
    </cfRule>
  </conditionalFormatting>
  <conditionalFormatting sqref="G5:G8">
    <cfRule type="containsText" dxfId="43" priority="16" operator="containsText" text="Pasado">
      <formula>NOT(ISERROR(SEARCH(("Pasado"),(G5))))</formula>
    </cfRule>
    <cfRule type="containsText" dxfId="42" priority="13" operator="containsText" text="Bloqueado">
      <formula>NOT(ISERROR(SEARCH(("Bloqueado"),(G5))))</formula>
    </cfRule>
    <cfRule type="containsText" dxfId="41" priority="14" operator="containsText" text="Fallado">
      <formula>NOT(ISERROR(SEARCH(("Fallado"),(G5))))</formula>
    </cfRule>
    <cfRule type="containsText" dxfId="40" priority="15" operator="containsText" text="No ejecutado">
      <formula>NOT(ISERROR(SEARCH(("No ejecutado"),(G5))))</formula>
    </cfRule>
  </conditionalFormatting>
  <conditionalFormatting sqref="G9">
    <cfRule type="containsText" dxfId="39" priority="22" operator="containsText" text="Fallado">
      <formula>NOT(ISERROR(SEARCH(("Fallado"),(G9))))</formula>
    </cfRule>
    <cfRule type="containsText" dxfId="38" priority="21" operator="containsText" text="Bloqueado">
      <formula>NOT(ISERROR(SEARCH(("Bloqueado"),(G9))))</formula>
    </cfRule>
    <cfRule type="containsText" dxfId="37" priority="24" operator="containsText" text="Pasado">
      <formula>NOT(ISERROR(SEARCH(("Pasado"),(G9))))</formula>
    </cfRule>
    <cfRule type="containsText" dxfId="36" priority="23" operator="containsText" text="No ejecutado">
      <formula>NOT(ISERROR(SEARCH(("No ejecutado"),(G9))))</formula>
    </cfRule>
  </conditionalFormatting>
  <conditionalFormatting sqref="G11:G13">
    <cfRule type="containsText" dxfId="35" priority="3" operator="containsText" text="No ejecutado">
      <formula>NOT(ISERROR(SEARCH(("No ejecutado"),(G11))))</formula>
    </cfRule>
    <cfRule type="containsText" dxfId="34" priority="4" operator="containsText" text="Pasado">
      <formula>NOT(ISERROR(SEARCH(("Pasado"),(G11))))</formula>
    </cfRule>
    <cfRule type="containsText" dxfId="33" priority="1" operator="containsText" text="Bloqueado">
      <formula>NOT(ISERROR(SEARCH(("Bloqueado"),(G11))))</formula>
    </cfRule>
    <cfRule type="containsText" dxfId="32" priority="2" operator="containsText" text="Fallado">
      <formula>NOT(ISERROR(SEARCH(("Fallado"),(G11))))</formula>
    </cfRule>
  </conditionalFormatting>
  <dataValidations count="1">
    <dataValidation type="list" allowBlank="1" showErrorMessage="1" sqref="G5:G9 A16:A19 A24:A27 A30:A33 G11:G13" xr:uid="{00000000-0002-0000-0600-000000000000}">
      <formula1>"No ejecutado,Pasado,Fallado,Bloqueado"</formula1>
    </dataValidation>
  </dataValidation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CABBC-0AC6-41CF-A5FD-909C2AF65B9B}">
  <sheetPr>
    <outlinePr summaryBelow="0" summaryRight="0"/>
  </sheetPr>
  <dimension ref="A1:H34"/>
  <sheetViews>
    <sheetView zoomScale="118" zoomScaleNormal="118" workbookViewId="0">
      <selection activeCell="F3" sqref="F3"/>
    </sheetView>
  </sheetViews>
  <sheetFormatPr baseColWidth="10" defaultColWidth="14.42578125" defaultRowHeight="15" customHeight="1" outlineLevelRow="1" x14ac:dyDescent="0.25"/>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8" x14ac:dyDescent="0.25">
      <c r="A1" s="47" t="s">
        <v>0</v>
      </c>
      <c r="B1" s="49"/>
      <c r="C1" s="49"/>
      <c r="D1" s="49"/>
      <c r="E1" s="49"/>
      <c r="F1" s="49"/>
      <c r="G1" s="49"/>
      <c r="H1" s="50"/>
    </row>
    <row r="2" spans="1:8" x14ac:dyDescent="0.25">
      <c r="A2" s="2" t="s">
        <v>1</v>
      </c>
      <c r="B2" s="51" t="s">
        <v>110</v>
      </c>
      <c r="C2" s="49"/>
      <c r="D2" s="50"/>
      <c r="E2" s="2" t="s">
        <v>2</v>
      </c>
      <c r="F2" s="52" t="s">
        <v>154</v>
      </c>
      <c r="G2" s="49"/>
      <c r="H2" s="50"/>
    </row>
    <row r="3" spans="1:8" x14ac:dyDescent="0.25">
      <c r="A3" s="2" t="s">
        <v>3</v>
      </c>
      <c r="B3" s="2" t="s">
        <v>4</v>
      </c>
      <c r="C3" s="2" t="s">
        <v>5</v>
      </c>
      <c r="D3" s="2" t="s">
        <v>6</v>
      </c>
      <c r="E3" s="2" t="s">
        <v>7</v>
      </c>
      <c r="F3" s="2" t="s">
        <v>8</v>
      </c>
      <c r="G3" s="2" t="s">
        <v>9</v>
      </c>
      <c r="H3" s="2" t="s">
        <v>10</v>
      </c>
    </row>
    <row r="4" spans="1:8" ht="15" customHeight="1" x14ac:dyDescent="0.25">
      <c r="A4" s="53" t="s">
        <v>142</v>
      </c>
      <c r="B4" s="54"/>
      <c r="C4" s="54"/>
      <c r="D4" s="54"/>
      <c r="E4" s="54"/>
      <c r="F4" s="54"/>
      <c r="G4" s="54"/>
      <c r="H4" s="55"/>
    </row>
    <row r="5" spans="1:8" ht="45" outlineLevel="1" x14ac:dyDescent="0.25">
      <c r="A5" s="38" t="s">
        <v>21</v>
      </c>
      <c r="B5" s="25" t="s">
        <v>108</v>
      </c>
      <c r="C5" s="39" t="s">
        <v>146</v>
      </c>
      <c r="D5" s="25" t="s">
        <v>109</v>
      </c>
      <c r="E5" s="25" t="s">
        <v>73</v>
      </c>
      <c r="F5" s="25" t="s">
        <v>14</v>
      </c>
      <c r="G5" s="21" t="s">
        <v>15</v>
      </c>
      <c r="H5" s="25" t="s">
        <v>14</v>
      </c>
    </row>
    <row r="6" spans="1:8" ht="150" outlineLevel="1" x14ac:dyDescent="0.25">
      <c r="A6" s="38" t="s">
        <v>21</v>
      </c>
      <c r="B6" s="25" t="s">
        <v>22</v>
      </c>
      <c r="C6" s="39" t="s">
        <v>146</v>
      </c>
      <c r="D6" s="24" t="s">
        <v>23</v>
      </c>
      <c r="E6" s="24" t="s">
        <v>24</v>
      </c>
      <c r="F6" s="25" t="s">
        <v>14</v>
      </c>
      <c r="G6" s="21" t="s">
        <v>13</v>
      </c>
      <c r="H6" s="25" t="s">
        <v>145</v>
      </c>
    </row>
    <row r="7" spans="1:8" ht="120" outlineLevel="1" x14ac:dyDescent="0.25">
      <c r="A7" s="38" t="s">
        <v>16</v>
      </c>
      <c r="B7" s="25" t="s">
        <v>18</v>
      </c>
      <c r="C7" s="39" t="s">
        <v>146</v>
      </c>
      <c r="D7" s="24" t="s">
        <v>19</v>
      </c>
      <c r="E7" s="24" t="s">
        <v>20</v>
      </c>
      <c r="F7" s="20" t="s">
        <v>14</v>
      </c>
      <c r="G7" s="21" t="s">
        <v>13</v>
      </c>
      <c r="H7" s="25" t="s">
        <v>144</v>
      </c>
    </row>
    <row r="8" spans="1:8" ht="60" outlineLevel="1" x14ac:dyDescent="0.25">
      <c r="A8" s="38" t="s">
        <v>17</v>
      </c>
      <c r="B8" s="40" t="s">
        <v>61</v>
      </c>
      <c r="C8" s="39" t="s">
        <v>146</v>
      </c>
      <c r="D8" s="44" t="s">
        <v>125</v>
      </c>
      <c r="E8" s="44" t="s">
        <v>65</v>
      </c>
      <c r="F8" s="20" t="s">
        <v>14</v>
      </c>
      <c r="G8" s="21" t="s">
        <v>15</v>
      </c>
      <c r="H8" s="20" t="s">
        <v>14</v>
      </c>
    </row>
    <row r="9" spans="1:8" ht="60" outlineLevel="1" x14ac:dyDescent="0.25">
      <c r="A9" s="22" t="s">
        <v>21</v>
      </c>
      <c r="B9" s="25" t="s">
        <v>114</v>
      </c>
      <c r="C9" s="39" t="s">
        <v>146</v>
      </c>
      <c r="D9" s="44" t="s">
        <v>64</v>
      </c>
      <c r="E9" s="24" t="s">
        <v>73</v>
      </c>
      <c r="F9" s="20" t="s">
        <v>14</v>
      </c>
      <c r="G9" s="21" t="s">
        <v>15</v>
      </c>
      <c r="H9" s="20" t="s">
        <v>14</v>
      </c>
    </row>
    <row r="10" spans="1:8" x14ac:dyDescent="0.25">
      <c r="A10" s="59" t="s">
        <v>143</v>
      </c>
      <c r="B10" s="60"/>
      <c r="C10" s="60"/>
      <c r="D10" s="60"/>
      <c r="E10" s="60"/>
      <c r="F10" s="60"/>
      <c r="G10" s="60"/>
      <c r="H10" s="61"/>
    </row>
    <row r="11" spans="1:8" ht="120" outlineLevel="1" x14ac:dyDescent="0.25">
      <c r="A11" s="38" t="s">
        <v>21</v>
      </c>
      <c r="B11" s="40" t="s">
        <v>60</v>
      </c>
      <c r="C11" s="39" t="s">
        <v>146</v>
      </c>
      <c r="D11" s="44" t="s">
        <v>117</v>
      </c>
      <c r="E11" s="24" t="s">
        <v>73</v>
      </c>
      <c r="F11" s="20" t="s">
        <v>14</v>
      </c>
      <c r="G11" s="21" t="s">
        <v>15</v>
      </c>
      <c r="H11" s="20" t="s">
        <v>14</v>
      </c>
    </row>
    <row r="12" spans="1:8" ht="45" outlineLevel="1" x14ac:dyDescent="0.25">
      <c r="A12" s="38" t="s">
        <v>16</v>
      </c>
      <c r="B12" s="45" t="s">
        <v>62</v>
      </c>
      <c r="C12" s="39" t="s">
        <v>146</v>
      </c>
      <c r="D12" s="46" t="s">
        <v>68</v>
      </c>
      <c r="E12" s="44" t="s">
        <v>65</v>
      </c>
      <c r="F12" s="20" t="s">
        <v>14</v>
      </c>
      <c r="G12" s="21" t="s">
        <v>15</v>
      </c>
      <c r="H12" s="20" t="s">
        <v>14</v>
      </c>
    </row>
    <row r="13" spans="1:8" ht="60" outlineLevel="1" x14ac:dyDescent="0.25">
      <c r="A13" s="38" t="s">
        <v>17</v>
      </c>
      <c r="B13" s="40" t="s">
        <v>61</v>
      </c>
      <c r="C13" s="39" t="s">
        <v>146</v>
      </c>
      <c r="D13" s="44" t="s">
        <v>125</v>
      </c>
      <c r="E13" s="44" t="s">
        <v>65</v>
      </c>
      <c r="F13" s="20" t="s">
        <v>14</v>
      </c>
      <c r="G13" s="21" t="s">
        <v>15</v>
      </c>
      <c r="H13" s="20" t="s">
        <v>14</v>
      </c>
    </row>
    <row r="14" spans="1:8" x14ac:dyDescent="0.25">
      <c r="A14" s="1"/>
      <c r="B14" s="1"/>
      <c r="C14" s="1"/>
      <c r="D14" s="1"/>
      <c r="E14" s="1"/>
      <c r="F14" s="1"/>
      <c r="G14" s="1"/>
      <c r="H14" s="1"/>
    </row>
    <row r="15" spans="1:8" ht="17.25" x14ac:dyDescent="0.25">
      <c r="A15" s="56" t="str">
        <f>G3</f>
        <v>Estado de la prueba</v>
      </c>
      <c r="B15" s="54"/>
      <c r="C15" s="4"/>
      <c r="D15" s="56" t="str">
        <f>A3</f>
        <v>Tipos de pruebas</v>
      </c>
      <c r="E15" s="54"/>
      <c r="F15" s="5" t="s">
        <v>25</v>
      </c>
      <c r="G15" s="1"/>
      <c r="H15" s="1"/>
    </row>
    <row r="16" spans="1:8" ht="19.5" customHeight="1" x14ac:dyDescent="0.25">
      <c r="A16" s="29" t="s">
        <v>26</v>
      </c>
      <c r="B16" s="32">
        <f>B24+B30</f>
        <v>0</v>
      </c>
      <c r="C16" s="1"/>
      <c r="D16" s="33" t="s">
        <v>27</v>
      </c>
      <c r="E16" s="32">
        <f>COUNTIF(A5:A13, "PU")</f>
        <v>0</v>
      </c>
      <c r="F16" s="35">
        <f>E16/E20</f>
        <v>0</v>
      </c>
      <c r="G16" s="1"/>
      <c r="H16" s="1"/>
    </row>
    <row r="17" spans="1:8" ht="19.5" customHeight="1" x14ac:dyDescent="0.25">
      <c r="A17" s="29" t="s">
        <v>28</v>
      </c>
      <c r="B17" s="22">
        <f>B25+B31</f>
        <v>0</v>
      </c>
      <c r="C17" s="1"/>
      <c r="D17" s="36" t="s">
        <v>29</v>
      </c>
      <c r="E17" s="22">
        <f>COUNTIF(A5:A13, "PF")</f>
        <v>2</v>
      </c>
      <c r="F17" s="37">
        <f>E17/E20</f>
        <v>0.25</v>
      </c>
      <c r="G17" s="1"/>
      <c r="H17" s="1"/>
    </row>
    <row r="18" spans="1:8" ht="19.5" customHeight="1" x14ac:dyDescent="0.25">
      <c r="A18" s="29" t="s">
        <v>13</v>
      </c>
      <c r="B18" s="32">
        <f>B26+B32</f>
        <v>2</v>
      </c>
      <c r="C18" s="1"/>
      <c r="D18" s="33" t="s">
        <v>30</v>
      </c>
      <c r="E18" s="32">
        <f>COUNTIF(A5:A13, "PNF")</f>
        <v>4</v>
      </c>
      <c r="F18" s="35">
        <f>E18/E20</f>
        <v>0.5</v>
      </c>
      <c r="G18" s="1"/>
      <c r="H18" s="1"/>
    </row>
    <row r="19" spans="1:8" ht="19.5" customHeight="1" x14ac:dyDescent="0.25">
      <c r="A19" s="29" t="s">
        <v>15</v>
      </c>
      <c r="B19" s="22">
        <f>B27+B33</f>
        <v>6</v>
      </c>
      <c r="C19" s="1"/>
      <c r="D19" s="36" t="s">
        <v>31</v>
      </c>
      <c r="E19" s="22">
        <f>COUNTIF(A5:A13,"PI")</f>
        <v>2</v>
      </c>
      <c r="F19" s="37">
        <f>E19/E20</f>
        <v>0.25</v>
      </c>
      <c r="G19" s="1"/>
      <c r="H19" s="1"/>
    </row>
    <row r="20" spans="1:8" ht="15.75" customHeight="1" x14ac:dyDescent="0.25">
      <c r="A20" s="33" t="s">
        <v>32</v>
      </c>
      <c r="B20" s="32">
        <f>SUM(B16:B19)</f>
        <v>8</v>
      </c>
      <c r="C20" s="1"/>
      <c r="D20" s="33" t="s">
        <v>33</v>
      </c>
      <c r="E20" s="32">
        <f>SUM(E16:E19)</f>
        <v>8</v>
      </c>
      <c r="F20" s="34"/>
      <c r="G20" s="1"/>
      <c r="H20" s="1"/>
    </row>
    <row r="21" spans="1:8" ht="15.75" customHeight="1" x14ac:dyDescent="0.25">
      <c r="A21" s="1"/>
      <c r="B21" s="1"/>
      <c r="C21" s="1"/>
      <c r="D21" s="1"/>
      <c r="E21" s="1"/>
      <c r="F21" s="1"/>
      <c r="G21" s="1"/>
      <c r="H21" s="1"/>
    </row>
    <row r="22" spans="1:8" ht="17.25" customHeight="1" x14ac:dyDescent="0.25">
      <c r="A22" s="47" t="s">
        <v>34</v>
      </c>
      <c r="B22" s="48"/>
      <c r="C22" s="4"/>
      <c r="D22" s="4"/>
      <c r="E22" s="1"/>
      <c r="F22" s="1"/>
      <c r="G22" s="1"/>
      <c r="H22" s="1"/>
    </row>
    <row r="23" spans="1:8" ht="45" x14ac:dyDescent="0.25">
      <c r="A23" s="2" t="str">
        <f>A4</f>
        <v>CP20: Verificación de apertura detalle de la cerveza Oktoberfest</v>
      </c>
      <c r="B23" s="2" t="s">
        <v>35</v>
      </c>
    </row>
    <row r="24" spans="1:8" ht="19.5" customHeight="1" outlineLevel="1" x14ac:dyDescent="0.25">
      <c r="A24" s="27" t="s">
        <v>26</v>
      </c>
      <c r="B24" s="32">
        <f>COUNTIF(G5:G9, "No ejecutado")</f>
        <v>0</v>
      </c>
    </row>
    <row r="25" spans="1:8" ht="19.5" customHeight="1" outlineLevel="1" x14ac:dyDescent="0.25">
      <c r="A25" s="29" t="s">
        <v>28</v>
      </c>
      <c r="B25" s="22">
        <f>COUNTIF(G5:G9, "Bloqueado")</f>
        <v>0</v>
      </c>
    </row>
    <row r="26" spans="1:8" ht="19.5" customHeight="1" outlineLevel="1" x14ac:dyDescent="0.25">
      <c r="A26" s="29" t="s">
        <v>13</v>
      </c>
      <c r="B26" s="32">
        <f>COUNTIF(G5:G9, "Fallado")</f>
        <v>2</v>
      </c>
    </row>
    <row r="27" spans="1:8" ht="19.5" customHeight="1" outlineLevel="1" x14ac:dyDescent="0.25">
      <c r="A27" s="29" t="s">
        <v>15</v>
      </c>
      <c r="B27" s="22">
        <f>COUNTIF(G5:G9, "Pasado")</f>
        <v>3</v>
      </c>
    </row>
    <row r="28" spans="1:8" ht="15.75" customHeight="1" outlineLevel="1" x14ac:dyDescent="0.25">
      <c r="A28" s="33" t="s">
        <v>36</v>
      </c>
      <c r="B28" s="32">
        <f>SUM(B24:B27)</f>
        <v>5</v>
      </c>
    </row>
    <row r="29" spans="1:8" ht="30" x14ac:dyDescent="0.25">
      <c r="A29" s="2" t="str">
        <f>A10</f>
        <v>CP21: Todas Nuestras cervezas</v>
      </c>
      <c r="B29" s="2" t="s">
        <v>35</v>
      </c>
    </row>
    <row r="30" spans="1:8" outlineLevel="1" x14ac:dyDescent="0.25">
      <c r="A30" s="27" t="s">
        <v>26</v>
      </c>
      <c r="B30" s="32">
        <f>COUNTIF(G11:G13, "No ejecutado")</f>
        <v>0</v>
      </c>
    </row>
    <row r="31" spans="1:8" outlineLevel="1" x14ac:dyDescent="0.25">
      <c r="A31" s="29" t="s">
        <v>28</v>
      </c>
      <c r="B31" s="22">
        <f>COUNTIF(G11:G13, "Bloqueado")</f>
        <v>0</v>
      </c>
    </row>
    <row r="32" spans="1:8" outlineLevel="1" x14ac:dyDescent="0.25">
      <c r="A32" s="29" t="s">
        <v>13</v>
      </c>
      <c r="B32" s="32">
        <f>COUNTIF(G11:G13, "Fallado")</f>
        <v>0</v>
      </c>
    </row>
    <row r="33" spans="1:2" outlineLevel="1" x14ac:dyDescent="0.25">
      <c r="A33" s="29" t="s">
        <v>15</v>
      </c>
      <c r="B33" s="22">
        <f>COUNTIF(G11:G13, "Pasado")</f>
        <v>3</v>
      </c>
    </row>
    <row r="34" spans="1:2" outlineLevel="1" x14ac:dyDescent="0.25">
      <c r="A34" s="33" t="s">
        <v>36</v>
      </c>
      <c r="B34" s="32">
        <f>SUM(B30:B33)</f>
        <v>3</v>
      </c>
    </row>
  </sheetData>
  <mergeCells count="8">
    <mergeCell ref="A22:B22"/>
    <mergeCell ref="A1:H1"/>
    <mergeCell ref="B2:D2"/>
    <mergeCell ref="F2:H2"/>
    <mergeCell ref="A4:H4"/>
    <mergeCell ref="A15:B15"/>
    <mergeCell ref="D15:E15"/>
    <mergeCell ref="A10:H10"/>
  </mergeCells>
  <conditionalFormatting sqref="A16:A19">
    <cfRule type="containsText" dxfId="31" priority="35" operator="containsText" text="No ejecutado">
      <formula>NOT(ISERROR(SEARCH(("No ejecutado"),(A16))))</formula>
    </cfRule>
    <cfRule type="containsText" dxfId="30" priority="34" operator="containsText" text="Fallado">
      <formula>NOT(ISERROR(SEARCH(("Fallado"),(A16))))</formula>
    </cfRule>
    <cfRule type="containsText" dxfId="29" priority="33" operator="containsText" text="Bloqueado">
      <formula>NOT(ISERROR(SEARCH(("Bloqueado"),(A16))))</formula>
    </cfRule>
    <cfRule type="containsText" dxfId="28" priority="36" operator="containsText" text="Pasado">
      <formula>NOT(ISERROR(SEARCH(("Pasado"),(A16))))</formula>
    </cfRule>
  </conditionalFormatting>
  <conditionalFormatting sqref="A24:A27">
    <cfRule type="containsText" dxfId="27" priority="40" operator="containsText" text="Pasado">
      <formula>NOT(ISERROR(SEARCH(("Pasado"),(A24))))</formula>
    </cfRule>
    <cfRule type="containsText" dxfId="26" priority="39" operator="containsText" text="No ejecutado">
      <formula>NOT(ISERROR(SEARCH(("No ejecutado"),(A24))))</formula>
    </cfRule>
    <cfRule type="containsText" dxfId="25" priority="38" operator="containsText" text="Fallado">
      <formula>NOT(ISERROR(SEARCH(("Fallado"),(A24))))</formula>
    </cfRule>
    <cfRule type="containsText" dxfId="24" priority="37" operator="containsText" text="Bloqueado">
      <formula>NOT(ISERROR(SEARCH(("Bloqueado"),(A24))))</formula>
    </cfRule>
  </conditionalFormatting>
  <conditionalFormatting sqref="A30:A33">
    <cfRule type="containsText" dxfId="23" priority="2" operator="containsText" text="Fallado">
      <formula>NOT(ISERROR(SEARCH(("Fallado"),(A30))))</formula>
    </cfRule>
    <cfRule type="containsText" dxfId="22" priority="3" operator="containsText" text="No ejecutado">
      <formula>NOT(ISERROR(SEARCH(("No ejecutado"),(A30))))</formula>
    </cfRule>
    <cfRule type="containsText" dxfId="21" priority="4" operator="containsText" text="Pasado">
      <formula>NOT(ISERROR(SEARCH(("Pasado"),(A30))))</formula>
    </cfRule>
    <cfRule type="containsText" dxfId="20" priority="1" operator="containsText" text="Bloqueado">
      <formula>NOT(ISERROR(SEARCH(("Bloqueado"),(A30))))</formula>
    </cfRule>
  </conditionalFormatting>
  <conditionalFormatting sqref="G5:G8">
    <cfRule type="containsText" dxfId="19" priority="20" operator="containsText" text="Pasado">
      <formula>NOT(ISERROR(SEARCH(("Pasado"),(G5))))</formula>
    </cfRule>
    <cfRule type="containsText" dxfId="18" priority="18" operator="containsText" text="Fallado">
      <formula>NOT(ISERROR(SEARCH(("Fallado"),(G5))))</formula>
    </cfRule>
    <cfRule type="containsText" dxfId="17" priority="17" operator="containsText" text="Bloqueado">
      <formula>NOT(ISERROR(SEARCH(("Bloqueado"),(G5))))</formula>
    </cfRule>
    <cfRule type="containsText" dxfId="16" priority="19" operator="containsText" text="No ejecutado">
      <formula>NOT(ISERROR(SEARCH(("No ejecutado"),(G5))))</formula>
    </cfRule>
  </conditionalFormatting>
  <conditionalFormatting sqref="G9">
    <cfRule type="containsText" dxfId="15" priority="25" operator="containsText" text="Bloqueado">
      <formula>NOT(ISERROR(SEARCH(("Bloqueado"),(G9))))</formula>
    </cfRule>
    <cfRule type="containsText" dxfId="14" priority="26" operator="containsText" text="Fallado">
      <formula>NOT(ISERROR(SEARCH(("Fallado"),(G9))))</formula>
    </cfRule>
    <cfRule type="containsText" dxfId="13" priority="27" operator="containsText" text="No ejecutado">
      <formula>NOT(ISERROR(SEARCH(("No ejecutado"),(G9))))</formula>
    </cfRule>
    <cfRule type="containsText" dxfId="12" priority="28" operator="containsText" text="Pasado">
      <formula>NOT(ISERROR(SEARCH(("Pasado"),(G9))))</formula>
    </cfRule>
  </conditionalFormatting>
  <conditionalFormatting sqref="G11:G13">
    <cfRule type="containsText" dxfId="11" priority="5" operator="containsText" text="Bloqueado">
      <formula>NOT(ISERROR(SEARCH(("Bloqueado"),(G11))))</formula>
    </cfRule>
    <cfRule type="containsText" dxfId="10" priority="6" operator="containsText" text="Fallado">
      <formula>NOT(ISERROR(SEARCH(("Fallado"),(G11))))</formula>
    </cfRule>
    <cfRule type="containsText" dxfId="9" priority="7" operator="containsText" text="No ejecutado">
      <formula>NOT(ISERROR(SEARCH(("No ejecutado"),(G11))))</formula>
    </cfRule>
    <cfRule type="containsText" dxfId="8" priority="8" operator="containsText" text="Pasado">
      <formula>NOT(ISERROR(SEARCH(("Pasado"),(G11))))</formula>
    </cfRule>
  </conditionalFormatting>
  <dataValidations count="1">
    <dataValidation type="list" allowBlank="1" showErrorMessage="1" sqref="A16:A19 A24:A27 G5:G9 G11:G13 A30:A33" xr:uid="{60B85461-FADF-4E74-AEB1-63F484D58661}">
      <formula1>"No ejecutado,Pasado,Fallado,Bloqueado"</formula1>
    </dataValidation>
  </dataValidation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topLeftCell="A20" workbookViewId="0">
      <selection activeCell="D10" sqref="D10"/>
    </sheetView>
  </sheetViews>
  <sheetFormatPr baseColWidth="10" defaultColWidth="14.42578125" defaultRowHeight="15" customHeight="1" x14ac:dyDescent="0.25"/>
  <cols>
    <col min="1" max="1" width="20.28515625" customWidth="1"/>
    <col min="2" max="2" width="26.140625" customWidth="1"/>
    <col min="3" max="3" width="15.42578125" customWidth="1"/>
    <col min="4" max="4" width="19.42578125" customWidth="1"/>
    <col min="5" max="5" width="28" bestFit="1" customWidth="1"/>
    <col min="6" max="6" width="18.5703125" customWidth="1"/>
    <col min="7" max="7" width="26.140625" customWidth="1"/>
  </cols>
  <sheetData>
    <row r="1" spans="1:7" x14ac:dyDescent="0.25">
      <c r="A1" s="47" t="s">
        <v>0</v>
      </c>
      <c r="B1" s="49"/>
      <c r="C1" s="49"/>
      <c r="D1" s="49"/>
      <c r="E1" s="49"/>
      <c r="F1" s="49"/>
      <c r="G1" s="48"/>
    </row>
    <row r="2" spans="1:7" x14ac:dyDescent="0.25">
      <c r="A2" s="18" t="s">
        <v>1</v>
      </c>
      <c r="B2" s="62" t="s">
        <v>41</v>
      </c>
      <c r="C2" s="49"/>
      <c r="D2" s="18" t="s">
        <v>2</v>
      </c>
      <c r="E2" s="62" t="s">
        <v>37</v>
      </c>
      <c r="F2" s="49"/>
      <c r="G2" s="50"/>
    </row>
    <row r="3" spans="1:7" ht="15.75" customHeight="1" x14ac:dyDescent="0.25">
      <c r="A3" s="19"/>
      <c r="B3" s="19"/>
    </row>
    <row r="4" spans="1:7" ht="15.75" customHeight="1" x14ac:dyDescent="0.25">
      <c r="A4" s="63" t="s">
        <v>40</v>
      </c>
      <c r="B4" s="58"/>
      <c r="C4" s="63" t="s">
        <v>38</v>
      </c>
      <c r="D4" s="58"/>
      <c r="E4" s="63" t="s">
        <v>3</v>
      </c>
      <c r="F4" s="58"/>
      <c r="G4" s="23" t="s">
        <v>25</v>
      </c>
    </row>
    <row r="5" spans="1:7" x14ac:dyDescent="0.25">
      <c r="A5" s="20" t="str">
        <f>'Test-Home'!F2</f>
        <v>Test Home</v>
      </c>
      <c r="B5" s="21">
        <f>'Test-Home'!B47</f>
        <v>29</v>
      </c>
      <c r="C5" s="29" t="s">
        <v>26</v>
      </c>
      <c r="D5" s="21">
        <f>'Test-Home'!B43+'Test-Nustra-Historia'!B10+'Test-Cerveza-Dorada'!B16+'Test-Cerveza-Roja'!B16+'Test-Cerveza-Negra'!B16+'Test-Gran-Club-Colombia'!B16+'Test-Club-473'!B16+'Test-Oktoberfest'!B16</f>
        <v>0</v>
      </c>
      <c r="E5" s="30" t="s">
        <v>27</v>
      </c>
      <c r="F5" s="21">
        <f>'Test-Home'!E43+'Test-Nustra-Historia'!E10+'Test-Cerveza-Dorada'!E16+'Test-Cerveza-Roja'!E16+'Test-Cerveza-Negra'!E16+'Test-Gran-Club-Colombia'!E16+'Test-Club-473'!E16+'Test-Oktoberfest'!E16</f>
        <v>3</v>
      </c>
      <c r="G5" s="31">
        <f>F5/B13</f>
        <v>3.7499999999999999E-2</v>
      </c>
    </row>
    <row r="6" spans="1:7" ht="30" x14ac:dyDescent="0.25">
      <c r="A6" s="20" t="str">
        <f>'Test-Nustra-Historia'!F2</f>
        <v>Test Nuestra Historia</v>
      </c>
      <c r="B6" s="21">
        <f>'Test-Nustra-Historia'!B14</f>
        <v>3</v>
      </c>
      <c r="C6" s="29" t="s">
        <v>28</v>
      </c>
      <c r="D6" s="21">
        <f>'Test-Home'!B44+'Test-Nustra-Historia'!B11+'Test-Cerveza-Dorada'!B17+'Test-Cerveza-Roja'!B17+'Test-Cerveza-Negra'!B17+'Test-Gran-Club-Colombia'!B17+'Test-Club-473'!B17+'Test-Oktoberfest'!B17</f>
        <v>0</v>
      </c>
      <c r="E6" s="30" t="s">
        <v>29</v>
      </c>
      <c r="F6" s="21">
        <f>'Test-Home'!E44+'Test-Nustra-Historia'!E11+'Test-Cerveza-Dorada'!E17+'Test-Cerveza-Roja'!E17+'Test-Cerveza-Negra'!E17+'Test-Gran-Club-Colombia'!E17+'Test-Club-473'!E17+'Test-Oktoberfest'!E17</f>
        <v>24</v>
      </c>
      <c r="G6" s="31">
        <f>F6/B13</f>
        <v>0.3</v>
      </c>
    </row>
    <row r="7" spans="1:7" ht="30" x14ac:dyDescent="0.25">
      <c r="A7" s="20" t="str">
        <f>'Test-Cerveza-Dorada'!F2</f>
        <v>Test Cerveza Dorada</v>
      </c>
      <c r="B7" s="21">
        <f>'Test-Cerveza-Dorada'!B20</f>
        <v>8</v>
      </c>
      <c r="C7" s="29" t="s">
        <v>13</v>
      </c>
      <c r="D7" s="21">
        <f>'Test-Home'!B45+'Test-Nustra-Historia'!B12+'Test-Cerveza-Dorada'!B18+'Test-Cerveza-Roja'!B18+'Test-Cerveza-Negra'!B18+'Test-Gran-Club-Colombia'!B18+'Test-Club-473'!B18+'Test-Oktoberfest'!B18</f>
        <v>18</v>
      </c>
      <c r="E7" s="30" t="s">
        <v>30</v>
      </c>
      <c r="F7" s="21">
        <f>'Test-Home'!E45+'Test-Nustra-Historia'!E12+'Test-Cerveza-Dorada'!E18+'Test-Cerveza-Roja'!E18+'Test-Cerveza-Negra'!E18+'Test-Gran-Club-Colombia'!E18+'Test-Club-473'!E18+'Test-Oktoberfest'!E18</f>
        <v>37</v>
      </c>
      <c r="G7" s="31">
        <f>F7/B13</f>
        <v>0.46250000000000002</v>
      </c>
    </row>
    <row r="8" spans="1:7" ht="30" x14ac:dyDescent="0.25">
      <c r="A8" s="20" t="str">
        <f>'Test-Cerveza-Roja'!F2</f>
        <v>Test Cerveza Roja</v>
      </c>
      <c r="B8" s="21">
        <f>'Test-Cerveza-Roja'!B20</f>
        <v>8</v>
      </c>
      <c r="C8" s="29" t="s">
        <v>15</v>
      </c>
      <c r="D8" s="21">
        <f>'Test-Home'!B46+'Test-Nustra-Historia'!B13+'Test-Cerveza-Dorada'!B19+'Test-Cerveza-Roja'!B19+'Test-Cerveza-Negra'!B19+'Test-Gran-Club-Colombia'!B19+'Test-Club-473'!B19+'Test-Oktoberfest'!B19</f>
        <v>62</v>
      </c>
      <c r="E8" s="30" t="s">
        <v>31</v>
      </c>
      <c r="F8" s="21">
        <f>'Test-Home'!E46+'Test-Nustra-Historia'!E13+'Test-Cerveza-Dorada'!E19+'Test-Cerveza-Roja'!E19+'Test-Cerveza-Negra'!E19+'Test-Gran-Club-Colombia'!E19+'Test-Club-473'!E19+'Test-Oktoberfest'!E19</f>
        <v>16</v>
      </c>
      <c r="G8" s="31">
        <f>F8/B13</f>
        <v>0.2</v>
      </c>
    </row>
    <row r="9" spans="1:7" ht="30" x14ac:dyDescent="0.25">
      <c r="A9" s="20" t="str">
        <f>'Test-Cerveza-Negra'!F2</f>
        <v>Test Cerveza Negra</v>
      </c>
      <c r="B9" s="21">
        <f>'Test-Cerveza-Negra'!B20</f>
        <v>8</v>
      </c>
      <c r="C9" s="28"/>
      <c r="D9" s="28"/>
      <c r="E9" s="28"/>
      <c r="F9" s="28"/>
      <c r="G9" s="28"/>
    </row>
    <row r="10" spans="1:7" ht="45" x14ac:dyDescent="0.25">
      <c r="A10" s="20" t="str">
        <f>'Test-Gran-Club-Colombia'!F2</f>
        <v>Test Cerveza Gran Club Colombia</v>
      </c>
      <c r="B10" s="21">
        <f>'Test-Gran-Club-Colombia'!B20</f>
        <v>8</v>
      </c>
    </row>
    <row r="11" spans="1:7" ht="45" x14ac:dyDescent="0.25">
      <c r="A11" s="20" t="str">
        <f>'Test-Club-473'!F2</f>
        <v>Test Cerveza Club 473</v>
      </c>
      <c r="B11" s="21">
        <f>'Test-Club-473'!B20</f>
        <v>8</v>
      </c>
    </row>
    <row r="12" spans="1:7" ht="45" x14ac:dyDescent="0.25">
      <c r="A12" s="20" t="str">
        <f>'Test-Oktoberfest'!F2</f>
        <v>Test Cerveza Okotoberfest</v>
      </c>
      <c r="B12" s="21">
        <f>'Test-Oktoberfest'!B20</f>
        <v>8</v>
      </c>
    </row>
    <row r="13" spans="1:7" ht="15.75" customHeight="1" x14ac:dyDescent="0.25">
      <c r="A13" s="23" t="s">
        <v>32</v>
      </c>
      <c r="B13" s="21">
        <f>SUM(B5:B12)</f>
        <v>80</v>
      </c>
    </row>
  </sheetData>
  <mergeCells count="6">
    <mergeCell ref="A1:G1"/>
    <mergeCell ref="B2:C2"/>
    <mergeCell ref="E2:G2"/>
    <mergeCell ref="A4:B4"/>
    <mergeCell ref="C4:D4"/>
    <mergeCell ref="E4:F4"/>
  </mergeCells>
  <conditionalFormatting sqref="C5:C8">
    <cfRule type="containsText" dxfId="7" priority="1" operator="containsText" text="Bloqueado">
      <formula>NOT(ISERROR(SEARCH(("Bloqueado"),(C5))))</formula>
    </cfRule>
    <cfRule type="containsText" dxfId="6" priority="2" operator="containsText" text="Fallado">
      <formula>NOT(ISERROR(SEARCH(("Fallado"),(C5))))</formula>
    </cfRule>
    <cfRule type="containsText" dxfId="5" priority="3" operator="containsText" text="No ejecutado">
      <formula>NOT(ISERROR(SEARCH(("No ejecutado"),(C5))))</formula>
    </cfRule>
    <cfRule type="containsText" dxfId="4" priority="4" operator="containsText" text="Pasado">
      <formula>NOT(ISERROR(SEARCH(("Pasado"),(C5))))</formula>
    </cfRule>
  </conditionalFormatting>
  <conditionalFormatting sqref="E5:E8">
    <cfRule type="containsText" dxfId="3" priority="5" operator="containsText" text="Bloqueado">
      <formula>NOT(ISERROR(SEARCH(("Bloqueado"),(E5))))</formula>
    </cfRule>
    <cfRule type="containsText" dxfId="2" priority="6" operator="containsText" text="Fallado">
      <formula>NOT(ISERROR(SEARCH(("Fallado"),(E5))))</formula>
    </cfRule>
    <cfRule type="containsText" dxfId="1" priority="7" operator="containsText" text="No ejecutado">
      <formula>NOT(ISERROR(SEARCH(("No ejecutado"),(E5))))</formula>
    </cfRule>
    <cfRule type="containsText" dxfId="0" priority="8" operator="containsText" text="Pasado">
      <formula>NOT(ISERROR(SEARCH(("Pasado"),(E5))))</formula>
    </cfRule>
  </conditionalFormatting>
  <dataValidations count="1">
    <dataValidation type="list" allowBlank="1" showErrorMessage="1" sqref="C5:C8" xr:uid="{00000000-0002-0000-0700-000000000000}">
      <formula1>"No ejecutado,Pasado,Fallado,Bloqueado"</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Test-Home</vt:lpstr>
      <vt:lpstr>Test-Nustra-Historia</vt:lpstr>
      <vt:lpstr>Test-Cerveza-Dorada</vt:lpstr>
      <vt:lpstr>Test-Cerveza-Roja</vt:lpstr>
      <vt:lpstr>Test-Cerveza-Negra</vt:lpstr>
      <vt:lpstr>Test-Gran-Club-Colombia</vt:lpstr>
      <vt:lpstr>Test-Club-473</vt:lpstr>
      <vt:lpstr>Test-Oktoberfest</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Betania Moreno</dc:creator>
  <cp:lastModifiedBy>Cristhian David Montaño Vargas</cp:lastModifiedBy>
  <dcterms:created xsi:type="dcterms:W3CDTF">2022-08-24T14:07:48Z</dcterms:created>
  <dcterms:modified xsi:type="dcterms:W3CDTF">2024-04-25T15:54:07Z</dcterms:modified>
</cp:coreProperties>
</file>