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Cristiano\Curso_GitHub\Serasa\Scripts\"/>
    </mc:Choice>
  </mc:AlternateContent>
  <bookViews>
    <workbookView xWindow="0" yWindow="0" windowWidth="28800" windowHeight="12300"/>
  </bookViews>
  <sheets>
    <sheet name="RELATORIO" sheetId="4" r:id="rId1"/>
    <sheet name="SUMARIO" sheetId="5" r:id="rId2"/>
    <sheet name="BASE_ANALITICA" sheetId="2" state="hidden" r:id="rId3"/>
    <sheet name="DINAMICAS" sheetId="3" state="hidden" r:id="rId4"/>
  </sheets>
  <definedNames>
    <definedName name="_xlnm._FilterDatabase" localSheetId="3" hidden="1">DINAMICAS!$CA$3:$CB$30</definedName>
    <definedName name="Intervalo_linha_tempo_analfabetismo_COMPT">OFFSET(DINAMICAS!$A$4,1,0,COUNTA(DINAMICAS!$A$5:$A$71),1)</definedName>
    <definedName name="intervalo_ultima_competencia">OFFSET(DINAMICAS!$C$4,1,0,COUNTA(DINAMICAS!$A$5:$A$71),1)</definedName>
    <definedName name="Intervalo_valor_Anafalbetismo_nacional">OFFSET(DINAMICAS!$B$4,1,0,COUNTA(DINAMICAS!$A$5:$A$71),1)</definedName>
    <definedName name="medida_comparativa">OFFSET(DINAMICAS!$AT$5,1,DINAMICAS!$BT$7,27,1)</definedName>
    <definedName name="tamanho_bolha">OFFSET(DINAMICAS!$AT$5,1,DINAMICAS!$BW$7,27,1)</definedName>
    <definedName name="Tb_Indicador_1" localSheetId="2">BASE_ANALITICA!$A$1:$R$192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C30" i="3" l="1"/>
  <c r="CC29" i="3"/>
  <c r="CC28" i="3"/>
  <c r="CC27" i="3"/>
  <c r="CC26" i="3"/>
  <c r="CC25" i="3"/>
  <c r="CC24" i="3"/>
  <c r="CC23" i="3"/>
  <c r="CC22" i="3"/>
  <c r="CC21" i="3"/>
  <c r="CC20" i="3"/>
  <c r="CC19" i="3"/>
  <c r="CC18" i="3"/>
  <c r="CC17" i="3"/>
  <c r="CC16" i="3"/>
  <c r="CC15" i="3"/>
  <c r="CC14" i="3"/>
  <c r="CC13" i="3"/>
  <c r="CC12" i="3"/>
  <c r="CC11" i="3"/>
  <c r="CC10" i="3"/>
  <c r="CC9" i="3"/>
  <c r="CC8" i="3"/>
  <c r="CC7" i="3"/>
  <c r="CC6" i="3"/>
  <c r="CC5" i="3"/>
  <c r="CC4" i="3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CB14" i="3"/>
  <c r="CB27" i="3"/>
  <c r="CB9" i="3"/>
  <c r="CB29" i="3"/>
  <c r="CB26" i="3"/>
  <c r="CB22" i="3"/>
  <c r="CB18" i="3"/>
  <c r="CB10" i="3"/>
  <c r="CB28" i="3"/>
  <c r="CB25" i="3"/>
  <c r="CB5" i="3"/>
  <c r="CB12" i="3"/>
  <c r="CB6" i="3"/>
  <c r="CB15" i="3"/>
  <c r="CB20" i="3"/>
  <c r="CB24" i="3"/>
  <c r="CB19" i="3"/>
  <c r="CB8" i="3"/>
  <c r="CB23" i="3"/>
  <c r="CB21" i="3"/>
  <c r="CB30" i="3"/>
  <c r="CB7" i="3"/>
  <c r="CB11" i="3"/>
  <c r="CB16" i="3"/>
  <c r="CB17" i="3"/>
  <c r="CB4" i="3"/>
  <c r="CB13" i="3"/>
  <c r="AS32" i="3"/>
  <c r="AS31" i="3"/>
  <c r="AS30" i="3"/>
  <c r="AS29" i="3"/>
  <c r="AS28" i="3"/>
  <c r="AS27" i="3"/>
  <c r="AS26" i="3"/>
  <c r="AS25" i="3"/>
  <c r="AS24" i="3"/>
  <c r="AS23" i="3"/>
  <c r="AS22" i="3"/>
  <c r="AS21" i="3"/>
  <c r="AS20" i="3"/>
  <c r="AS19" i="3"/>
  <c r="AS18" i="3"/>
  <c r="AS17" i="3"/>
  <c r="AS16" i="3"/>
  <c r="AS15" i="3"/>
  <c r="AS14" i="3"/>
  <c r="AS13" i="3"/>
  <c r="AS12" i="3"/>
  <c r="AS11" i="3"/>
  <c r="AS10" i="3"/>
  <c r="AS9" i="3"/>
  <c r="AS8" i="3"/>
  <c r="AS7" i="3"/>
  <c r="AS6" i="3"/>
  <c r="BW7" i="3"/>
  <c r="BT7" i="3"/>
  <c r="BK5" i="3" l="1"/>
  <c r="D4" i="3" l="1"/>
  <c r="C25" i="3" s="1"/>
  <c r="E4" i="3" l="1"/>
  <c r="L5" i="3"/>
  <c r="AA5" i="3"/>
  <c r="T6" i="3"/>
  <c r="C8" i="3"/>
  <c r="AA9" i="3"/>
  <c r="C15" i="3"/>
  <c r="C19" i="3"/>
  <c r="C27" i="3"/>
  <c r="C5" i="3"/>
  <c r="AA6" i="3"/>
  <c r="T7" i="3"/>
  <c r="L8" i="3"/>
  <c r="C9" i="3"/>
  <c r="AH9" i="3"/>
  <c r="C12" i="3"/>
  <c r="C16" i="3"/>
  <c r="C20" i="3"/>
  <c r="C24" i="3"/>
  <c r="C6" i="3"/>
  <c r="L7" i="3"/>
  <c r="AH8" i="3"/>
  <c r="C11" i="3"/>
  <c r="C23" i="3"/>
  <c r="D5" i="3"/>
  <c r="T5" i="3"/>
  <c r="AH5" i="3"/>
  <c r="AH6" i="3"/>
  <c r="AA7" i="3"/>
  <c r="T8" i="3"/>
  <c r="L9" i="3"/>
  <c r="C10" i="3"/>
  <c r="C13" i="3"/>
  <c r="C17" i="3"/>
  <c r="C21" i="3"/>
  <c r="M4" i="3"/>
  <c r="N4" i="3" s="1"/>
  <c r="L10" i="4" s="1"/>
  <c r="AI4" i="3"/>
  <c r="AJ4" i="3" s="1"/>
  <c r="S10" i="4" s="1"/>
  <c r="U4" i="3"/>
  <c r="V4" i="3" s="1"/>
  <c r="L18" i="4" s="1"/>
  <c r="AB4" i="3"/>
  <c r="AC4" i="3" s="1"/>
  <c r="S18" i="4" s="1"/>
  <c r="L6" i="3"/>
  <c r="C7" i="3"/>
  <c r="AH7" i="3"/>
  <c r="AA8" i="3"/>
  <c r="T9" i="3"/>
  <c r="L10" i="3"/>
  <c r="C14" i="3"/>
  <c r="C18" i="3"/>
  <c r="C22" i="3"/>
  <c r="C26" i="3"/>
  <c r="AI5" i="3" l="1"/>
  <c r="AJ5" i="3" s="1"/>
  <c r="AJ6" i="3" s="1"/>
  <c r="S11" i="4" s="1"/>
  <c r="U5" i="3"/>
  <c r="V5" i="3" s="1"/>
  <c r="V6" i="3" s="1"/>
  <c r="L19" i="4" s="1"/>
  <c r="AB5" i="3"/>
  <c r="AC5" i="3" s="1"/>
  <c r="AC6" i="3" s="1"/>
  <c r="S19" i="4" s="1"/>
  <c r="M5" i="3"/>
  <c r="N5" i="3" s="1"/>
  <c r="N6" i="3" s="1"/>
  <c r="L11" i="4" s="1"/>
  <c r="E5" i="3"/>
  <c r="E6" i="3" s="1"/>
  <c r="E11" i="4" s="1"/>
  <c r="F6" i="3"/>
</calcChain>
</file>

<file path=xl/connections.xml><?xml version="1.0" encoding="utf-8"?>
<connections xmlns="http://schemas.openxmlformats.org/spreadsheetml/2006/main">
  <connection id="1" name="Tb_Indicador1" type="6" refreshedVersion="6" background="1" saveData="1">
    <textPr codePage="65001" sourceFile="C:\Users\Cristiano\Curso_GitHub\Serasa\Bases\Output_Relatorio\Tb_Indicador.csv" decimal="," thousands="." tab="0" semicolon="1" consecutive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<sst xmlns="http://schemas.openxmlformats.org/spreadsheetml/2006/main" count="2613" uniqueCount="141">
  <si>
    <t>ano</t>
  </si>
  <si>
    <t>sigla</t>
  </si>
  <si>
    <t>regiao</t>
  </si>
  <si>
    <t>estado</t>
  </si>
  <si>
    <t>valor</t>
  </si>
  <si>
    <t>valor_anl_negros_prados</t>
  </si>
  <si>
    <t>valor_anl_brancos</t>
  </si>
  <si>
    <t>valor_anl_homem</t>
  </si>
  <si>
    <t>valor_anl_mulher</t>
  </si>
  <si>
    <t>valor_pobreza</t>
  </si>
  <si>
    <t>valor_indice_gini</t>
  </si>
  <si>
    <t>valor_absoluto_disparidade</t>
  </si>
  <si>
    <t>valor_despesa_educacao</t>
  </si>
  <si>
    <t>tipo_indicador</t>
  </si>
  <si>
    <t>data_carga</t>
  </si>
  <si>
    <t>data_referencia</t>
  </si>
  <si>
    <t>valor_populacional</t>
  </si>
  <si>
    <t>valor_pib</t>
  </si>
  <si>
    <t>AC</t>
  </si>
  <si>
    <t xml:space="preserve">Região Norte        </t>
  </si>
  <si>
    <t xml:space="preserve">Acre                </t>
  </si>
  <si>
    <t>NULL</t>
  </si>
  <si>
    <t xml:space="preserve">ANALFABETISMO - VISÃO UF                          </t>
  </si>
  <si>
    <t>AL</t>
  </si>
  <si>
    <t xml:space="preserve">Região Nordeste     </t>
  </si>
  <si>
    <t xml:space="preserve">Alagoas             </t>
  </si>
  <si>
    <t>AM</t>
  </si>
  <si>
    <t xml:space="preserve">Amazonas            </t>
  </si>
  <si>
    <t>AP</t>
  </si>
  <si>
    <t xml:space="preserve">Amapá               </t>
  </si>
  <si>
    <t>BA</t>
  </si>
  <si>
    <t xml:space="preserve">Bahia               </t>
  </si>
  <si>
    <t>BR</t>
  </si>
  <si>
    <t xml:space="preserve">ANALFABETISMO - VISÃO BRASIL                      </t>
  </si>
  <si>
    <t xml:space="preserve">ANALFABETISMO - VISÃO BRASIL BRANCOS              </t>
  </si>
  <si>
    <t xml:space="preserve">ANALFABETISMO - VISÃO BRASIL GENERO HOMENS        </t>
  </si>
  <si>
    <t xml:space="preserve">ANALFABETISMO - VISÃO BRASIL GENERO MULHERES      </t>
  </si>
  <si>
    <t xml:space="preserve">ANALFABETISMO - VISÃO BRASIL RAÇA PRETOS/PARDOS   </t>
  </si>
  <si>
    <t>CE</t>
  </si>
  <si>
    <t xml:space="preserve">Ceará               </t>
  </si>
  <si>
    <t>CO</t>
  </si>
  <si>
    <t xml:space="preserve">Região Centro-oeste </t>
  </si>
  <si>
    <t xml:space="preserve">ANALFABETISMO - VISÃO REGIAO                      </t>
  </si>
  <si>
    <t>DF</t>
  </si>
  <si>
    <t xml:space="preserve">Região Centro-Oeste </t>
  </si>
  <si>
    <t xml:space="preserve">Distrito Federal    </t>
  </si>
  <si>
    <t>ES</t>
  </si>
  <si>
    <t xml:space="preserve">Região Sudeste      </t>
  </si>
  <si>
    <t xml:space="preserve">Espírito Santo      </t>
  </si>
  <si>
    <t>GO</t>
  </si>
  <si>
    <t xml:space="preserve">Goiás               </t>
  </si>
  <si>
    <t>MA</t>
  </si>
  <si>
    <t xml:space="preserve">Maranhão            </t>
  </si>
  <si>
    <t>MG</t>
  </si>
  <si>
    <t xml:space="preserve">Minas Gerais        </t>
  </si>
  <si>
    <t>MS</t>
  </si>
  <si>
    <t xml:space="preserve">Mato Grosso do Sul  </t>
  </si>
  <si>
    <t>MT</t>
  </si>
  <si>
    <t xml:space="preserve">Mato Grosso         </t>
  </si>
  <si>
    <t xml:space="preserve">N </t>
  </si>
  <si>
    <t>NE</t>
  </si>
  <si>
    <t>PA</t>
  </si>
  <si>
    <t xml:space="preserve">Pará                </t>
  </si>
  <si>
    <t>PB</t>
  </si>
  <si>
    <t xml:space="preserve">Paraíba             </t>
  </si>
  <si>
    <t>PE</t>
  </si>
  <si>
    <t xml:space="preserve">Pernambuco          </t>
  </si>
  <si>
    <t>PI</t>
  </si>
  <si>
    <t xml:space="preserve">Piauí               </t>
  </si>
  <si>
    <t>PR</t>
  </si>
  <si>
    <t xml:space="preserve">Região Sul          </t>
  </si>
  <si>
    <t xml:space="preserve">Paraná              </t>
  </si>
  <si>
    <t>RJ</t>
  </si>
  <si>
    <t xml:space="preserve">Rio de Janeiro      </t>
  </si>
  <si>
    <t>RN</t>
  </si>
  <si>
    <t xml:space="preserve">Rio Grande do Norte </t>
  </si>
  <si>
    <t>RO</t>
  </si>
  <si>
    <t xml:space="preserve">Rondônia            </t>
  </si>
  <si>
    <t>RR</t>
  </si>
  <si>
    <t xml:space="preserve">Roraima             </t>
  </si>
  <si>
    <t>RS</t>
  </si>
  <si>
    <t xml:space="preserve">Rio Grande do Sul   </t>
  </si>
  <si>
    <t xml:space="preserve">S </t>
  </si>
  <si>
    <t>SC</t>
  </si>
  <si>
    <t xml:space="preserve">Santa Catarina      </t>
  </si>
  <si>
    <t>SE</t>
  </si>
  <si>
    <t xml:space="preserve">Sergipe             </t>
  </si>
  <si>
    <t>SP</t>
  </si>
  <si>
    <t xml:space="preserve">São Paulo           </t>
  </si>
  <si>
    <t>TO</t>
  </si>
  <si>
    <t xml:space="preserve">Tocantins           </t>
  </si>
  <si>
    <t>2025-01-13 07:03:54.287</t>
  </si>
  <si>
    <t>Rótulos de Linha</t>
  </si>
  <si>
    <t>Soma de valor_percentual</t>
  </si>
  <si>
    <t>Fórmula para deixar gráfico dinâmico</t>
  </si>
  <si>
    <t>Valor Recente</t>
  </si>
  <si>
    <t>Diferença Percentual</t>
  </si>
  <si>
    <t xml:space="preserve">% Analfabetismo </t>
  </si>
  <si>
    <t>% Analfabetismo Gênero</t>
  </si>
  <si>
    <t>Homens</t>
  </si>
  <si>
    <t>Mulheres</t>
  </si>
  <si>
    <t>% Analfabetismo Raça</t>
  </si>
  <si>
    <t>Brancos</t>
  </si>
  <si>
    <t>Pretos/Pardos</t>
  </si>
  <si>
    <t>Valores</t>
  </si>
  <si>
    <t>Soma de valor_pib</t>
  </si>
  <si>
    <t>Soma de valor_absoluto_disparidade</t>
  </si>
  <si>
    <t>Soma de % Valor_Pobreza</t>
  </si>
  <si>
    <t>Pobreza</t>
  </si>
  <si>
    <t>Per Capita</t>
  </si>
  <si>
    <t>Disparidade Renda</t>
  </si>
  <si>
    <t>Despesa Educação/Cultura</t>
  </si>
  <si>
    <t>Medida de Comparação</t>
  </si>
  <si>
    <t>Tamanho da Bolha</t>
  </si>
  <si>
    <t>Localizador da Coluna</t>
  </si>
  <si>
    <t>Selecionado</t>
  </si>
  <si>
    <t>Soma de Valor_Per_Capita_Educacao</t>
  </si>
  <si>
    <t>INDICADOR:% ANALFABETISMO</t>
  </si>
  <si>
    <t>INDICADOR:% ANALFABETISMO GENERO HOMENS</t>
  </si>
  <si>
    <t>INDICADOR:% ANALFABETISMO GENERO MULHERES</t>
  </si>
  <si>
    <t>]</t>
  </si>
  <si>
    <t>INDICADOR:% ANALFABETISMO RAÇA PRETOS/PARDOS</t>
  </si>
  <si>
    <t>INDICADOR:% ANALFABETISMO RAÇA BRANCOS</t>
  </si>
  <si>
    <r>
      <t xml:space="preserve">Overview | </t>
    </r>
    <r>
      <rPr>
        <b/>
        <sz val="18"/>
        <color rgb="FF4A7996"/>
        <rFont val="Calibri"/>
        <family val="2"/>
        <scheme val="minor"/>
      </rPr>
      <t xml:space="preserve">Analfabetismo no Brasil
</t>
    </r>
    <r>
      <rPr>
        <b/>
        <sz val="14"/>
        <color rgb="FF4A7996"/>
        <rFont val="Calibri"/>
        <family val="2"/>
        <scheme val="minor"/>
      </rPr>
      <t>A partir de 15 ou mais</t>
    </r>
  </si>
  <si>
    <t>% Analfabetismo</t>
  </si>
  <si>
    <t>INDICADOR GRÁFICO DE CALOR</t>
  </si>
  <si>
    <t>% Indice Pobreza</t>
  </si>
  <si>
    <r>
      <rPr>
        <b/>
        <sz val="16"/>
        <color theme="0"/>
        <rFont val="Calibri"/>
        <family val="2"/>
        <scheme val="minor"/>
      </rPr>
      <t xml:space="preserve">% Mapa de Calor por Estado </t>
    </r>
    <r>
      <rPr>
        <b/>
        <sz val="9"/>
        <color theme="0"/>
        <rFont val="Calibri"/>
        <family val="2"/>
        <scheme val="minor"/>
      </rPr>
      <t>(Ano 2023)</t>
    </r>
    <r>
      <rPr>
        <sz val="11"/>
        <color theme="0"/>
        <rFont val="Calibri"/>
        <family val="2"/>
        <scheme val="minor"/>
      </rPr>
      <t xml:space="preserve">
cor vermelha significa alto índice de analfabetismo.</t>
    </r>
  </si>
  <si>
    <r>
      <rPr>
        <b/>
        <sz val="16"/>
        <color theme="0"/>
        <rFont val="Calibri"/>
        <family val="2"/>
        <scheme val="minor"/>
      </rPr>
      <t xml:space="preserve">Dispersão </t>
    </r>
    <r>
      <rPr>
        <b/>
        <sz val="9"/>
        <color theme="0"/>
        <rFont val="Calibri"/>
        <family val="2"/>
        <scheme val="minor"/>
      </rPr>
      <t xml:space="preserve">(Ano 2023) </t>
    </r>
    <r>
      <rPr>
        <b/>
        <sz val="16"/>
        <color theme="0"/>
        <rFont val="Calibri"/>
        <family val="2"/>
        <scheme val="minor"/>
      </rPr>
      <t>-</t>
    </r>
    <r>
      <rPr>
        <sz val="11"/>
        <color theme="0"/>
        <rFont val="Calibri"/>
        <family val="2"/>
        <scheme val="minor"/>
      </rPr>
      <t xml:space="preserve"> Utilize o filtro para realizar comparações entre as variáveis.
A interação ocorre sempre com a variável % de Analfabetismo x demais medidas.</t>
    </r>
  </si>
  <si>
    <t>Sumário: Pessoas Acima de 15 anos ou Mais</t>
  </si>
  <si>
    <t>Fonte de Dados Principal:Ipeadata</t>
  </si>
  <si>
    <t>% Analfabetismo: Representa Percentualmente o total de pessoas Analfabetizadas com base o ano de 2023 .</t>
  </si>
  <si>
    <t>% Analfabetismo Gênero: Representa Percentualmente o total de pessoas Analfabetizadas com base o ano de 2023 segmentando pelo gênero.</t>
  </si>
  <si>
    <t>% Analfabetismo Raça: Representa Percentualmente o total de pessoas Analfabetizadas com base o ano de 2023 segmentando por raça.</t>
  </si>
  <si>
    <t>% Mapa de Calor: Demonstra com maior intensidade a com vermelha os estados que possuem maior indice de analfabetismo.</t>
  </si>
  <si>
    <t>Dispersão: Permite realizar análises com mais de uma variável, comparando o percentual de Analfabetismo com as demais medidas.</t>
  </si>
  <si>
    <t>Pobreza - Representado percentual a proporção da população abaixo da linha da pobreza.</t>
  </si>
  <si>
    <t>Per Capita - A renda por estado para cada indivíduo.</t>
  </si>
  <si>
    <t>Disparidade Renda  - Aplicado o índice Gini na população para identificar em números absolutos o impacto da desiguldade por estado.</t>
  </si>
  <si>
    <t>Despesa Educação/Cultura - Re´presenta o custo médio gasto do valor total gasto com educação/cultura sobre a populaçao.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</si>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</sst>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family val="2"/>
    </font>
    <font>
      <sz val="11"/>
      <color theme="0"/>
      <name val="Calibri"/>
      <family val="2"/>
      <scheme val="minor"/>
    </font>
    <font>
      <b/>
      <sz val="14"/>
      <color rgb="FF4A7996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4A7996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666666"/>
      <name val="Tableau Book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1D4F9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1D4F91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/>
  </cellStyleXfs>
  <cellXfs count="42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left"/>
    </xf>
    <xf numFmtId="0" fontId="0" fillId="3" borderId="0" xfId="0" applyFill="1"/>
    <xf numFmtId="0" fontId="4" fillId="3" borderId="0" xfId="0" applyFont="1" applyFill="1" applyAlignment="1">
      <alignment horizontal="left" indent="2"/>
    </xf>
    <xf numFmtId="10" fontId="2" fillId="3" borderId="0" xfId="1" applyNumberFormat="1" applyFont="1" applyFill="1" applyAlignment="1">
      <alignment horizontal="left" vertical="center" indent="2"/>
    </xf>
    <xf numFmtId="10" fontId="2" fillId="3" borderId="0" xfId="1" applyNumberFormat="1" applyFont="1" applyFill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164" fontId="5" fillId="0" borderId="0" xfId="1" applyNumberFormat="1" applyFont="1" applyBorder="1" applyAlignment="1">
      <alignment horizontal="left" indent="4"/>
    </xf>
    <xf numFmtId="10" fontId="6" fillId="0" borderId="0" xfId="1" applyNumberFormat="1" applyFont="1" applyFill="1" applyBorder="1" applyAlignment="1">
      <alignment horizontal="right" vertical="center" indent="2"/>
    </xf>
    <xf numFmtId="0" fontId="0" fillId="0" borderId="7" xfId="0" applyBorder="1"/>
    <xf numFmtId="0" fontId="0" fillId="0" borderId="8" xfId="0" applyBorder="1"/>
    <xf numFmtId="10" fontId="7" fillId="3" borderId="0" xfId="1" applyNumberFormat="1" applyFont="1" applyFill="1" applyAlignment="1">
      <alignment horizontal="right" vertical="center" indent="2"/>
    </xf>
    <xf numFmtId="0" fontId="8" fillId="5" borderId="9" xfId="0" applyFont="1" applyFill="1" applyBorder="1"/>
    <xf numFmtId="0" fontId="8" fillId="0" borderId="9" xfId="0" applyFont="1" applyBorder="1"/>
    <xf numFmtId="0" fontId="0" fillId="0" borderId="10" xfId="0" applyBorder="1"/>
    <xf numFmtId="0" fontId="8" fillId="0" borderId="11" xfId="0" applyFont="1" applyBorder="1" applyAlignment="1">
      <alignment horizontal="center"/>
    </xf>
    <xf numFmtId="9" fontId="0" fillId="0" borderId="11" xfId="1" applyFont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10" fillId="4" borderId="0" xfId="0" applyFont="1" applyFill="1" applyAlignment="1">
      <alignment horizontal="left" vertical="center" wrapText="1"/>
    </xf>
    <xf numFmtId="0" fontId="10" fillId="4" borderId="0" xfId="0" applyFont="1" applyFill="1" applyAlignment="1">
      <alignment horizontal="left" wrapText="1"/>
    </xf>
    <xf numFmtId="0" fontId="10" fillId="4" borderId="0" xfId="0" applyFont="1" applyFill="1" applyAlignment="1">
      <alignment horizontal="left"/>
    </xf>
    <xf numFmtId="0" fontId="12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16" fillId="0" borderId="0" xfId="0" applyFont="1"/>
  </cellXfs>
  <cellStyles count="3">
    <cellStyle name="Normal" xfId="0" builtinId="0"/>
    <cellStyle name="Normal 2" xfId="2"/>
    <cellStyle name="Porcentagem" xfId="1" builtinId="5"/>
  </cellStyles>
  <dxfs count="0"/>
  <tableStyles count="0" defaultTableStyle="TableStyleMedium2" defaultPivotStyle="PivotStyleLight16"/>
  <colors>
    <mruColors>
      <color rgb="FF1D4F91"/>
      <color rgb="FF4A7996"/>
      <color rgb="FF4A15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[0]!Intervalo_linha_tempo_analfabetismo_COMPT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[0]!Intervalo_valor_Anafalbetismo_nacional</c:f>
              <c:numCache>
                <c:formatCode>General</c:formatCode>
                <c:ptCount val="6"/>
                <c:pt idx="0">
                  <c:v>6.7000000000000004E-2</c:v>
                </c:pt>
                <c:pt idx="1">
                  <c:v>6.5000000000000002E-2</c:v>
                </c:pt>
                <c:pt idx="2">
                  <c:v>6.3E-2</c:v>
                </c:pt>
                <c:pt idx="3">
                  <c:v>6.0999999999999999E-2</c:v>
                </c:pt>
                <c:pt idx="4">
                  <c:v>5.5999999999999994E-2</c:v>
                </c:pt>
                <c:pt idx="5">
                  <c:v>5.4000000000000006E-2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A-4E7C-9E28-2D6BBE27E39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5511311"/>
        <c:axId val="555512559"/>
      </c:barChart>
      <c:catAx>
        <c:axId val="55551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5512559"/>
        <c:crosses val="autoZero"/>
        <c:auto val="1"/>
        <c:lblAlgn val="ctr"/>
        <c:lblOffset val="100"/>
        <c:noMultiLvlLbl val="0"/>
      </c:catAx>
      <c:valAx>
        <c:axId val="555512559"/>
        <c:scaling>
          <c:orientation val="minMax"/>
          <c:max val="8.0000000000000016E-2"/>
        </c:scaling>
        <c:delete val="1"/>
        <c:axPos val="l"/>
        <c:numFmt formatCode="General" sourceLinked="1"/>
        <c:majorTickMark val="out"/>
        <c:minorTickMark val="none"/>
        <c:tickLblPos val="nextTo"/>
        <c:crossAx val="55551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880919351582288E-2"/>
          <c:y val="3.3741285609389122E-3"/>
          <c:w val="0.93888888888888888"/>
          <c:h val="0.8425925925925925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47F-4242-8F40-79005E6F7518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7C0BCFB7-3A5E-4005-B393-02D877F0F792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47F-4242-8F40-79005E6F75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5D7880E-4A04-4D94-9962-D55EAF3F885C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47F-4242-8F40-79005E6F75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8FBC6DF-DCEF-44EE-9756-23CA4C3EF042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47F-4242-8F40-79005E6F75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5714633-1AC0-4EB4-A8C0-145CC441FF0F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47F-4242-8F40-79005E6F75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0C8AC0E-031A-4B29-9E7C-AFBC48A519A2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47F-4242-8F40-79005E6F751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7F-4242-8F40-79005E6F7518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[0]!Intervalo_linha_tempo_analfabetismo_COMPT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[0]!intervalo_ultima_competencia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5.4000000000000006E-2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[0]!intervalo_ultima_competencia</c15:f>
                <c15:dlblRangeCache>
                  <c:ptCount val="6"/>
                  <c:pt idx="5">
                    <c:v>5,4%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A47F-4242-8F40-79005E6F75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5511311"/>
        <c:axId val="555512559"/>
      </c:barChart>
      <c:catAx>
        <c:axId val="5555113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5512559"/>
        <c:crosses val="autoZero"/>
        <c:auto val="1"/>
        <c:lblAlgn val="ctr"/>
        <c:lblOffset val="100"/>
        <c:noMultiLvlLbl val="0"/>
      </c:catAx>
      <c:valAx>
        <c:axId val="555512559"/>
        <c:scaling>
          <c:orientation val="minMax"/>
          <c:max val="8.0000000000000016E-2"/>
        </c:scaling>
        <c:delete val="1"/>
        <c:axPos val="l"/>
        <c:numFmt formatCode="0.0%" sourceLinked="1"/>
        <c:majorTickMark val="out"/>
        <c:minorTickMark val="none"/>
        <c:tickLblPos val="nextTo"/>
        <c:crossAx val="55551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[Relatorio_Excel.xlsx]DINAMICAS!Tabela dinâmica2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DINAMICAS!$K$4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D10-4527-9942-58C0BFADD30E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DINAMICAS!$J$5:$J$9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DINAMICAS!$K$5:$K$9</c:f>
              <c:numCache>
                <c:formatCode>General</c:formatCode>
                <c:ptCount val="5"/>
                <c:pt idx="0">
                  <c:v>6.7000000000000004E-2</c:v>
                </c:pt>
                <c:pt idx="1">
                  <c:v>6.5000000000000002E-2</c:v>
                </c:pt>
                <c:pt idx="2">
                  <c:v>6.4000000000000001E-2</c:v>
                </c:pt>
                <c:pt idx="3">
                  <c:v>5.9000000000000004E-2</c:v>
                </c:pt>
                <c:pt idx="4">
                  <c:v>5.7000000000000002E-2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0-4527-9942-58C0BFADD3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5510063"/>
        <c:axId val="555511311"/>
      </c:barChart>
      <c:catAx>
        <c:axId val="55551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5511311"/>
        <c:crosses val="autoZero"/>
        <c:auto val="1"/>
        <c:lblAlgn val="ctr"/>
        <c:lblOffset val="100"/>
        <c:noMultiLvlLbl val="0"/>
      </c:catAx>
      <c:valAx>
        <c:axId val="5555113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551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[Relatorio_Excel.xlsx]DINAMICAS!Tabela dinâmica3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DINAMICAS!$S$4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A18-4CA2-987B-11F05B99A826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DINAMICAS!$R$5:$R$9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DINAMICAS!$S$5:$S$9</c:f>
              <c:numCache>
                <c:formatCode>General</c:formatCode>
                <c:ptCount val="5"/>
                <c:pt idx="0">
                  <c:v>6.3E-2</c:v>
                </c:pt>
                <c:pt idx="1">
                  <c:v>6.0999999999999999E-2</c:v>
                </c:pt>
                <c:pt idx="2">
                  <c:v>5.7999999999999996E-2</c:v>
                </c:pt>
                <c:pt idx="3">
                  <c:v>5.4000000000000006E-2</c:v>
                </c:pt>
                <c:pt idx="4">
                  <c:v>5.2000000000000005E-2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8-4CA2-987B-11F05B99A8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885487"/>
        <c:axId val="154882575"/>
      </c:barChart>
      <c:catAx>
        <c:axId val="15488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882575"/>
        <c:crosses val="autoZero"/>
        <c:auto val="1"/>
        <c:lblAlgn val="ctr"/>
        <c:lblOffset val="100"/>
        <c:noMultiLvlLbl val="0"/>
      </c:catAx>
      <c:valAx>
        <c:axId val="1548825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488548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[Relatorio_Excel.xlsx]DINAMICAS!Tabela dinâmica5</c:name>
    <c:fmtId val="1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DINAMICAS!$AG$4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59-474E-99B7-77D51E788ED0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DINAMICAS!$AF$5:$AF$9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DINAMICAS!$AG$5:$AG$9</c:f>
              <c:numCache>
                <c:formatCode>General</c:formatCode>
                <c:ptCount val="5"/>
                <c:pt idx="0">
                  <c:v>3.7999999999999999E-2</c:v>
                </c:pt>
                <c:pt idx="1">
                  <c:v>3.6000000000000004E-2</c:v>
                </c:pt>
                <c:pt idx="2">
                  <c:v>3.3000000000000002E-2</c:v>
                </c:pt>
                <c:pt idx="3">
                  <c:v>3.4000000000000002E-2</c:v>
                </c:pt>
                <c:pt idx="4">
                  <c:v>3.2000000000000001E-2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9-474E-99B7-77D51E788E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9618271"/>
        <c:axId val="559615775"/>
      </c:barChart>
      <c:catAx>
        <c:axId val="55961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9615775"/>
        <c:crosses val="autoZero"/>
        <c:auto val="1"/>
        <c:lblAlgn val="ctr"/>
        <c:lblOffset val="100"/>
        <c:noMultiLvlLbl val="0"/>
      </c:catAx>
      <c:valAx>
        <c:axId val="5596157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961827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[Relatorio_Excel.xlsx]DINAMICAS!Tabela dinâmica4</c:name>
    <c:fmtId val="17"/>
  </c:pivotSource>
  <c:chart>
    <c:autoTitleDeleted val="1"/>
    <c:pivotFmts>
      <c:pivotFmt>
        <c:idx val="0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DINAMICAS!$Z$4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48-49F5-9FC6-24354BD3291F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DINAMICAS!$Y$5:$Y$9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DINAMICAS!$Z$5:$Z$9</c:f>
              <c:numCache>
                <c:formatCode>General</c:formatCode>
                <c:ptCount val="5"/>
                <c:pt idx="0">
                  <c:v>8.6999999999999994E-2</c:v>
                </c:pt>
                <c:pt idx="1">
                  <c:v>8.4000000000000005E-2</c:v>
                </c:pt>
                <c:pt idx="2">
                  <c:v>8.199999999999999E-2</c:v>
                </c:pt>
                <c:pt idx="3">
                  <c:v>7.400000000000001E-2</c:v>
                </c:pt>
                <c:pt idx="4">
                  <c:v>7.0999999999999994E-2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48-49F5-9FC6-24354BD329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2153120"/>
        <c:axId val="1372127328"/>
      </c:barChart>
      <c:catAx>
        <c:axId val="137215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2127328"/>
        <c:crosses val="autoZero"/>
        <c:auto val="1"/>
        <c:lblAlgn val="ctr"/>
        <c:lblOffset val="100"/>
        <c:noMultiLvlLbl val="0"/>
      </c:catAx>
      <c:valAx>
        <c:axId val="13721273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215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5EF95FC9-61ED-4DF0-B33E-CFF3F1D41FF6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29B-4D2A-A58C-BE2088411AA4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FE7BDFEC-C68B-427C-97D3-0FE645E5A93B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29B-4D2A-A58C-BE2088411AA4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265773ED-585C-4D2F-86E5-E16A2300FCD6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29B-4D2A-A58C-BE2088411AA4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F0AFBEE2-F21A-453D-8C32-B757DBA527D7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29B-4D2A-A58C-BE2088411AA4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1F1F7637-2C05-4582-8A87-713F5E8E376C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29B-4D2A-A58C-BE2088411AA4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D9209C1E-0F71-40B9-AC0F-B54BC750049B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29B-4D2A-A58C-BE2088411AA4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203D06A8-D690-4197-9567-9CE3E5BCD5FD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29B-4D2A-A58C-BE2088411AA4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31AA73FD-D0F8-4B6C-96D8-EF0532165513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29B-4D2A-A58C-BE2088411AA4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3A81D777-291A-4391-B851-269D820F9389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29B-4D2A-A58C-BE2088411AA4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5424BCC8-5A96-440D-8A4B-7006CD70529C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29B-4D2A-A58C-BE2088411AA4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BB4B2DCE-D10F-4424-BD61-5A66CE54B904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29B-4D2A-A58C-BE2088411AA4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3A3707B7-EF87-4333-A07C-B749B575F808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29B-4D2A-A58C-BE2088411AA4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3738532B-806A-4298-A332-B3981098A948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29B-4D2A-A58C-BE2088411AA4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434E21CB-F29E-40E6-A52A-495F1C67A3AC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29B-4D2A-A58C-BE2088411AA4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38D26EA9-33EE-4934-998E-C879576325B0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29B-4D2A-A58C-BE2088411AA4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19C236AB-424A-426E-97DC-C45F1FDF44BA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29B-4D2A-A58C-BE2088411AA4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ECF97E8E-921F-4E31-8EDB-BFA0D6E3B239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29B-4D2A-A58C-BE2088411AA4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373E0B28-DEB6-4A80-BECC-79FF379C569F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29B-4D2A-A58C-BE2088411AA4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C4491E39-E44F-4B63-B7F6-E7416C3D56E2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29B-4D2A-A58C-BE2088411AA4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4F4028C4-D315-44C7-848F-3479FBB646FD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29B-4D2A-A58C-BE2088411AA4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4C2ED81D-D8A3-4F5C-AF9E-02FBE991FE08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29B-4D2A-A58C-BE2088411AA4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56F0A416-1BDB-4CC5-8356-59363CDE76DA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29B-4D2A-A58C-BE2088411AA4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0DF913B6-8FB2-4202-A4C0-4C99F29E561D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29B-4D2A-A58C-BE2088411AA4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16E7F518-8806-4178-A972-CBC0AF3FDC2D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29B-4D2A-A58C-BE2088411AA4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85880A38-798A-4A4A-88F2-9832554344F3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29B-4D2A-A58C-BE2088411AA4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29383E72-289F-4204-A9B2-17641A2F23C8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29B-4D2A-A58C-BE2088411AA4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57C3054D-E62D-4758-AD52-A546F48514B2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29B-4D2A-A58C-BE2088411A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[0]!medida_comparativa</c:f>
              <c:numCache>
                <c:formatCode>General</c:formatCode>
                <c:ptCount val="27"/>
                <c:pt idx="0">
                  <c:v>2789.7170698785108</c:v>
                </c:pt>
                <c:pt idx="1">
                  <c:v>687.47047439294033</c:v>
                </c:pt>
                <c:pt idx="2">
                  <c:v>1309.4356752157541</c:v>
                </c:pt>
                <c:pt idx="3">
                  <c:v>2190.0893892916183</c:v>
                </c:pt>
                <c:pt idx="4">
                  <c:v>890.26699051319576</c:v>
                </c:pt>
                <c:pt idx="5">
                  <c:v>772.60806737884411</c:v>
                </c:pt>
                <c:pt idx="6">
                  <c:v>2038.0111144316859</c:v>
                </c:pt>
                <c:pt idx="7">
                  <c:v>847.63000916196108</c:v>
                </c:pt>
                <c:pt idx="8">
                  <c:v>851.69654927714612</c:v>
                </c:pt>
                <c:pt idx="9">
                  <c:v>558.13761296190808</c:v>
                </c:pt>
                <c:pt idx="10">
                  <c:v>811.06484374149079</c:v>
                </c:pt>
                <c:pt idx="11">
                  <c:v>1181.5203202666191</c:v>
                </c:pt>
                <c:pt idx="12">
                  <c:v>1484.6735585365202</c:v>
                </c:pt>
                <c:pt idx="13">
                  <c:v>892.92173166409009</c:v>
                </c:pt>
                <c:pt idx="14">
                  <c:v>967.36856073181582</c:v>
                </c:pt>
                <c:pt idx="15">
                  <c:v>785.90455546472549</c:v>
                </c:pt>
                <c:pt idx="16">
                  <c:v>807.01014440699214</c:v>
                </c:pt>
                <c:pt idx="17">
                  <c:v>1164.8224563900012</c:v>
                </c:pt>
                <c:pt idx="18">
                  <c:v>633.31067097787798</c:v>
                </c:pt>
                <c:pt idx="19">
                  <c:v>790.45781184855321</c:v>
                </c:pt>
                <c:pt idx="20">
                  <c:v>1459.5806429818092</c:v>
                </c:pt>
                <c:pt idx="21">
                  <c:v>2408.2721789192551</c:v>
                </c:pt>
                <c:pt idx="22">
                  <c:v>538.68760525726111</c:v>
                </c:pt>
                <c:pt idx="23">
                  <c:v>869.83689501095807</c:v>
                </c:pt>
                <c:pt idx="24">
                  <c:v>846.46274825720263</c:v>
                </c:pt>
                <c:pt idx="25">
                  <c:v>1321.7016597820675</c:v>
                </c:pt>
                <c:pt idx="26">
                  <c:v>1502.5370750985944</c:v>
                </c:pt>
              </c:numCache>
            </c:numRef>
          </c:xVal>
          <c:yVal>
            <c:numRef>
              <c:f>DINAMICAS!$AV$6:$AV$32</c:f>
              <c:numCache>
                <c:formatCode>General</c:formatCode>
                <c:ptCount val="27"/>
                <c:pt idx="0">
                  <c:v>9.4E-2</c:v>
                </c:pt>
                <c:pt idx="1">
                  <c:v>0.14199999999999999</c:v>
                </c:pt>
                <c:pt idx="2">
                  <c:v>5.0999999999999997E-2</c:v>
                </c:pt>
                <c:pt idx="3">
                  <c:v>5.7999999999999996E-2</c:v>
                </c:pt>
                <c:pt idx="4">
                  <c:v>0.10199999999999999</c:v>
                </c:pt>
                <c:pt idx="5">
                  <c:v>0.115</c:v>
                </c:pt>
                <c:pt idx="6">
                  <c:v>1.7000000000000001E-2</c:v>
                </c:pt>
                <c:pt idx="7">
                  <c:v>4.4000000000000004E-2</c:v>
                </c:pt>
                <c:pt idx="8">
                  <c:v>0.04</c:v>
                </c:pt>
                <c:pt idx="9">
                  <c:v>0.115</c:v>
                </c:pt>
                <c:pt idx="10">
                  <c:v>4.5999999999999999E-2</c:v>
                </c:pt>
                <c:pt idx="11">
                  <c:v>3.9E-2</c:v>
                </c:pt>
                <c:pt idx="12">
                  <c:v>4.4999999999999998E-2</c:v>
                </c:pt>
                <c:pt idx="13">
                  <c:v>6.9000000000000006E-2</c:v>
                </c:pt>
                <c:pt idx="14">
                  <c:v>0.13200000000000001</c:v>
                </c:pt>
                <c:pt idx="15">
                  <c:v>0.10099999999999999</c:v>
                </c:pt>
                <c:pt idx="16">
                  <c:v>0.13300000000000001</c:v>
                </c:pt>
                <c:pt idx="17">
                  <c:v>3.4000000000000002E-2</c:v>
                </c:pt>
                <c:pt idx="18">
                  <c:v>0.02</c:v>
                </c:pt>
                <c:pt idx="19">
                  <c:v>0.109</c:v>
                </c:pt>
                <c:pt idx="20">
                  <c:v>5.0999999999999997E-2</c:v>
                </c:pt>
                <c:pt idx="21">
                  <c:v>4.2000000000000003E-2</c:v>
                </c:pt>
                <c:pt idx="22">
                  <c:v>2.7000000000000003E-2</c:v>
                </c:pt>
                <c:pt idx="23">
                  <c:v>0.02</c:v>
                </c:pt>
                <c:pt idx="24">
                  <c:v>0.11199999999999999</c:v>
                </c:pt>
                <c:pt idx="25">
                  <c:v>2.3E-2</c:v>
                </c:pt>
                <c:pt idx="26">
                  <c:v>7.8E-2</c:v>
                </c:pt>
              </c:numCache>
            </c:numRef>
          </c:yVal>
          <c:bubbleSize>
            <c:numRef>
              <c:f>[0]!tamanho_bolha</c:f>
              <c:numCache>
                <c:formatCode>General</c:formatCode>
                <c:ptCount val="27"/>
                <c:pt idx="0">
                  <c:v>430094.69159199001</c:v>
                </c:pt>
                <c:pt idx="1">
                  <c:v>1526415.7912089101</c:v>
                </c:pt>
                <c:pt idx="2">
                  <c:v>2048408.0850025499</c:v>
                </c:pt>
                <c:pt idx="3">
                  <c:v>367003.62196953001</c:v>
                </c:pt>
                <c:pt idx="4">
                  <c:v>6955489.4379017605</c:v>
                </c:pt>
                <c:pt idx="5">
                  <c:v>4538537.1773739001</c:v>
                </c:pt>
                <c:pt idx="6">
                  <c:v>1549763.4828161499</c:v>
                </c:pt>
                <c:pt idx="7">
                  <c:v>1883899.52720601</c:v>
                </c:pt>
                <c:pt idx="8">
                  <c:v>3382185.57886738</c:v>
                </c:pt>
                <c:pt idx="9">
                  <c:v>3352483.03298388</c:v>
                </c:pt>
                <c:pt idx="10">
                  <c:v>9833021.1134182997</c:v>
                </c:pt>
                <c:pt idx="11">
                  <c:v>1329263.5466096699</c:v>
                </c:pt>
                <c:pt idx="12">
                  <c:v>1673234.7352684999</c:v>
                </c:pt>
                <c:pt idx="13">
                  <c:v>4109181.5420858399</c:v>
                </c:pt>
                <c:pt idx="14">
                  <c:v>2233370.8819821798</c:v>
                </c:pt>
                <c:pt idx="15">
                  <c:v>4520818.4286421202</c:v>
                </c:pt>
                <c:pt idx="16">
                  <c:v>1810127.07127103</c:v>
                </c:pt>
                <c:pt idx="17">
                  <c:v>5336504.4719452299</c:v>
                </c:pt>
                <c:pt idx="18">
                  <c:v>8719467.6873857807</c:v>
                </c:pt>
                <c:pt idx="19">
                  <c:v>1780524.7523859099</c:v>
                </c:pt>
                <c:pt idx="20">
                  <c:v>727105.57638313202</c:v>
                </c:pt>
                <c:pt idx="21">
                  <c:v>343681.81199528399</c:v>
                </c:pt>
                <c:pt idx="22">
                  <c:v>5091345.9781196397</c:v>
                </c:pt>
                <c:pt idx="23">
                  <c:v>3219457.7199434098</c:v>
                </c:pt>
                <c:pt idx="24">
                  <c:v>1130125.11392023</c:v>
                </c:pt>
                <c:pt idx="25">
                  <c:v>22560502.1393908</c:v>
                </c:pt>
                <c:pt idx="26">
                  <c:v>728829.86959724105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DINAMICAS!$AT$6:$AT$32</c15:f>
                <c15:dlblRangeCache>
                  <c:ptCount val="27"/>
                  <c:pt idx="0">
                    <c:v>AC</c:v>
                  </c:pt>
                  <c:pt idx="1">
                    <c:v>AL</c:v>
                  </c:pt>
                  <c:pt idx="2">
                    <c:v>AM</c:v>
                  </c:pt>
                  <c:pt idx="3">
                    <c:v>AP</c:v>
                  </c:pt>
                  <c:pt idx="4">
                    <c:v>BA</c:v>
                  </c:pt>
                  <c:pt idx="5">
                    <c:v>CE</c:v>
                  </c:pt>
                  <c:pt idx="6">
                    <c:v>DF</c:v>
                  </c:pt>
                  <c:pt idx="7">
                    <c:v>ES</c:v>
                  </c:pt>
                  <c:pt idx="8">
                    <c:v>GO</c:v>
                  </c:pt>
                  <c:pt idx="9">
                    <c:v>MA</c:v>
                  </c:pt>
                  <c:pt idx="10">
                    <c:v>MG</c:v>
                  </c:pt>
                  <c:pt idx="11">
                    <c:v>MS</c:v>
                  </c:pt>
                  <c:pt idx="12">
                    <c:v>MT</c:v>
                  </c:pt>
                  <c:pt idx="13">
                    <c:v>PA</c:v>
                  </c:pt>
                  <c:pt idx="14">
                    <c:v>PB</c:v>
                  </c:pt>
                  <c:pt idx="15">
                    <c:v>PE</c:v>
                  </c:pt>
                  <c:pt idx="16">
                    <c:v>PI</c:v>
                  </c:pt>
                  <c:pt idx="17">
                    <c:v>PR</c:v>
                  </c:pt>
                  <c:pt idx="18">
                    <c:v>RJ</c:v>
                  </c:pt>
                  <c:pt idx="19">
                    <c:v>RN</c:v>
                  </c:pt>
                  <c:pt idx="20">
                    <c:v>RO</c:v>
                  </c:pt>
                  <c:pt idx="21">
                    <c:v>RR</c:v>
                  </c:pt>
                  <c:pt idx="22">
                    <c:v>RS</c:v>
                  </c:pt>
                  <c:pt idx="23">
                    <c:v>SC</c:v>
                  </c:pt>
                  <c:pt idx="24">
                    <c:v>SE</c:v>
                  </c:pt>
                  <c:pt idx="25">
                    <c:v>SP</c:v>
                  </c:pt>
                  <c:pt idx="26">
                    <c:v>TO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529B-4D2A-A58C-BE2088411A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277104944"/>
        <c:axId val="1277117008"/>
      </c:bubbleChart>
      <c:valAx>
        <c:axId val="127710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RELATORIO!$N$28</c:f>
              <c:strCache>
                <c:ptCount val="1"/>
                <c:pt idx="0">
                  <c:v>Despesa Educação/Cultura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117008"/>
        <c:crosses val="autoZero"/>
        <c:crossBetween val="midCat"/>
      </c:valAx>
      <c:valAx>
        <c:axId val="12771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%</a:t>
                </a:r>
                <a:r>
                  <a:rPr lang="pt-BR" baseline="0"/>
                  <a:t> Analfabetismo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10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B00D7F5-059F-4729-A039-038EEF6F92DF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129-4424-8A01-6AC3E436241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18CE710-3185-4594-9CF8-3F5D56AE8CBC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129-4424-8A01-6AC3E436241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045CFA7-B06D-4256-8998-CD385E3CB7A3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129-4424-8A01-6AC3E436241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D3EDDD4-95E8-4AE8-873E-AD706AECAD75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129-4424-8A01-6AC3E436241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06917AE-F860-4279-9F94-AF2A1AA32CB1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129-4424-8A01-6AC3E436241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8B2B987-7149-4755-8916-8968F6EFD319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129-4424-8A01-6AC3E436241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B8AC082-3876-4CE6-9A16-FC2927509214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129-4424-8A01-6AC3E436241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03958D3-C1AA-4946-8A0F-20F8D54316BF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129-4424-8A01-6AC3E436241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CC9C9FD-B9CF-4971-8265-8544D96C9564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E129-4424-8A01-6AC3E436241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08B90FE-C1A3-45B2-84EE-A1BA0F0E6E44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E129-4424-8A01-6AC3E436241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DA3FCE6-40AF-40A4-B34C-8307A4105572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E129-4424-8A01-6AC3E436241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04DD3E2-181B-495C-A85E-9ADF5242F04B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E129-4424-8A01-6AC3E436241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75A690D-6A9E-4A35-AA7A-C087A1354F8C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E129-4424-8A01-6AC3E436241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B567D5B-80E7-4419-951F-E51091AABC6B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E129-4424-8A01-6AC3E436241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CE3D7AC-C191-440D-B9E7-66CC0BE7796B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E129-4424-8A01-6AC3E436241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E97A9DD-6BBC-4F22-AE15-8FA3762BA9A0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E129-4424-8A01-6AC3E436241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DCB4A29-F81F-4241-BB9D-785E4D4C7B54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E129-4424-8A01-6AC3E436241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F465373-5879-40B5-9516-75D9E817727B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E129-4424-8A01-6AC3E436241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E18F6EB-7C3B-4AE2-A964-9505F7D4F627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E129-4424-8A01-6AC3E436241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A5FB98C-685C-44AB-BFCC-E3DFA2B823FD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E129-4424-8A01-6AC3E436241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70D8EDD-414B-4B7E-824D-C90B6BE2E589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E129-4424-8A01-6AC3E436241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309E3F5-7240-4BBE-9E82-F868812DCFB5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E129-4424-8A01-6AC3E436241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C4F8EFA-AEE6-4028-8F65-81478E652715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E129-4424-8A01-6AC3E436241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F20987C-CF3F-49C2-B7A5-527DB12FA6B1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E129-4424-8A01-6AC3E436241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6117276-9A15-4513-858F-CA6566103435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E129-4424-8A01-6AC3E436241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B46E554-29AE-4B83-9728-1C76FE4A24F1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E129-4424-8A01-6AC3E436241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F7B9126-D97C-4190-960D-18EB471F86D1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E129-4424-8A01-6AC3E43624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[0]!medida_comparativa</c:f>
              <c:numCache>
                <c:formatCode>General</c:formatCode>
                <c:ptCount val="27"/>
                <c:pt idx="0">
                  <c:v>2789.7170698785108</c:v>
                </c:pt>
                <c:pt idx="1">
                  <c:v>687.47047439294033</c:v>
                </c:pt>
                <c:pt idx="2">
                  <c:v>1309.4356752157541</c:v>
                </c:pt>
                <c:pt idx="3">
                  <c:v>2190.0893892916183</c:v>
                </c:pt>
                <c:pt idx="4">
                  <c:v>890.26699051319576</c:v>
                </c:pt>
                <c:pt idx="5">
                  <c:v>772.60806737884411</c:v>
                </c:pt>
                <c:pt idx="6">
                  <c:v>2038.0111144316859</c:v>
                </c:pt>
                <c:pt idx="7">
                  <c:v>847.63000916196108</c:v>
                </c:pt>
                <c:pt idx="8">
                  <c:v>851.69654927714612</c:v>
                </c:pt>
                <c:pt idx="9">
                  <c:v>558.13761296190808</c:v>
                </c:pt>
                <c:pt idx="10">
                  <c:v>811.06484374149079</c:v>
                </c:pt>
                <c:pt idx="11">
                  <c:v>1181.5203202666191</c:v>
                </c:pt>
                <c:pt idx="12">
                  <c:v>1484.6735585365202</c:v>
                </c:pt>
                <c:pt idx="13">
                  <c:v>892.92173166409009</c:v>
                </c:pt>
                <c:pt idx="14">
                  <c:v>967.36856073181582</c:v>
                </c:pt>
                <c:pt idx="15">
                  <c:v>785.90455546472549</c:v>
                </c:pt>
                <c:pt idx="16">
                  <c:v>807.01014440699214</c:v>
                </c:pt>
                <c:pt idx="17">
                  <c:v>1164.8224563900012</c:v>
                </c:pt>
                <c:pt idx="18">
                  <c:v>633.31067097787798</c:v>
                </c:pt>
                <c:pt idx="19">
                  <c:v>790.45781184855321</c:v>
                </c:pt>
                <c:pt idx="20">
                  <c:v>1459.5806429818092</c:v>
                </c:pt>
                <c:pt idx="21">
                  <c:v>2408.2721789192551</c:v>
                </c:pt>
                <c:pt idx="22">
                  <c:v>538.68760525726111</c:v>
                </c:pt>
                <c:pt idx="23">
                  <c:v>869.83689501095807</c:v>
                </c:pt>
                <c:pt idx="24">
                  <c:v>846.46274825720263</c:v>
                </c:pt>
                <c:pt idx="25">
                  <c:v>1321.7016597820675</c:v>
                </c:pt>
                <c:pt idx="26">
                  <c:v>1502.5370750985944</c:v>
                </c:pt>
              </c:numCache>
            </c:numRef>
          </c:xVal>
          <c:yVal>
            <c:numRef>
              <c:f>DINAMICAS!$AV$6:$AV$32</c:f>
              <c:numCache>
                <c:formatCode>General</c:formatCode>
                <c:ptCount val="27"/>
                <c:pt idx="0">
                  <c:v>9.4E-2</c:v>
                </c:pt>
                <c:pt idx="1">
                  <c:v>0.14199999999999999</c:v>
                </c:pt>
                <c:pt idx="2">
                  <c:v>5.0999999999999997E-2</c:v>
                </c:pt>
                <c:pt idx="3">
                  <c:v>5.7999999999999996E-2</c:v>
                </c:pt>
                <c:pt idx="4">
                  <c:v>0.10199999999999999</c:v>
                </c:pt>
                <c:pt idx="5">
                  <c:v>0.115</c:v>
                </c:pt>
                <c:pt idx="6">
                  <c:v>1.7000000000000001E-2</c:v>
                </c:pt>
                <c:pt idx="7">
                  <c:v>4.4000000000000004E-2</c:v>
                </c:pt>
                <c:pt idx="8">
                  <c:v>0.04</c:v>
                </c:pt>
                <c:pt idx="9">
                  <c:v>0.115</c:v>
                </c:pt>
                <c:pt idx="10">
                  <c:v>4.5999999999999999E-2</c:v>
                </c:pt>
                <c:pt idx="11">
                  <c:v>3.9E-2</c:v>
                </c:pt>
                <c:pt idx="12">
                  <c:v>4.4999999999999998E-2</c:v>
                </c:pt>
                <c:pt idx="13">
                  <c:v>6.9000000000000006E-2</c:v>
                </c:pt>
                <c:pt idx="14">
                  <c:v>0.13200000000000001</c:v>
                </c:pt>
                <c:pt idx="15">
                  <c:v>0.10099999999999999</c:v>
                </c:pt>
                <c:pt idx="16">
                  <c:v>0.13300000000000001</c:v>
                </c:pt>
                <c:pt idx="17">
                  <c:v>3.4000000000000002E-2</c:v>
                </c:pt>
                <c:pt idx="18">
                  <c:v>0.02</c:v>
                </c:pt>
                <c:pt idx="19">
                  <c:v>0.109</c:v>
                </c:pt>
                <c:pt idx="20">
                  <c:v>5.0999999999999997E-2</c:v>
                </c:pt>
                <c:pt idx="21">
                  <c:v>4.2000000000000003E-2</c:v>
                </c:pt>
                <c:pt idx="22">
                  <c:v>2.7000000000000003E-2</c:v>
                </c:pt>
                <c:pt idx="23">
                  <c:v>0.02</c:v>
                </c:pt>
                <c:pt idx="24">
                  <c:v>0.11199999999999999</c:v>
                </c:pt>
                <c:pt idx="25">
                  <c:v>2.3E-2</c:v>
                </c:pt>
                <c:pt idx="26">
                  <c:v>7.8E-2</c:v>
                </c:pt>
              </c:numCache>
            </c:numRef>
          </c:yVal>
          <c:bubbleSize>
            <c:numRef>
              <c:f>[0]!tamanho_bolha</c:f>
              <c:numCache>
                <c:formatCode>General</c:formatCode>
                <c:ptCount val="27"/>
                <c:pt idx="0">
                  <c:v>430094.69159199001</c:v>
                </c:pt>
                <c:pt idx="1">
                  <c:v>1526415.7912089101</c:v>
                </c:pt>
                <c:pt idx="2">
                  <c:v>2048408.0850025499</c:v>
                </c:pt>
                <c:pt idx="3">
                  <c:v>367003.62196953001</c:v>
                </c:pt>
                <c:pt idx="4">
                  <c:v>6955489.4379017605</c:v>
                </c:pt>
                <c:pt idx="5">
                  <c:v>4538537.1773739001</c:v>
                </c:pt>
                <c:pt idx="6">
                  <c:v>1549763.4828161499</c:v>
                </c:pt>
                <c:pt idx="7">
                  <c:v>1883899.52720601</c:v>
                </c:pt>
                <c:pt idx="8">
                  <c:v>3382185.57886738</c:v>
                </c:pt>
                <c:pt idx="9">
                  <c:v>3352483.03298388</c:v>
                </c:pt>
                <c:pt idx="10">
                  <c:v>9833021.1134182997</c:v>
                </c:pt>
                <c:pt idx="11">
                  <c:v>1329263.5466096699</c:v>
                </c:pt>
                <c:pt idx="12">
                  <c:v>1673234.7352684999</c:v>
                </c:pt>
                <c:pt idx="13">
                  <c:v>4109181.5420858399</c:v>
                </c:pt>
                <c:pt idx="14">
                  <c:v>2233370.8819821798</c:v>
                </c:pt>
                <c:pt idx="15">
                  <c:v>4520818.4286421202</c:v>
                </c:pt>
                <c:pt idx="16">
                  <c:v>1810127.07127103</c:v>
                </c:pt>
                <c:pt idx="17">
                  <c:v>5336504.4719452299</c:v>
                </c:pt>
                <c:pt idx="18">
                  <c:v>8719467.6873857807</c:v>
                </c:pt>
                <c:pt idx="19">
                  <c:v>1780524.7523859099</c:v>
                </c:pt>
                <c:pt idx="20">
                  <c:v>727105.57638313202</c:v>
                </c:pt>
                <c:pt idx="21">
                  <c:v>343681.81199528399</c:v>
                </c:pt>
                <c:pt idx="22">
                  <c:v>5091345.9781196397</c:v>
                </c:pt>
                <c:pt idx="23">
                  <c:v>3219457.7199434098</c:v>
                </c:pt>
                <c:pt idx="24">
                  <c:v>1130125.11392023</c:v>
                </c:pt>
                <c:pt idx="25">
                  <c:v>22560502.1393908</c:v>
                </c:pt>
                <c:pt idx="26">
                  <c:v>728829.86959724105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DINAMICAS!$BC$6:$BC$32</c15:f>
                <c15:dlblRangeCache>
                  <c:ptCount val="27"/>
                </c15:dlblRangeCache>
              </c15:datalabelsRange>
            </c:ext>
            <c:ext xmlns:c16="http://schemas.microsoft.com/office/drawing/2014/chart" uri="{C3380CC4-5D6E-409C-BE32-E72D297353CC}">
              <c16:uniqueId val="{00000000-E129-4424-8A01-6AC3E43624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277104944"/>
        <c:axId val="1277117008"/>
      </c:bubbleChart>
      <c:valAx>
        <c:axId val="127710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117008"/>
        <c:crosses val="autoZero"/>
        <c:crossBetween val="midCat"/>
      </c:valAx>
      <c:valAx>
        <c:axId val="12771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10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2597</xdr:colOff>
      <xdr:row>11</xdr:row>
      <xdr:rowOff>1732</xdr:rowOff>
    </xdr:from>
    <xdr:to>
      <xdr:col>9</xdr:col>
      <xdr:colOff>8659</xdr:colOff>
      <xdr:row>21</xdr:row>
      <xdr:rowOff>181841</xdr:rowOff>
    </xdr:to>
    <xdr:sp macro="" textlink="">
      <xdr:nvSpPr>
        <xdr:cNvPr id="2" name="Retângulo 1"/>
        <xdr:cNvSpPr/>
      </xdr:nvSpPr>
      <xdr:spPr>
        <a:xfrm>
          <a:off x="1214870" y="2227118"/>
          <a:ext cx="3564948" cy="21717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580159</xdr:colOff>
      <xdr:row>25</xdr:row>
      <xdr:rowOff>207817</xdr:rowOff>
    </xdr:from>
    <xdr:to>
      <xdr:col>9</xdr:col>
      <xdr:colOff>0</xdr:colOff>
      <xdr:row>54</xdr:row>
      <xdr:rowOff>181841</xdr:rowOff>
    </xdr:to>
    <xdr:sp macro="" textlink="#REF!">
      <xdr:nvSpPr>
        <xdr:cNvPr id="14" name="Retângulo 13"/>
        <xdr:cNvSpPr/>
      </xdr:nvSpPr>
      <xdr:spPr>
        <a:xfrm>
          <a:off x="1186295" y="5186794"/>
          <a:ext cx="3584864" cy="553316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1F1DA9BB-78ED-4FE0-AE4A-D10784BF04E3}" type="TxLink">
            <a:rPr lang="en-US" sz="1000" b="0" i="0" u="none" strike="noStrike">
              <a:solidFill>
                <a:srgbClr val="000000"/>
              </a:solidFill>
              <a:latin typeface="Tahoma"/>
              <a:ea typeface="Tahoma"/>
              <a:cs typeface="Tahoma"/>
            </a:rPr>
            <a:pPr algn="l"/>
            <a:t> </a:t>
          </a:fld>
          <a:endParaRPr lang="pt-BR" sz="1100"/>
        </a:p>
      </xdr:txBody>
    </xdr:sp>
    <xdr:clientData/>
  </xdr:twoCellAnchor>
  <xdr:twoCellAnchor editAs="absolute">
    <xdr:from>
      <xdr:col>2</xdr:col>
      <xdr:colOff>38100</xdr:colOff>
      <xdr:row>11</xdr:row>
      <xdr:rowOff>180975</xdr:rowOff>
    </xdr:from>
    <xdr:to>
      <xdr:col>8</xdr:col>
      <xdr:colOff>266700</xdr:colOff>
      <xdr:row>20</xdr:row>
      <xdr:rowOff>85723</xdr:rowOff>
    </xdr:to>
    <xdr:grpSp>
      <xdr:nvGrpSpPr>
        <xdr:cNvPr id="21" name="Agrupar 20"/>
        <xdr:cNvGrpSpPr/>
      </xdr:nvGrpSpPr>
      <xdr:grpSpPr>
        <a:xfrm>
          <a:off x="1250373" y="2406361"/>
          <a:ext cx="3484418" cy="1705839"/>
          <a:chOff x="990600" y="2333625"/>
          <a:chExt cx="3841296" cy="1704973"/>
        </a:xfrm>
        <a:noFill/>
      </xdr:grpSpPr>
      <xdr:graphicFrame macro="">
        <xdr:nvGraphicFramePr>
          <xdr:cNvPr id="16" name="Gráfico 15"/>
          <xdr:cNvGraphicFramePr>
            <a:graphicFrameLocks/>
          </xdr:cNvGraphicFramePr>
        </xdr:nvGraphicFramePr>
        <xdr:xfrm>
          <a:off x="1004777" y="2333625"/>
          <a:ext cx="3827119" cy="16954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7" name="Gráfico 16"/>
          <xdr:cNvGraphicFramePr>
            <a:graphicFrameLocks/>
          </xdr:cNvGraphicFramePr>
        </xdr:nvGraphicFramePr>
        <xdr:xfrm>
          <a:off x="990600" y="2457449"/>
          <a:ext cx="3838575" cy="15811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absolute">
    <xdr:from>
      <xdr:col>3</xdr:col>
      <xdr:colOff>462392</xdr:colOff>
      <xdr:row>7</xdr:row>
      <xdr:rowOff>1</xdr:rowOff>
    </xdr:from>
    <xdr:to>
      <xdr:col>6</xdr:col>
      <xdr:colOff>252845</xdr:colOff>
      <xdr:row>9</xdr:row>
      <xdr:rowOff>104775</xdr:rowOff>
    </xdr:to>
    <xdr:sp macro="" textlink="DINAMICAS!E4">
      <xdr:nvSpPr>
        <xdr:cNvPr id="19" name="Retângulo 18"/>
        <xdr:cNvSpPr/>
      </xdr:nvSpPr>
      <xdr:spPr>
        <a:xfrm>
          <a:off x="2280801" y="1333501"/>
          <a:ext cx="1375067" cy="4857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9B436721-9CE1-49BC-8407-65C37DE63FB3}" type="TxLink">
            <a:rPr lang="en-US" sz="28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5,4%</a:t>
          </a:fld>
          <a:endParaRPr lang="pt-BR" sz="28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4</xdr:col>
      <xdr:colOff>512618</xdr:colOff>
      <xdr:row>9</xdr:row>
      <xdr:rowOff>248517</xdr:rowOff>
    </xdr:from>
    <xdr:to>
      <xdr:col>6</xdr:col>
      <xdr:colOff>360217</xdr:colOff>
      <xdr:row>11</xdr:row>
      <xdr:rowOff>48491</xdr:rowOff>
    </xdr:to>
    <xdr:sp macro="" textlink="DINAMICAS!F6">
      <xdr:nvSpPr>
        <xdr:cNvPr id="23" name="Retângulo 22"/>
        <xdr:cNvSpPr/>
      </xdr:nvSpPr>
      <xdr:spPr>
        <a:xfrm>
          <a:off x="2937163" y="1963017"/>
          <a:ext cx="826077" cy="3108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C82662E3-EC5A-4925-9C87-FD24C08E2E02}" type="TxLink">
            <a:rPr lang="en-US" sz="12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vs 2022</a:t>
          </a:fld>
          <a:endParaRPr lang="pt-BR" sz="32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11</xdr:col>
      <xdr:colOff>549852</xdr:colOff>
      <xdr:row>9</xdr:row>
      <xdr:rowOff>251114</xdr:rowOff>
    </xdr:from>
    <xdr:to>
      <xdr:col>12</xdr:col>
      <xdr:colOff>488371</xdr:colOff>
      <xdr:row>11</xdr:row>
      <xdr:rowOff>49356</xdr:rowOff>
    </xdr:to>
    <xdr:sp macro="" textlink="DINAMICAS!F6">
      <xdr:nvSpPr>
        <xdr:cNvPr id="24" name="Retângulo 23"/>
        <xdr:cNvSpPr/>
      </xdr:nvSpPr>
      <xdr:spPr>
        <a:xfrm>
          <a:off x="6706466" y="1965614"/>
          <a:ext cx="821746" cy="30912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C82662E3-EC5A-4925-9C87-FD24C08E2E02}" type="TxLink">
            <a:rPr lang="en-US" sz="12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Calibri"/>
              <a:cs typeface="Calibri"/>
            </a:rPr>
            <a:pPr algn="ctr"/>
            <a:t>vs 2022</a:t>
          </a:fld>
          <a:endParaRPr lang="pt-BR" sz="3200" b="1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12</xdr:col>
      <xdr:colOff>371476</xdr:colOff>
      <xdr:row>7</xdr:row>
      <xdr:rowOff>19050</xdr:rowOff>
    </xdr:from>
    <xdr:to>
      <xdr:col>15</xdr:col>
      <xdr:colOff>581026</xdr:colOff>
      <xdr:row>14</xdr:row>
      <xdr:rowOff>43296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361950</xdr:colOff>
      <xdr:row>14</xdr:row>
      <xdr:rowOff>95250</xdr:rowOff>
    </xdr:from>
    <xdr:to>
      <xdr:col>15</xdr:col>
      <xdr:colOff>600075</xdr:colOff>
      <xdr:row>21</xdr:row>
      <xdr:rowOff>164523</xdr:rowOff>
    </xdr:to>
    <xdr:graphicFrame macro="">
      <xdr:nvGraphicFramePr>
        <xdr:cNvPr id="26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11</xdr:col>
      <xdr:colOff>549853</xdr:colOff>
      <xdr:row>17</xdr:row>
      <xdr:rowOff>228600</xdr:rowOff>
    </xdr:from>
    <xdr:to>
      <xdr:col>12</xdr:col>
      <xdr:colOff>488372</xdr:colOff>
      <xdr:row>19</xdr:row>
      <xdr:rowOff>66674</xdr:rowOff>
    </xdr:to>
    <xdr:sp macro="" textlink="DINAMICAS!F6">
      <xdr:nvSpPr>
        <xdr:cNvPr id="27" name="Retângulo 26"/>
        <xdr:cNvSpPr/>
      </xdr:nvSpPr>
      <xdr:spPr>
        <a:xfrm>
          <a:off x="6706467" y="3596986"/>
          <a:ext cx="821746" cy="3056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C82662E3-EC5A-4925-9C87-FD24C08E2E02}" type="TxLink">
            <a:rPr lang="en-US" sz="12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Calibri"/>
              <a:cs typeface="Calibri"/>
            </a:rPr>
            <a:pPr algn="ctr"/>
            <a:t>vs 2022</a:t>
          </a:fld>
          <a:endParaRPr lang="pt-BR" sz="3200" b="1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 editAs="absolute">
    <xdr:from>
      <xdr:col>18</xdr:col>
      <xdr:colOff>540327</xdr:colOff>
      <xdr:row>17</xdr:row>
      <xdr:rowOff>220807</xdr:rowOff>
    </xdr:from>
    <xdr:to>
      <xdr:col>19</xdr:col>
      <xdr:colOff>496165</xdr:colOff>
      <xdr:row>19</xdr:row>
      <xdr:rowOff>58881</xdr:rowOff>
    </xdr:to>
    <xdr:sp macro="" textlink="DINAMICAS!F6">
      <xdr:nvSpPr>
        <xdr:cNvPr id="30" name="Retângulo 29"/>
        <xdr:cNvSpPr/>
      </xdr:nvSpPr>
      <xdr:spPr>
        <a:xfrm>
          <a:off x="11390168" y="3589193"/>
          <a:ext cx="821747" cy="3056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C82662E3-EC5A-4925-9C87-FD24C08E2E02}" type="TxLink">
            <a:rPr lang="en-US" sz="12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Calibri"/>
              <a:cs typeface="Calibri"/>
            </a:rPr>
            <a:pPr algn="ctr"/>
            <a:t>vs 2022</a:t>
          </a:fld>
          <a:endParaRPr lang="pt-BR" sz="3200" b="1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 editAs="absolute">
    <xdr:from>
      <xdr:col>18</xdr:col>
      <xdr:colOff>537729</xdr:colOff>
      <xdr:row>9</xdr:row>
      <xdr:rowOff>251114</xdr:rowOff>
    </xdr:from>
    <xdr:to>
      <xdr:col>19</xdr:col>
      <xdr:colOff>493567</xdr:colOff>
      <xdr:row>11</xdr:row>
      <xdr:rowOff>49356</xdr:rowOff>
    </xdr:to>
    <xdr:sp macro="" textlink="DINAMICAS!F6">
      <xdr:nvSpPr>
        <xdr:cNvPr id="32" name="Retângulo 31"/>
        <xdr:cNvSpPr/>
      </xdr:nvSpPr>
      <xdr:spPr>
        <a:xfrm>
          <a:off x="11387570" y="1965614"/>
          <a:ext cx="821747" cy="30912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C82662E3-EC5A-4925-9C87-FD24C08E2E02}" type="TxLink">
            <a:rPr lang="en-US" sz="12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Calibri"/>
              <a:cs typeface="Calibri"/>
            </a:rPr>
            <a:pPr algn="ctr"/>
            <a:t>vs 2022</a:t>
          </a:fld>
          <a:endParaRPr lang="pt-BR" sz="3200" b="1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19</xdr:col>
      <xdr:colOff>363682</xdr:colOff>
      <xdr:row>7</xdr:row>
      <xdr:rowOff>13608</xdr:rowOff>
    </xdr:from>
    <xdr:to>
      <xdr:col>22</xdr:col>
      <xdr:colOff>580159</xdr:colOff>
      <xdr:row>14</xdr:row>
      <xdr:rowOff>43295</xdr:rowOff>
    </xdr:to>
    <xdr:graphicFrame macro="">
      <xdr:nvGraphicFramePr>
        <xdr:cNvPr id="33" name="Gráfico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25978</xdr:colOff>
      <xdr:row>14</xdr:row>
      <xdr:rowOff>34637</xdr:rowOff>
    </xdr:from>
    <xdr:to>
      <xdr:col>16</xdr:col>
      <xdr:colOff>8659</xdr:colOff>
      <xdr:row>14</xdr:row>
      <xdr:rowOff>43296</xdr:rowOff>
    </xdr:to>
    <xdr:cxnSp macro="">
      <xdr:nvCxnSpPr>
        <xdr:cNvPr id="35" name="Conector reto 34"/>
        <xdr:cNvCxnSpPr/>
      </xdr:nvCxnSpPr>
      <xdr:spPr>
        <a:xfrm flipV="1">
          <a:off x="5403273" y="2641023"/>
          <a:ext cx="4069772" cy="8659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17317</xdr:colOff>
      <xdr:row>14</xdr:row>
      <xdr:rowOff>34637</xdr:rowOff>
    </xdr:from>
    <xdr:to>
      <xdr:col>23</xdr:col>
      <xdr:colOff>17317</xdr:colOff>
      <xdr:row>14</xdr:row>
      <xdr:rowOff>43296</xdr:rowOff>
    </xdr:to>
    <xdr:cxnSp macro="">
      <xdr:nvCxnSpPr>
        <xdr:cNvPr id="38" name="Conector reto 37"/>
        <xdr:cNvCxnSpPr/>
      </xdr:nvCxnSpPr>
      <xdr:spPr>
        <a:xfrm flipV="1">
          <a:off x="10087840" y="2641023"/>
          <a:ext cx="4069772" cy="8659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9</xdr:col>
      <xdr:colOff>545518</xdr:colOff>
      <xdr:row>26</xdr:row>
      <xdr:rowOff>164523</xdr:rowOff>
    </xdr:from>
    <xdr:to>
      <xdr:col>13</xdr:col>
      <xdr:colOff>69269</xdr:colOff>
      <xdr:row>28</xdr:row>
      <xdr:rowOff>89188</xdr:rowOff>
    </xdr:to>
    <xdr:sp macro="" textlink="">
      <xdr:nvSpPr>
        <xdr:cNvPr id="22" name="Retângulo 21"/>
        <xdr:cNvSpPr/>
      </xdr:nvSpPr>
      <xdr:spPr>
        <a:xfrm>
          <a:off x="5316677" y="5368637"/>
          <a:ext cx="2398569" cy="3056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Calibri"/>
              <a:cs typeface="Calibri"/>
            </a:rPr>
            <a:t>Selecione</a:t>
          </a:r>
          <a:r>
            <a:rPr lang="en-US" sz="1100" b="1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Calibri"/>
              <a:cs typeface="Calibri"/>
            </a:rPr>
            <a:t> a medida de comparação:</a:t>
          </a:r>
          <a:endParaRPr lang="en-US" sz="1100" b="1" i="0" u="none" strike="noStrike">
            <a:solidFill>
              <a:schemeClr val="tx1">
                <a:lumMod val="85000"/>
                <a:lumOff val="15000"/>
              </a:schemeClr>
            </a:solidFill>
            <a:latin typeface="Calibri"/>
            <a:cs typeface="Calibri"/>
          </a:endParaRPr>
        </a:p>
      </xdr:txBody>
    </xdr:sp>
    <xdr:clientData/>
  </xdr:twoCellAnchor>
  <xdr:twoCellAnchor editAs="absolute">
    <xdr:from>
      <xdr:col>16</xdr:col>
      <xdr:colOff>43296</xdr:colOff>
      <xdr:row>26</xdr:row>
      <xdr:rowOff>164523</xdr:rowOff>
    </xdr:from>
    <xdr:to>
      <xdr:col>19</xdr:col>
      <xdr:colOff>190501</xdr:colOff>
      <xdr:row>28</xdr:row>
      <xdr:rowOff>89188</xdr:rowOff>
    </xdr:to>
    <xdr:sp macro="" textlink="">
      <xdr:nvSpPr>
        <xdr:cNvPr id="28" name="Retângulo 27"/>
        <xdr:cNvSpPr/>
      </xdr:nvSpPr>
      <xdr:spPr>
        <a:xfrm>
          <a:off x="9507682" y="5368637"/>
          <a:ext cx="2398569" cy="3056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Calibri"/>
              <a:cs typeface="Calibri"/>
            </a:rPr>
            <a:t>Selecione</a:t>
          </a:r>
          <a:r>
            <a:rPr lang="en-US" sz="1100" b="1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Calibri"/>
              <a:cs typeface="Calibri"/>
            </a:rPr>
            <a:t> o tamanho da bolha:</a:t>
          </a:r>
          <a:endParaRPr lang="en-US" sz="1100" b="1" i="0" u="none" strike="noStrike">
            <a:solidFill>
              <a:schemeClr val="tx1">
                <a:lumMod val="85000"/>
                <a:lumOff val="15000"/>
              </a:schemeClr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19</xdr:col>
      <xdr:colOff>493568</xdr:colOff>
      <xdr:row>14</xdr:row>
      <xdr:rowOff>60614</xdr:rowOff>
    </xdr:from>
    <xdr:to>
      <xdr:col>22</xdr:col>
      <xdr:colOff>571500</xdr:colOff>
      <xdr:row>21</xdr:row>
      <xdr:rowOff>138546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588818</xdr:colOff>
      <xdr:row>28</xdr:row>
      <xdr:rowOff>121227</xdr:rowOff>
    </xdr:from>
    <xdr:to>
      <xdr:col>23</xdr:col>
      <xdr:colOff>60614</xdr:colOff>
      <xdr:row>54</xdr:row>
      <xdr:rowOff>155862</xdr:rowOff>
    </xdr:to>
    <xdr:graphicFrame macro="">
      <xdr:nvGraphicFramePr>
        <xdr:cNvPr id="31" name="Grá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242454</xdr:colOff>
          <xdr:row>26</xdr:row>
          <xdr:rowOff>51954</xdr:rowOff>
        </xdr:from>
        <xdr:to>
          <xdr:col>8</xdr:col>
          <xdr:colOff>15586</xdr:colOff>
          <xdr:row>54</xdr:row>
          <xdr:rowOff>51954</xdr:rowOff>
        </xdr:to>
        <xdr:pic>
          <xdr:nvPicPr>
            <xdr:cNvPr id="3" name="Imagem 2"/>
            <xdr:cNvPicPr>
              <a:picLocks noChangeAspect="1"/>
              <a:extLst>
                <a:ext uri="{84589F7E-364E-4C9E-8A38-B11213B215E9}">
                  <a14:cameraTool cellRange="DINAMICAS!CA3:CC30" spid="_x0000_s6160"/>
                </a:ext>
              </a:extLst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454727" y="5256068"/>
              <a:ext cx="3028950" cy="53340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928686</xdr:colOff>
      <xdr:row>34</xdr:row>
      <xdr:rowOff>47625</xdr:rowOff>
    </xdr:from>
    <xdr:to>
      <xdr:col>59</xdr:col>
      <xdr:colOff>904874</xdr:colOff>
      <xdr:row>48</xdr:row>
      <xdr:rowOff>123825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istiano" refreshedDate="45670.608741666663" createdVersion="6" refreshedVersion="6" minRefreshableVersion="3" recordCount="192">
  <cacheSource type="worksheet">
    <worksheetSource ref="A1:R1048576" sheet="BASE_ANALITICA"/>
  </cacheSource>
  <cacheFields count="21">
    <cacheField name="ano" numFmtId="0">
      <sharedItems containsString="0" containsBlank="1" containsNumber="1" containsInteger="1" minValue="2016" maxValue="2023" count="7">
        <n v="2017"/>
        <n v="2018"/>
        <n v="2019"/>
        <n v="2022"/>
        <n v="2023"/>
        <n v="2016"/>
        <m/>
      </sharedItems>
    </cacheField>
    <cacheField name="sigla" numFmtId="0">
      <sharedItems containsBlank="1" count="33">
        <s v="AC"/>
        <s v="AL"/>
        <s v="AM"/>
        <s v="AP"/>
        <s v="BA"/>
        <s v="BR"/>
        <s v="CE"/>
        <s v="CO"/>
        <s v="DF"/>
        <s v="ES"/>
        <s v="GO"/>
        <s v="MA"/>
        <s v="MG"/>
        <s v="MS"/>
        <s v="MT"/>
        <s v="N "/>
        <s v="NE"/>
        <s v="PA"/>
        <s v="PB"/>
        <s v="PE"/>
        <s v="PI"/>
        <s v="PR"/>
        <s v="RJ"/>
        <s v="RN"/>
        <s v="RO"/>
        <s v="RR"/>
        <s v="RS"/>
        <s v="S "/>
        <s v="SC"/>
        <s v="SE"/>
        <s v="SP"/>
        <s v="TO"/>
        <m/>
      </sharedItems>
    </cacheField>
    <cacheField name="regiao" numFmtId="0">
      <sharedItems containsBlank="1"/>
    </cacheField>
    <cacheField name="estado" numFmtId="0">
      <sharedItems containsBlank="1"/>
    </cacheField>
    <cacheField name="valor" numFmtId="0">
      <sharedItems containsString="0" containsBlank="1" containsNumber="1" minValue="1.7" maxValue="17.3"/>
    </cacheField>
    <cacheField name="valor_anl_negros_prados" numFmtId="0">
      <sharedItems containsBlank="1"/>
    </cacheField>
    <cacheField name="valor_anl_brancos" numFmtId="0">
      <sharedItems containsBlank="1"/>
    </cacheField>
    <cacheField name="valor_anl_homem" numFmtId="0">
      <sharedItems containsBlank="1"/>
    </cacheField>
    <cacheField name="valor_anl_mulher" numFmtId="0">
      <sharedItems containsBlank="1"/>
    </cacheField>
    <cacheField name="valor_pobreza" numFmtId="0">
      <sharedItems containsBlank="1" containsMixedTypes="1" containsNumber="1" minValue="11.4788244243592" maxValue="62.1"/>
    </cacheField>
    <cacheField name="valor_indice_gini" numFmtId="0">
      <sharedItems containsBlank="1" containsMixedTypes="1" containsNumber="1" minValue="0.41799999999999998" maxValue="0.58099999999999996"/>
    </cacheField>
    <cacheField name="valor_absoluto_disparidade" numFmtId="0">
      <sharedItems containsBlank="1" containsMixedTypes="1" containsNumber="1" minValue="343681.81199528399" maxValue="24153419.774"/>
    </cacheField>
    <cacheField name="valor_despesa_educacao" numFmtId="0">
      <sharedItems containsBlank="1" containsMixedTypes="1" containsNumber="1" minValue="713484978.44000006" maxValue="59163200641.169998"/>
    </cacheField>
    <cacheField name="tipo_indicador" numFmtId="0">
      <sharedItems containsBlank="1" count="8">
        <s v="ANALFABETISMO - VISÃO UF                          "/>
        <s v="ANALFABETISMO - VISÃO BRASIL                      "/>
        <s v="ANALFABETISMO - VISÃO BRASIL BRANCOS              "/>
        <s v="ANALFABETISMO - VISÃO BRASIL GENERO HOMENS        "/>
        <s v="ANALFABETISMO - VISÃO BRASIL GENERO MULHERES      "/>
        <s v="ANALFABETISMO - VISÃO BRASIL RAÇA PRETOS/PARDOS   "/>
        <s v="ANALFABETISMO - VISÃO REGIAO                      "/>
        <m/>
      </sharedItems>
    </cacheField>
    <cacheField name="data_carga" numFmtId="0">
      <sharedItems containsBlank="1"/>
    </cacheField>
    <cacheField name="data_referencia" numFmtId="0">
      <sharedItems containsNonDate="0" containsDate="1" containsString="0" containsBlank="1" minDate="2016-12-01T00:00:00" maxDate="2023-12-02T00:00:00"/>
    </cacheField>
    <cacheField name="valor_populacional" numFmtId="0">
      <sharedItems containsBlank="1" containsMixedTypes="1" containsNumber="1" minValue="605761" maxValue="45919049"/>
    </cacheField>
    <cacheField name="valor_pib" numFmtId="0">
      <sharedItems containsBlank="1" containsMixedTypes="1" containsNumber="1" containsInteger="1" minValue="945" maxValue="3357"/>
    </cacheField>
    <cacheField name="valor_percentual" numFmtId="0" formula="valor/100" databaseField="0"/>
    <cacheField name="% Valor_Pobreza" numFmtId="0" formula="valor_pobreza/ 100" databaseField="0"/>
    <cacheField name="Valor_Per_Capita_Educacao" numFmtId="0" formula="valor_despesa_educacao/valor_populacional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2">
  <r>
    <x v="0"/>
    <x v="0"/>
    <s v="Região Norte        "/>
    <s v="Acre                "/>
    <n v="11.5"/>
    <s v="NULL"/>
    <s v="NULL"/>
    <s v="NULL"/>
    <s v="NULL"/>
    <s v="NULL"/>
    <s v="NULL"/>
    <s v="NULL"/>
    <s v="NULL"/>
    <x v="0"/>
    <s v="2025-01-13 07:03:54.287"/>
    <d v="2017-12-01T00:00:00"/>
    <s v="NULL"/>
    <s v="NULL"/>
  </r>
  <r>
    <x v="1"/>
    <x v="0"/>
    <s v="Região Norte        "/>
    <s v="Acre                "/>
    <n v="11.3"/>
    <s v="NULL"/>
    <s v="NULL"/>
    <s v="NULL"/>
    <s v="NULL"/>
    <s v="NULL"/>
    <s v="NULL"/>
    <s v="NULL"/>
    <s v="NULL"/>
    <x v="0"/>
    <s v="2025-01-13 07:03:54.287"/>
    <d v="2018-12-01T00:00:00"/>
    <s v="NULL"/>
    <s v="NULL"/>
  </r>
  <r>
    <x v="2"/>
    <x v="0"/>
    <s v="Região Norte        "/>
    <s v="Acre                "/>
    <n v="10.9"/>
    <s v="NULL"/>
    <s v="NULL"/>
    <s v="NULL"/>
    <s v="NULL"/>
    <n v="51.9"/>
    <n v="0.55900000000000005"/>
    <n v="493001.66499999998"/>
    <n v="1417216456.96"/>
    <x v="0"/>
    <s v="2025-01-13 07:03:54.287"/>
    <d v="2019-12-01T00:00:00"/>
    <n v="881935"/>
    <s v="NULL"/>
  </r>
  <r>
    <x v="3"/>
    <x v="0"/>
    <s v="Região Norte        "/>
    <s v="Acre                "/>
    <n v="8.5"/>
    <s v="NULL"/>
    <s v="NULL"/>
    <s v="NULL"/>
    <s v="NULL"/>
    <n v="51"/>
    <n v="0.52300000000000002"/>
    <n v="434099.41399999999"/>
    <n v="2098520049.9200001"/>
    <x v="0"/>
    <s v="2025-01-13 07:03:54.287"/>
    <d v="2022-12-01T00:00:00"/>
    <n v="830018"/>
    <s v="NULL"/>
  </r>
  <r>
    <x v="4"/>
    <x v="0"/>
    <s v="Região Norte        "/>
    <s v="Acre                "/>
    <n v="9.4"/>
    <s v="NULL"/>
    <s v="NULL"/>
    <s v="NULL"/>
    <s v="NULL"/>
    <n v="51.496830736898097"/>
    <n v="0.51100000000000001"/>
    <n v="430094.69159199001"/>
    <n v="2348028381.21"/>
    <x v="0"/>
    <s v="2025-01-13 07:03:54.287"/>
    <d v="2023-12-01T00:00:00"/>
    <n v="841672.58628569602"/>
    <n v="1095"/>
  </r>
  <r>
    <x v="0"/>
    <x v="1"/>
    <s v="Região Nordeste     "/>
    <s v="Alagoas             "/>
    <n v="17.3"/>
    <s v="NULL"/>
    <s v="NULL"/>
    <s v="NULL"/>
    <s v="NULL"/>
    <s v="NULL"/>
    <s v="NULL"/>
    <s v="NULL"/>
    <s v="NULL"/>
    <x v="0"/>
    <s v="2025-01-13 07:03:54.287"/>
    <d v="2017-12-01T00:00:00"/>
    <s v="NULL"/>
    <s v="NULL"/>
  </r>
  <r>
    <x v="1"/>
    <x v="1"/>
    <s v="Região Nordeste     "/>
    <s v="Alagoas             "/>
    <n v="16.2"/>
    <s v="NULL"/>
    <s v="NULL"/>
    <s v="NULL"/>
    <s v="NULL"/>
    <s v="NULL"/>
    <s v="NULL"/>
    <s v="NULL"/>
    <s v="NULL"/>
    <x v="0"/>
    <s v="2025-01-13 07:03:54.287"/>
    <d v="2018-12-01T00:00:00"/>
    <s v="NULL"/>
    <s v="NULL"/>
  </r>
  <r>
    <x v="2"/>
    <x v="1"/>
    <s v="Região Nordeste     "/>
    <s v="Alagoas             "/>
    <n v="16"/>
    <s v="NULL"/>
    <s v="NULL"/>
    <s v="NULL"/>
    <s v="NULL"/>
    <n v="58.2"/>
    <n v="0.52700000000000002"/>
    <n v="1758787.139"/>
    <n v="1327350909.3099999"/>
    <x v="0"/>
    <s v="2025-01-13 07:03:54.287"/>
    <d v="2019-12-01T00:00:00"/>
    <n v="3337357"/>
    <s v="NULL"/>
  </r>
  <r>
    <x v="3"/>
    <x v="1"/>
    <s v="Região Nordeste     "/>
    <s v="Alagoas             "/>
    <n v="14.4"/>
    <s v="NULL"/>
    <s v="NULL"/>
    <s v="NULL"/>
    <s v="NULL"/>
    <n v="54.2"/>
    <n v="0.498"/>
    <n v="1557586.1340000001"/>
    <n v="2123822909.8199999"/>
    <x v="0"/>
    <s v="2025-01-13 07:03:54.287"/>
    <d v="2022-12-01T00:00:00"/>
    <n v="3127683"/>
    <s v="NULL"/>
  </r>
  <r>
    <x v="4"/>
    <x v="1"/>
    <s v="Região Nordeste     "/>
    <s v="Alagoas             "/>
    <n v="14.2"/>
    <s v="NULL"/>
    <s v="NULL"/>
    <s v="NULL"/>
    <s v="NULL"/>
    <n v="46.228350845068597"/>
    <n v="0.48599999999999999"/>
    <n v="1526415.7912089101"/>
    <n v="2159188864.4099998"/>
    <x v="0"/>
    <s v="2025-01-13 07:03:54.287"/>
    <d v="2023-12-01T00:00:00"/>
    <n v="3140773.2329401299"/>
    <n v="1110"/>
  </r>
  <r>
    <x v="0"/>
    <x v="2"/>
    <s v="Região Norte        "/>
    <s v="Amazonas            "/>
    <n v="5.9"/>
    <s v="NULL"/>
    <s v="NULL"/>
    <s v="NULL"/>
    <s v="NULL"/>
    <s v="NULL"/>
    <s v="NULL"/>
    <s v="NULL"/>
    <s v="NULL"/>
    <x v="0"/>
    <s v="2025-01-13 07:03:54.287"/>
    <d v="2017-12-01T00:00:00"/>
    <s v="NULL"/>
    <s v="NULL"/>
  </r>
  <r>
    <x v="1"/>
    <x v="2"/>
    <s v="Região Norte        "/>
    <s v="Amazonas            "/>
    <n v="5.5"/>
    <s v="NULL"/>
    <s v="NULL"/>
    <s v="NULL"/>
    <s v="NULL"/>
    <s v="NULL"/>
    <s v="NULL"/>
    <s v="NULL"/>
    <s v="NULL"/>
    <x v="0"/>
    <s v="2025-01-13 07:03:54.287"/>
    <d v="2018-12-01T00:00:00"/>
    <s v="NULL"/>
    <s v="NULL"/>
  </r>
  <r>
    <x v="2"/>
    <x v="2"/>
    <s v="Região Norte        "/>
    <s v="Amazonas            "/>
    <n v="5.0999999999999996"/>
    <s v="NULL"/>
    <s v="NULL"/>
    <s v="NULL"/>
    <s v="NULL"/>
    <n v="56.4"/>
    <n v="0.56599999999999995"/>
    <n v="2345841.9019999998"/>
    <n v="3494817357.4400001"/>
    <x v="0"/>
    <s v="2025-01-13 07:03:54.287"/>
    <d v="2019-12-01T00:00:00"/>
    <n v="4144597"/>
    <s v="NULL"/>
  </r>
  <r>
    <x v="3"/>
    <x v="2"/>
    <s v="Região Norte        "/>
    <s v="Amazonas            "/>
    <n v="4.9000000000000004"/>
    <s v="NULL"/>
    <s v="NULL"/>
    <s v="NULL"/>
    <s v="NULL"/>
    <n v="55.1"/>
    <n v="0.50900000000000001"/>
    <n v="2006281.017"/>
    <n v="5200735814.96"/>
    <x v="0"/>
    <s v="2025-01-13 07:03:54.287"/>
    <d v="2022-12-01T00:00:00"/>
    <n v="3941613"/>
    <s v="NULL"/>
  </r>
  <r>
    <x v="4"/>
    <x v="2"/>
    <s v="Região Norte        "/>
    <s v="Amazonas            "/>
    <n v="5.0999999999999996"/>
    <s v="NULL"/>
    <s v="NULL"/>
    <s v="NULL"/>
    <s v="NULL"/>
    <n v="45.493275580847602"/>
    <n v="0.51200000000000001"/>
    <n v="2048408.0850025499"/>
    <n v="5238786374.8100004"/>
    <x v="0"/>
    <s v="2025-01-13 07:03:54.287"/>
    <d v="2023-12-01T00:00:00"/>
    <n v="4000797.0410206001"/>
    <n v="1172"/>
  </r>
  <r>
    <x v="0"/>
    <x v="3"/>
    <s v="Região Norte        "/>
    <s v="Amapá               "/>
    <n v="4.9000000000000004"/>
    <s v="NULL"/>
    <s v="NULL"/>
    <s v="NULL"/>
    <s v="NULL"/>
    <s v="NULL"/>
    <s v="NULL"/>
    <s v="NULL"/>
    <s v="NULL"/>
    <x v="0"/>
    <s v="2025-01-13 07:03:54.287"/>
    <d v="2017-12-01T00:00:00"/>
    <s v="NULL"/>
    <s v="NULL"/>
  </r>
  <r>
    <x v="1"/>
    <x v="3"/>
    <s v="Região Norte        "/>
    <s v="Amapá               "/>
    <n v="5.7"/>
    <s v="NULL"/>
    <s v="NULL"/>
    <s v="NULL"/>
    <s v="NULL"/>
    <s v="NULL"/>
    <s v="NULL"/>
    <s v="NULL"/>
    <s v="NULL"/>
    <x v="0"/>
    <s v="2025-01-13 07:03:54.287"/>
    <d v="2018-12-01T00:00:00"/>
    <s v="NULL"/>
    <s v="NULL"/>
  </r>
  <r>
    <x v="2"/>
    <x v="3"/>
    <s v="Região Norte        "/>
    <s v="Amapá               "/>
    <n v="5.0999999999999996"/>
    <s v="NULL"/>
    <s v="NULL"/>
    <s v="NULL"/>
    <s v="NULL"/>
    <n v="53.5"/>
    <n v="0.51300000000000001"/>
    <n v="433860.00300000003"/>
    <n v="1141264670.0899999"/>
    <x v="0"/>
    <s v="2025-01-13 07:03:54.287"/>
    <d v="2019-12-01T00:00:00"/>
    <n v="845731"/>
    <s v="NULL"/>
  </r>
  <r>
    <x v="3"/>
    <x v="3"/>
    <s v="Região Norte        "/>
    <s v="Amapá               "/>
    <n v="5"/>
    <s v="NULL"/>
    <s v="NULL"/>
    <s v="NULL"/>
    <s v="NULL"/>
    <n v="47.8"/>
    <n v="0.53100000000000003"/>
    <n v="389626.02899999998"/>
    <n v="1608960649.8099999"/>
    <x v="0"/>
    <s v="2025-01-13 07:03:54.287"/>
    <d v="2022-12-01T00:00:00"/>
    <n v="733759"/>
    <s v="NULL"/>
  </r>
  <r>
    <x v="4"/>
    <x v="3"/>
    <s v="Região Norte        "/>
    <s v="Amapá               "/>
    <n v="5.8"/>
    <s v="NULL"/>
    <s v="NULL"/>
    <s v="NULL"/>
    <s v="NULL"/>
    <n v="32.892539623617303"/>
    <n v="0.49099999999999999"/>
    <n v="367003.62196953001"/>
    <n v="1637007613.6600001"/>
    <x v="0"/>
    <s v="2025-01-13 07:03:54.287"/>
    <d v="2023-12-01T00:00:00"/>
    <n v="747461.55187276995"/>
    <n v="1520"/>
  </r>
  <r>
    <x v="0"/>
    <x v="4"/>
    <s v="Região Nordeste     "/>
    <s v="Bahia               "/>
    <n v="12"/>
    <s v="NULL"/>
    <s v="NULL"/>
    <s v="NULL"/>
    <s v="NULL"/>
    <s v="NULL"/>
    <s v="NULL"/>
    <s v="NULL"/>
    <s v="NULL"/>
    <x v="0"/>
    <s v="2025-01-13 07:03:54.287"/>
    <d v="2017-12-01T00:00:00"/>
    <s v="NULL"/>
    <s v="NULL"/>
  </r>
  <r>
    <x v="1"/>
    <x v="4"/>
    <s v="Região Nordeste     "/>
    <s v="Bahia               "/>
    <n v="11.9"/>
    <s v="NULL"/>
    <s v="NULL"/>
    <s v="NULL"/>
    <s v="NULL"/>
    <s v="NULL"/>
    <s v="NULL"/>
    <s v="NULL"/>
    <s v="NULL"/>
    <x v="0"/>
    <s v="2025-01-13 07:03:54.287"/>
    <d v="2018-12-01T00:00:00"/>
    <s v="NULL"/>
    <s v="NULL"/>
  </r>
  <r>
    <x v="2"/>
    <x v="4"/>
    <s v="Região Nordeste     "/>
    <s v="Bahia               "/>
    <n v="12"/>
    <s v="NULL"/>
    <s v="NULL"/>
    <s v="NULL"/>
    <s v="NULL"/>
    <n v="50.6"/>
    <n v="0.55700000000000005"/>
    <n v="8284296.648"/>
    <n v="5603722912.21"/>
    <x v="0"/>
    <s v="2025-01-13 07:03:54.287"/>
    <d v="2019-12-01T00:00:00"/>
    <n v="14873064"/>
    <s v="NULL"/>
  </r>
  <r>
    <x v="3"/>
    <x v="4"/>
    <s v="Região Nordeste     "/>
    <s v="Bahia               "/>
    <n v="10.3"/>
    <s v="NULL"/>
    <s v="NULL"/>
    <s v="NULL"/>
    <s v="NULL"/>
    <n v="50.5"/>
    <n v="0.51100000000000001"/>
    <n v="7226370.8859999999"/>
    <n v="11444678702.540001"/>
    <x v="0"/>
    <s v="2025-01-13 07:03:54.287"/>
    <d v="2022-12-01T00:00:00"/>
    <n v="14141626"/>
    <s v="NULL"/>
  </r>
  <r>
    <x v="4"/>
    <x v="4"/>
    <s v="Região Nordeste     "/>
    <s v="Bahia               "/>
    <n v="10.199999999999999"/>
    <s v="NULL"/>
    <s v="NULL"/>
    <s v="NULL"/>
    <s v="NULL"/>
    <n v="45.956723040176499"/>
    <n v="0.49"/>
    <n v="6955489.4379017605"/>
    <n v="12637229896.790001"/>
    <x v="0"/>
    <s v="2025-01-13 07:03:54.287"/>
    <d v="2023-12-01T00:00:00"/>
    <n v="14194876.403881099"/>
    <n v="1139"/>
  </r>
  <r>
    <x v="5"/>
    <x v="5"/>
    <s v="NULL"/>
    <s v="NULL"/>
    <n v="6.7"/>
    <s v="NULL"/>
    <s v="NULL"/>
    <s v="NULL"/>
    <s v="NULL"/>
    <s v="NULL"/>
    <s v="NULL"/>
    <s v="NULL"/>
    <s v="NULL"/>
    <x v="1"/>
    <s v="2025-01-13 07:03:54.287"/>
    <d v="2016-12-01T00:00:00"/>
    <s v="NULL"/>
    <s v="NULL"/>
  </r>
  <r>
    <x v="0"/>
    <x v="5"/>
    <s v="NULL"/>
    <s v="NULL"/>
    <n v="6.5"/>
    <s v="NULL"/>
    <s v="NULL"/>
    <s v="NULL"/>
    <s v="NULL"/>
    <s v="NULL"/>
    <s v="NULL"/>
    <s v="NULL"/>
    <s v="NULL"/>
    <x v="1"/>
    <s v="2025-01-13 07:03:54.287"/>
    <d v="2017-12-01T00:00:00"/>
    <s v="NULL"/>
    <s v="NULL"/>
  </r>
  <r>
    <x v="0"/>
    <x v="5"/>
    <s v="NULL"/>
    <s v="NULL"/>
    <n v="3.8"/>
    <s v="NULL"/>
    <s v="NULL"/>
    <s v="NULL"/>
    <s v="NULL"/>
    <s v="NULL"/>
    <s v="NULL"/>
    <s v="NULL"/>
    <s v="NULL"/>
    <x v="2"/>
    <s v="2025-01-13 07:03:54.287"/>
    <d v="2017-12-01T00:00:00"/>
    <s v="NULL"/>
    <s v="NULL"/>
  </r>
  <r>
    <x v="0"/>
    <x v="5"/>
    <s v="NULL"/>
    <s v="NULL"/>
    <n v="6.7"/>
    <s v="NULL"/>
    <s v="NULL"/>
    <s v="NULL"/>
    <s v="NULL"/>
    <s v="NULL"/>
    <s v="NULL"/>
    <s v="NULL"/>
    <s v="NULL"/>
    <x v="3"/>
    <s v="2025-01-13 07:03:54.287"/>
    <d v="2017-12-01T00:00:00"/>
    <s v="NULL"/>
    <s v="NULL"/>
  </r>
  <r>
    <x v="0"/>
    <x v="5"/>
    <s v="NULL"/>
    <s v="NULL"/>
    <n v="6.3"/>
    <s v="NULL"/>
    <s v="NULL"/>
    <s v="NULL"/>
    <s v="NULL"/>
    <s v="NULL"/>
    <s v="NULL"/>
    <s v="NULL"/>
    <s v="NULL"/>
    <x v="4"/>
    <s v="2025-01-13 07:03:54.287"/>
    <d v="2017-12-01T00:00:00"/>
    <s v="NULL"/>
    <s v="NULL"/>
  </r>
  <r>
    <x v="0"/>
    <x v="5"/>
    <s v="NULL"/>
    <s v="NULL"/>
    <n v="8.6999999999999993"/>
    <s v="NULL"/>
    <s v="NULL"/>
    <s v="NULL"/>
    <s v="NULL"/>
    <s v="NULL"/>
    <s v="NULL"/>
    <s v="NULL"/>
    <s v="NULL"/>
    <x v="5"/>
    <s v="2025-01-13 07:03:54.287"/>
    <d v="2017-12-01T00:00:00"/>
    <s v="NULL"/>
    <s v="NULL"/>
  </r>
  <r>
    <x v="1"/>
    <x v="5"/>
    <s v="NULL"/>
    <s v="NULL"/>
    <n v="6.3"/>
    <s v="NULL"/>
    <s v="NULL"/>
    <s v="NULL"/>
    <s v="NULL"/>
    <s v="NULL"/>
    <s v="NULL"/>
    <s v="NULL"/>
    <s v="NULL"/>
    <x v="1"/>
    <s v="2025-01-13 07:03:54.287"/>
    <d v="2018-12-01T00:00:00"/>
    <s v="NULL"/>
    <s v="NULL"/>
  </r>
  <r>
    <x v="1"/>
    <x v="5"/>
    <s v="NULL"/>
    <s v="NULL"/>
    <n v="3.6"/>
    <s v="NULL"/>
    <s v="NULL"/>
    <s v="NULL"/>
    <s v="NULL"/>
    <s v="NULL"/>
    <s v="NULL"/>
    <s v="NULL"/>
    <s v="NULL"/>
    <x v="2"/>
    <s v="2025-01-13 07:03:54.287"/>
    <d v="2018-12-01T00:00:00"/>
    <s v="NULL"/>
    <s v="NULL"/>
  </r>
  <r>
    <x v="1"/>
    <x v="5"/>
    <s v="NULL"/>
    <s v="NULL"/>
    <n v="6.5"/>
    <s v="NULL"/>
    <s v="NULL"/>
    <s v="NULL"/>
    <s v="NULL"/>
    <s v="NULL"/>
    <s v="NULL"/>
    <s v="NULL"/>
    <s v="NULL"/>
    <x v="3"/>
    <s v="2025-01-13 07:03:54.287"/>
    <d v="2018-12-01T00:00:00"/>
    <s v="NULL"/>
    <s v="NULL"/>
  </r>
  <r>
    <x v="1"/>
    <x v="5"/>
    <s v="NULL"/>
    <s v="NULL"/>
    <n v="6.1"/>
    <s v="NULL"/>
    <s v="NULL"/>
    <s v="NULL"/>
    <s v="NULL"/>
    <s v="NULL"/>
    <s v="NULL"/>
    <s v="NULL"/>
    <s v="NULL"/>
    <x v="4"/>
    <s v="2025-01-13 07:03:54.287"/>
    <d v="2018-12-01T00:00:00"/>
    <s v="NULL"/>
    <s v="NULL"/>
  </r>
  <r>
    <x v="1"/>
    <x v="5"/>
    <s v="NULL"/>
    <s v="NULL"/>
    <n v="8.4"/>
    <s v="NULL"/>
    <s v="NULL"/>
    <s v="NULL"/>
    <s v="NULL"/>
    <s v="NULL"/>
    <s v="NULL"/>
    <s v="NULL"/>
    <s v="NULL"/>
    <x v="5"/>
    <s v="2025-01-13 07:03:54.287"/>
    <d v="2018-12-01T00:00:00"/>
    <s v="NULL"/>
    <s v="NULL"/>
  </r>
  <r>
    <x v="2"/>
    <x v="5"/>
    <s v="NULL"/>
    <s v="NULL"/>
    <n v="6.1"/>
    <s v="NULL"/>
    <s v="NULL"/>
    <s v="NULL"/>
    <s v="NULL"/>
    <s v="NULL"/>
    <s v="NULL"/>
    <s v="NULL"/>
    <s v="NULL"/>
    <x v="1"/>
    <s v="2025-01-13 07:03:54.287"/>
    <d v="2019-12-01T00:00:00"/>
    <s v="NULL"/>
    <s v="NULL"/>
  </r>
  <r>
    <x v="2"/>
    <x v="5"/>
    <s v="NULL"/>
    <s v="NULL"/>
    <n v="3.3"/>
    <s v="NULL"/>
    <s v="NULL"/>
    <s v="NULL"/>
    <s v="NULL"/>
    <s v="NULL"/>
    <s v="NULL"/>
    <s v="NULL"/>
    <s v="NULL"/>
    <x v="2"/>
    <s v="2025-01-13 07:03:54.287"/>
    <d v="2019-12-01T00:00:00"/>
    <s v="NULL"/>
    <s v="NULL"/>
  </r>
  <r>
    <x v="2"/>
    <x v="5"/>
    <s v="NULL"/>
    <s v="NULL"/>
    <n v="6.4"/>
    <s v="NULL"/>
    <s v="NULL"/>
    <s v="NULL"/>
    <s v="NULL"/>
    <s v="NULL"/>
    <s v="NULL"/>
    <s v="NULL"/>
    <s v="NULL"/>
    <x v="3"/>
    <s v="2025-01-13 07:03:54.287"/>
    <d v="2019-12-01T00:00:00"/>
    <s v="NULL"/>
    <s v="NULL"/>
  </r>
  <r>
    <x v="2"/>
    <x v="5"/>
    <s v="NULL"/>
    <s v="NULL"/>
    <n v="5.8"/>
    <s v="NULL"/>
    <s v="NULL"/>
    <s v="NULL"/>
    <s v="NULL"/>
    <s v="NULL"/>
    <s v="NULL"/>
    <s v="NULL"/>
    <s v="NULL"/>
    <x v="4"/>
    <s v="2025-01-13 07:03:54.287"/>
    <d v="2019-12-01T00:00:00"/>
    <s v="NULL"/>
    <s v="NULL"/>
  </r>
  <r>
    <x v="2"/>
    <x v="5"/>
    <s v="NULL"/>
    <s v="NULL"/>
    <n v="8.1999999999999993"/>
    <s v="NULL"/>
    <s v="NULL"/>
    <s v="NULL"/>
    <s v="NULL"/>
    <s v="NULL"/>
    <s v="NULL"/>
    <s v="NULL"/>
    <s v="NULL"/>
    <x v="5"/>
    <s v="2025-01-13 07:03:54.287"/>
    <d v="2019-12-01T00:00:00"/>
    <s v="NULL"/>
    <s v="NULL"/>
  </r>
  <r>
    <x v="3"/>
    <x v="5"/>
    <s v="NULL"/>
    <s v="NULL"/>
    <n v="5.6"/>
    <s v="NULL"/>
    <s v="NULL"/>
    <s v="NULL"/>
    <s v="NULL"/>
    <s v="NULL"/>
    <s v="NULL"/>
    <s v="NULL"/>
    <s v="NULL"/>
    <x v="1"/>
    <s v="2025-01-13 07:03:54.287"/>
    <d v="2022-12-01T00:00:00"/>
    <s v="NULL"/>
    <s v="NULL"/>
  </r>
  <r>
    <x v="3"/>
    <x v="5"/>
    <s v="NULL"/>
    <s v="NULL"/>
    <n v="3.4"/>
    <s v="NULL"/>
    <s v="NULL"/>
    <s v="NULL"/>
    <s v="NULL"/>
    <s v="NULL"/>
    <s v="NULL"/>
    <s v="NULL"/>
    <s v="NULL"/>
    <x v="2"/>
    <s v="2025-01-13 07:03:54.287"/>
    <d v="2022-12-01T00:00:00"/>
    <s v="NULL"/>
    <s v="NULL"/>
  </r>
  <r>
    <x v="3"/>
    <x v="5"/>
    <s v="NULL"/>
    <s v="NULL"/>
    <n v="5.9"/>
    <s v="NULL"/>
    <s v="NULL"/>
    <s v="NULL"/>
    <s v="NULL"/>
    <s v="NULL"/>
    <s v="NULL"/>
    <s v="NULL"/>
    <s v="NULL"/>
    <x v="3"/>
    <s v="2025-01-13 07:03:54.287"/>
    <d v="2022-12-01T00:00:00"/>
    <s v="NULL"/>
    <s v="NULL"/>
  </r>
  <r>
    <x v="3"/>
    <x v="5"/>
    <s v="NULL"/>
    <s v="NULL"/>
    <n v="5.4"/>
    <s v="NULL"/>
    <s v="NULL"/>
    <s v="NULL"/>
    <s v="NULL"/>
    <s v="NULL"/>
    <s v="NULL"/>
    <s v="NULL"/>
    <s v="NULL"/>
    <x v="4"/>
    <s v="2025-01-13 07:03:54.287"/>
    <d v="2022-12-01T00:00:00"/>
    <s v="NULL"/>
    <s v="NULL"/>
  </r>
  <r>
    <x v="3"/>
    <x v="5"/>
    <s v="NULL"/>
    <s v="NULL"/>
    <n v="7.4"/>
    <s v="NULL"/>
    <s v="NULL"/>
    <s v="NULL"/>
    <s v="NULL"/>
    <s v="NULL"/>
    <s v="NULL"/>
    <s v="NULL"/>
    <s v="NULL"/>
    <x v="5"/>
    <s v="2025-01-13 07:03:54.287"/>
    <d v="2022-12-01T00:00:00"/>
    <s v="NULL"/>
    <s v="NULL"/>
  </r>
  <r>
    <x v="4"/>
    <x v="5"/>
    <s v="NULL"/>
    <s v="NULL"/>
    <n v="5.4"/>
    <s v="NULL"/>
    <s v="NULL"/>
    <s v="NULL"/>
    <s v="NULL"/>
    <s v="NULL"/>
    <s v="NULL"/>
    <s v="NULL"/>
    <s v="NULL"/>
    <x v="1"/>
    <s v="2025-01-13 07:03:54.287"/>
    <d v="2023-12-01T00:00:00"/>
    <s v="NULL"/>
    <s v="NULL"/>
  </r>
  <r>
    <x v="4"/>
    <x v="5"/>
    <s v="NULL"/>
    <s v="NULL"/>
    <n v="3.2"/>
    <s v="NULL"/>
    <s v="NULL"/>
    <s v="NULL"/>
    <s v="NULL"/>
    <s v="NULL"/>
    <s v="NULL"/>
    <s v="NULL"/>
    <s v="NULL"/>
    <x v="2"/>
    <s v="2025-01-13 07:03:54.287"/>
    <d v="2023-12-01T00:00:00"/>
    <s v="NULL"/>
    <s v="NULL"/>
  </r>
  <r>
    <x v="4"/>
    <x v="5"/>
    <s v="NULL"/>
    <s v="NULL"/>
    <n v="5.7"/>
    <s v="NULL"/>
    <s v="NULL"/>
    <s v="NULL"/>
    <s v="NULL"/>
    <s v="NULL"/>
    <s v="NULL"/>
    <s v="NULL"/>
    <s v="NULL"/>
    <x v="3"/>
    <s v="2025-01-13 07:03:54.287"/>
    <d v="2023-12-01T00:00:00"/>
    <s v="NULL"/>
    <s v="NULL"/>
  </r>
  <r>
    <x v="4"/>
    <x v="5"/>
    <s v="NULL"/>
    <s v="NULL"/>
    <n v="5.2"/>
    <s v="NULL"/>
    <s v="NULL"/>
    <s v="NULL"/>
    <s v="NULL"/>
    <s v="NULL"/>
    <s v="NULL"/>
    <s v="NULL"/>
    <s v="NULL"/>
    <x v="4"/>
    <s v="2025-01-13 07:03:54.287"/>
    <d v="2023-12-01T00:00:00"/>
    <s v="NULL"/>
    <s v="NULL"/>
  </r>
  <r>
    <x v="4"/>
    <x v="5"/>
    <s v="NULL"/>
    <s v="NULL"/>
    <n v="7.1"/>
    <s v="NULL"/>
    <s v="NULL"/>
    <s v="NULL"/>
    <s v="NULL"/>
    <s v="NULL"/>
    <s v="NULL"/>
    <s v="NULL"/>
    <s v="NULL"/>
    <x v="5"/>
    <s v="2025-01-13 07:03:54.287"/>
    <d v="2023-12-01T00:00:00"/>
    <s v="NULL"/>
    <s v="NULL"/>
  </r>
  <r>
    <x v="0"/>
    <x v="6"/>
    <s v="Região Nordeste     "/>
    <s v="Ceará               "/>
    <n v="13.4"/>
    <s v="NULL"/>
    <s v="NULL"/>
    <s v="NULL"/>
    <s v="NULL"/>
    <s v="NULL"/>
    <s v="NULL"/>
    <s v="NULL"/>
    <s v="NULL"/>
    <x v="0"/>
    <s v="2025-01-13 07:03:54.287"/>
    <d v="2017-12-01T00:00:00"/>
    <s v="NULL"/>
    <s v="NULL"/>
  </r>
  <r>
    <x v="1"/>
    <x v="6"/>
    <s v="Região Nordeste     "/>
    <s v="Ceará               "/>
    <n v="12.4"/>
    <s v="NULL"/>
    <s v="NULL"/>
    <s v="NULL"/>
    <s v="NULL"/>
    <s v="NULL"/>
    <s v="NULL"/>
    <s v="NULL"/>
    <s v="NULL"/>
    <x v="0"/>
    <s v="2025-01-13 07:03:54.287"/>
    <d v="2018-12-01T00:00:00"/>
    <s v="NULL"/>
    <s v="NULL"/>
  </r>
  <r>
    <x v="2"/>
    <x v="6"/>
    <s v="Região Nordeste     "/>
    <s v="Ceará               "/>
    <n v="12.7"/>
    <s v="NULL"/>
    <s v="NULL"/>
    <s v="NULL"/>
    <s v="NULL"/>
    <n v="51"/>
    <n v="0.56200000000000006"/>
    <n v="5132227.8360000001"/>
    <n v="3400336529.29"/>
    <x v="0"/>
    <s v="2025-01-13 07:03:54.287"/>
    <d v="2019-12-01T00:00:00"/>
    <n v="9132078"/>
    <s v="NULL"/>
  </r>
  <r>
    <x v="3"/>
    <x v="6"/>
    <s v="Região Nordeste     "/>
    <s v="Ceará               "/>
    <n v="12"/>
    <s v="NULL"/>
    <s v="NULL"/>
    <s v="NULL"/>
    <s v="NULL"/>
    <n v="50.7"/>
    <n v="0.51800000000000002"/>
    <n v="4555787.7259999998"/>
    <n v="5447539966.4099998"/>
    <x v="0"/>
    <s v="2025-01-13 07:03:54.287"/>
    <d v="2022-12-01T00:00:00"/>
    <n v="8794957"/>
    <s v="NULL"/>
  </r>
  <r>
    <x v="4"/>
    <x v="6"/>
    <s v="Região Nordeste     "/>
    <s v="Ceará               "/>
    <n v="11.5"/>
    <s v="NULL"/>
    <s v="NULL"/>
    <s v="NULL"/>
    <s v="NULL"/>
    <n v="48.723369260725804"/>
    <n v="0.51300000000000001"/>
    <n v="4538537.1773739001"/>
    <n v="6835302996.7600002"/>
    <x v="0"/>
    <s v="2025-01-13 07:03:54.287"/>
    <d v="2023-12-01T00:00:00"/>
    <n v="8847051.0280192904"/>
    <n v="1166"/>
  </r>
  <r>
    <x v="5"/>
    <x v="7"/>
    <s v="Região Centro-oeste "/>
    <s v="NULL"/>
    <n v="5.2"/>
    <s v="NULL"/>
    <s v="NULL"/>
    <s v="NULL"/>
    <s v="NULL"/>
    <s v="NULL"/>
    <s v="NULL"/>
    <s v="NULL"/>
    <s v="NULL"/>
    <x v="6"/>
    <s v="2025-01-13 07:03:54.287"/>
    <d v="2016-12-01T00:00:00"/>
    <s v="NULL"/>
    <s v="NULL"/>
  </r>
  <r>
    <x v="0"/>
    <x v="7"/>
    <s v="Região Centro-oeste "/>
    <s v="NULL"/>
    <n v="4.8"/>
    <s v="NULL"/>
    <s v="NULL"/>
    <s v="NULL"/>
    <s v="NULL"/>
    <s v="NULL"/>
    <s v="NULL"/>
    <s v="NULL"/>
    <s v="NULL"/>
    <x v="6"/>
    <s v="2025-01-13 07:03:54.287"/>
    <d v="2017-12-01T00:00:00"/>
    <s v="NULL"/>
    <s v="NULL"/>
  </r>
  <r>
    <x v="1"/>
    <x v="7"/>
    <s v="Região Centro-oeste "/>
    <s v="NULL"/>
    <n v="4.9000000000000004"/>
    <s v="NULL"/>
    <s v="NULL"/>
    <s v="NULL"/>
    <s v="NULL"/>
    <s v="NULL"/>
    <s v="NULL"/>
    <s v="NULL"/>
    <s v="NULL"/>
    <x v="6"/>
    <s v="2025-01-13 07:03:54.287"/>
    <d v="2018-12-01T00:00:00"/>
    <s v="NULL"/>
    <s v="NULL"/>
  </r>
  <r>
    <x v="2"/>
    <x v="7"/>
    <s v="Região Centro-oeste "/>
    <s v="NULL"/>
    <n v="4.4000000000000004"/>
    <s v="NULL"/>
    <s v="NULL"/>
    <s v="NULL"/>
    <s v="NULL"/>
    <s v="NULL"/>
    <s v="NULL"/>
    <s v="NULL"/>
    <s v="NULL"/>
    <x v="6"/>
    <s v="2025-01-13 07:03:54.287"/>
    <d v="2019-12-01T00:00:00"/>
    <s v="NULL"/>
    <s v="NULL"/>
  </r>
  <r>
    <x v="3"/>
    <x v="7"/>
    <s v="Região Centro-oeste "/>
    <s v="NULL"/>
    <n v="4"/>
    <s v="NULL"/>
    <s v="NULL"/>
    <s v="NULL"/>
    <s v="NULL"/>
    <s v="NULL"/>
    <s v="NULL"/>
    <s v="NULL"/>
    <s v="NULL"/>
    <x v="6"/>
    <s v="2025-01-13 07:03:54.287"/>
    <d v="2022-12-01T00:00:00"/>
    <s v="NULL"/>
    <s v="NULL"/>
  </r>
  <r>
    <x v="4"/>
    <x v="7"/>
    <s v="Região Centro-oeste "/>
    <s v="NULL"/>
    <n v="3.7"/>
    <s v="NULL"/>
    <s v="NULL"/>
    <s v="NULL"/>
    <s v="NULL"/>
    <s v="NULL"/>
    <s v="NULL"/>
    <s v="NULL"/>
    <s v="NULL"/>
    <x v="6"/>
    <s v="2025-01-13 07:03:54.287"/>
    <d v="2023-12-01T00:00:00"/>
    <s v="NULL"/>
    <s v="NULL"/>
  </r>
  <r>
    <x v="0"/>
    <x v="8"/>
    <s v="Região Centro-oeste "/>
    <s v="Distrito Federal    "/>
    <n v="2.2999999999999998"/>
    <s v="NULL"/>
    <s v="NULL"/>
    <s v="NULL"/>
    <s v="NULL"/>
    <s v="NULL"/>
    <s v="NULL"/>
    <s v="NULL"/>
    <s v="NULL"/>
    <x v="0"/>
    <s v="2025-01-13 07:03:54.287"/>
    <d v="2017-12-01T00:00:00"/>
    <s v="NULL"/>
    <s v="NULL"/>
  </r>
  <r>
    <x v="1"/>
    <x v="8"/>
    <s v="Região Centro-oeste "/>
    <s v="Distrito Federal    "/>
    <n v="2.9"/>
    <s v="NULL"/>
    <s v="NULL"/>
    <s v="NULL"/>
    <s v="NULL"/>
    <s v="NULL"/>
    <s v="NULL"/>
    <s v="NULL"/>
    <s v="NULL"/>
    <x v="0"/>
    <s v="2025-01-13 07:03:54.287"/>
    <d v="2018-12-01T00:00:00"/>
    <s v="NULL"/>
    <s v="NULL"/>
  </r>
  <r>
    <x v="2"/>
    <x v="8"/>
    <s v="Região Centro-oeste "/>
    <s v="Distrito Federal    "/>
    <n v="2.5"/>
    <s v="NULL"/>
    <s v="NULL"/>
    <s v="NULL"/>
    <s v="NULL"/>
    <n v="18"/>
    <n v="0.55400000000000005"/>
    <n v="1670458.4720000001"/>
    <n v="4972352315.1899996"/>
    <x v="0"/>
    <s v="2025-01-13 07:03:54.287"/>
    <d v="2019-12-01T00:00:00"/>
    <n v="3015268"/>
    <s v="NULL"/>
  </r>
  <r>
    <x v="3"/>
    <x v="8"/>
    <s v="Região Centro-oeste "/>
    <s v="Distrito Federal    "/>
    <n v="1.9"/>
    <s v="NULL"/>
    <s v="NULL"/>
    <s v="NULL"/>
    <s v="NULL"/>
    <n v="17.100000000000001"/>
    <n v="0.53600000000000003"/>
    <n v="1510116.216"/>
    <n v="6291615058.4499998"/>
    <x v="0"/>
    <s v="2025-01-13 07:03:54.287"/>
    <d v="2022-12-01T00:00:00"/>
    <n v="2817381"/>
    <s v="NULL"/>
  </r>
  <r>
    <x v="4"/>
    <x v="8"/>
    <s v="Região Centro-oeste "/>
    <s v="Distrito Federal    "/>
    <n v="1.7"/>
    <s v="NULL"/>
    <s v="NULL"/>
    <s v="NULL"/>
    <s v="NULL"/>
    <n v="15.414775595530701"/>
    <n v="0.54300000000000004"/>
    <n v="1549763.4828161499"/>
    <n v="5816639415.6899996"/>
    <x v="0"/>
    <s v="2025-01-13 07:03:54.287"/>
    <d v="2023-12-01T00:00:00"/>
    <n v="2854076.3956098501"/>
    <n v="3357"/>
  </r>
  <r>
    <x v="0"/>
    <x v="9"/>
    <s v="Região Sudeste      "/>
    <s v="Espírito Santo      "/>
    <n v="5.0999999999999996"/>
    <s v="NULL"/>
    <s v="NULL"/>
    <s v="NULL"/>
    <s v="NULL"/>
    <s v="NULL"/>
    <s v="NULL"/>
    <s v="NULL"/>
    <s v="NULL"/>
    <x v="0"/>
    <s v="2025-01-13 07:03:54.287"/>
    <d v="2017-12-01T00:00:00"/>
    <s v="NULL"/>
    <s v="NULL"/>
  </r>
  <r>
    <x v="1"/>
    <x v="9"/>
    <s v="Região Sudeste      "/>
    <s v="Espírito Santo      "/>
    <n v="5"/>
    <s v="NULL"/>
    <s v="NULL"/>
    <s v="NULL"/>
    <s v="NULL"/>
    <s v="NULL"/>
    <s v="NULL"/>
    <s v="NULL"/>
    <s v="NULL"/>
    <x v="0"/>
    <s v="2025-01-13 07:03:54.287"/>
    <d v="2018-12-01T00:00:00"/>
    <s v="NULL"/>
    <s v="NULL"/>
  </r>
  <r>
    <x v="2"/>
    <x v="9"/>
    <s v="Região Sudeste      "/>
    <s v="Espírito Santo      "/>
    <n v="4.8"/>
    <s v="NULL"/>
    <s v="NULL"/>
    <s v="NULL"/>
    <s v="NULL"/>
    <n v="27.7"/>
    <n v="0.52"/>
    <n v="2089698"/>
    <n v="1453407153.5"/>
    <x v="0"/>
    <s v="2025-01-13 07:03:54.287"/>
    <d v="2019-12-01T00:00:00"/>
    <n v="4018650"/>
    <s v="NULL"/>
  </r>
  <r>
    <x v="3"/>
    <x v="9"/>
    <s v="Região Sudeste      "/>
    <s v="Espírito Santo      "/>
    <n v="4.7"/>
    <s v="NULL"/>
    <s v="NULL"/>
    <s v="NULL"/>
    <s v="NULL"/>
    <n v="26.3"/>
    <n v="0.49299999999999999"/>
    <n v="1890020.0160000001"/>
    <n v="3079125778.27"/>
    <x v="0"/>
    <s v="2025-01-13 07:03:54.287"/>
    <d v="2022-12-01T00:00:00"/>
    <n v="3833712"/>
    <s v="NULL"/>
  </r>
  <r>
    <x v="4"/>
    <x v="9"/>
    <s v="Região Sudeste      "/>
    <s v="Espírito Santo      "/>
    <n v="4.4000000000000004"/>
    <s v="NULL"/>
    <s v="NULL"/>
    <s v="NULL"/>
    <s v="NULL"/>
    <n v="22.813462637924399"/>
    <n v="0.48599999999999999"/>
    <n v="1883899.52720601"/>
    <n v="3285699122.4400001"/>
    <x v="0"/>
    <s v="2025-01-13 07:03:54.287"/>
    <d v="2023-12-01T00:00:00"/>
    <n v="3876336.4757325202"/>
    <n v="1915"/>
  </r>
  <r>
    <x v="0"/>
    <x v="10"/>
    <s v="Região Centro-oeste "/>
    <s v="Goiás               "/>
    <n v="5.4"/>
    <s v="NULL"/>
    <s v="NULL"/>
    <s v="NULL"/>
    <s v="NULL"/>
    <s v="NULL"/>
    <s v="NULL"/>
    <s v="NULL"/>
    <s v="NULL"/>
    <x v="0"/>
    <s v="2025-01-13 07:03:54.287"/>
    <d v="2017-12-01T00:00:00"/>
    <s v="NULL"/>
    <s v="NULL"/>
  </r>
  <r>
    <x v="1"/>
    <x v="10"/>
    <s v="Região Centro-oeste "/>
    <s v="Goiás               "/>
    <n v="5.2"/>
    <s v="NULL"/>
    <s v="NULL"/>
    <s v="NULL"/>
    <s v="NULL"/>
    <s v="NULL"/>
    <s v="NULL"/>
    <s v="NULL"/>
    <s v="NULL"/>
    <x v="0"/>
    <s v="2025-01-13 07:03:54.287"/>
    <d v="2018-12-01T00:00:00"/>
    <s v="NULL"/>
    <s v="NULL"/>
  </r>
  <r>
    <x v="2"/>
    <x v="10"/>
    <s v="Região Centro-oeste "/>
    <s v="Goiás               "/>
    <n v="4.5999999999999996"/>
    <s v="NULL"/>
    <s v="NULL"/>
    <s v="NULL"/>
    <s v="NULL"/>
    <n v="27.1"/>
    <n v="0.46"/>
    <n v="3228442.84"/>
    <n v="5448902014.0799999"/>
    <x v="0"/>
    <s v="2025-01-13 07:03:54.287"/>
    <d v="2019-12-01T00:00:00"/>
    <n v="7018354"/>
    <s v="NULL"/>
  </r>
  <r>
    <x v="3"/>
    <x v="10"/>
    <s v="Região Centro-oeste "/>
    <s v="Goiás               "/>
    <n v="4.5"/>
    <s v="NULL"/>
    <s v="NULL"/>
    <s v="NULL"/>
    <s v="NULL"/>
    <n v="22.7"/>
    <n v="0.45600000000000002"/>
    <n v="3217761.72"/>
    <n v="5824915549.8999996"/>
    <x v="0"/>
    <s v="2025-01-13 07:03:54.287"/>
    <d v="2022-12-01T00:00:00"/>
    <n v="7056495"/>
    <s v="NULL"/>
  </r>
  <r>
    <x v="4"/>
    <x v="10"/>
    <s v="Região Centro-oeste "/>
    <s v="Goiás               "/>
    <n v="4"/>
    <s v="NULL"/>
    <s v="NULL"/>
    <s v="NULL"/>
    <s v="NULL"/>
    <n v="18.438888425617701"/>
    <n v="0.47299999999999998"/>
    <n v="3382185.57886738"/>
    <n v="6090054516.9899998"/>
    <x v="0"/>
    <s v="2025-01-13 07:03:54.287"/>
    <d v="2023-12-01T00:00:00"/>
    <n v="7150498.0525737302"/>
    <n v="2017"/>
  </r>
  <r>
    <x v="0"/>
    <x v="11"/>
    <s v="Região Nordeste     "/>
    <s v="Maranhão            "/>
    <n v="15.8"/>
    <s v="NULL"/>
    <s v="NULL"/>
    <s v="NULL"/>
    <s v="NULL"/>
    <s v="NULL"/>
    <s v="NULL"/>
    <s v="NULL"/>
    <s v="NULL"/>
    <x v="0"/>
    <s v="2025-01-13 07:03:54.287"/>
    <d v="2017-12-01T00:00:00"/>
    <s v="NULL"/>
    <s v="NULL"/>
  </r>
  <r>
    <x v="1"/>
    <x v="11"/>
    <s v="Região Nordeste     "/>
    <s v="Maranhão            "/>
    <n v="15.3"/>
    <s v="NULL"/>
    <s v="NULL"/>
    <s v="NULL"/>
    <s v="NULL"/>
    <s v="NULL"/>
    <s v="NULL"/>
    <s v="NULL"/>
    <s v="NULL"/>
    <x v="0"/>
    <s v="2025-01-13 07:03:54.287"/>
    <d v="2018-12-01T00:00:00"/>
    <s v="NULL"/>
    <s v="NULL"/>
  </r>
  <r>
    <x v="2"/>
    <x v="11"/>
    <s v="Região Nordeste     "/>
    <s v="Maranhão            "/>
    <n v="14.6"/>
    <s v="NULL"/>
    <s v="NULL"/>
    <s v="NULL"/>
    <s v="NULL"/>
    <n v="62.1"/>
    <n v="0.53100000000000003"/>
    <n v="3756921.111"/>
    <n v="3062795258.3499999"/>
    <x v="0"/>
    <s v="2025-01-13 07:03:54.287"/>
    <d v="2019-12-01T00:00:00"/>
    <n v="7075181"/>
    <s v="NULL"/>
  </r>
  <r>
    <x v="3"/>
    <x v="11"/>
    <s v="Região Nordeste     "/>
    <s v="Maranhão            "/>
    <n v="12.1"/>
    <s v="NULL"/>
    <s v="NULL"/>
    <s v="NULL"/>
    <s v="NULL"/>
    <n v="56.7"/>
    <n v="0.49099999999999999"/>
    <n v="3327359.2089999998"/>
    <n v="3775463113.9099998"/>
    <x v="0"/>
    <s v="2025-01-13 07:03:54.287"/>
    <d v="2022-12-01T00:00:00"/>
    <n v="6776699"/>
    <s v="NULL"/>
  </r>
  <r>
    <x v="4"/>
    <x v="11"/>
    <s v="Região Nordeste     "/>
    <s v="Maranhão            "/>
    <n v="11.5"/>
    <s v="NULL"/>
    <s v="NULL"/>
    <s v="NULL"/>
    <s v="NULL"/>
    <n v="51.218009041052298"/>
    <n v="0.49199999999999999"/>
    <n v="3352483.03298388"/>
    <n v="3803144060.0100002"/>
    <x v="0"/>
    <s v="2025-01-13 07:03:54.287"/>
    <d v="2023-12-01T00:00:00"/>
    <n v="6813989.9044387797"/>
    <n v="945"/>
  </r>
  <r>
    <x v="0"/>
    <x v="12"/>
    <s v="Região Sudeste      "/>
    <s v="Minas Gerais        "/>
    <n v="5.6"/>
    <s v="NULL"/>
    <s v="NULL"/>
    <s v="NULL"/>
    <s v="NULL"/>
    <s v="NULL"/>
    <s v="NULL"/>
    <s v="NULL"/>
    <s v="NULL"/>
    <x v="0"/>
    <s v="2025-01-13 07:03:54.287"/>
    <d v="2017-12-01T00:00:00"/>
    <s v="NULL"/>
    <s v="NULL"/>
  </r>
  <r>
    <x v="1"/>
    <x v="12"/>
    <s v="Região Sudeste      "/>
    <s v="Minas Gerais        "/>
    <n v="5.4"/>
    <s v="NULL"/>
    <s v="NULL"/>
    <s v="NULL"/>
    <s v="NULL"/>
    <s v="NULL"/>
    <s v="NULL"/>
    <s v="NULL"/>
    <s v="NULL"/>
    <x v="0"/>
    <s v="2025-01-13 07:03:54.287"/>
    <d v="2018-12-01T00:00:00"/>
    <s v="NULL"/>
    <s v="NULL"/>
  </r>
  <r>
    <x v="2"/>
    <x v="12"/>
    <s v="Região Sudeste      "/>
    <s v="Minas Gerais        "/>
    <n v="5"/>
    <s v="NULL"/>
    <s v="NULL"/>
    <s v="NULL"/>
    <s v="NULL"/>
    <n v="27.3"/>
    <n v="0.48699999999999999"/>
    <n v="10309201.217"/>
    <n v="9644212862.5499992"/>
    <x v="0"/>
    <s v="2025-01-13 07:03:54.287"/>
    <d v="2019-12-01T00:00:00"/>
    <n v="21168791"/>
    <s v="NULL"/>
  </r>
  <r>
    <x v="3"/>
    <x v="12"/>
    <s v="Região Sudeste      "/>
    <s v="Minas Gerais        "/>
    <n v="4.8"/>
    <s v="NULL"/>
    <s v="NULL"/>
    <s v="NULL"/>
    <s v="NULL"/>
    <n v="27"/>
    <n v="0.46600000000000003"/>
    <n v="9571634.8739999998"/>
    <n v="16216052551.59"/>
    <x v="0"/>
    <s v="2025-01-13 07:03:54.287"/>
    <d v="2022-12-01T00:00:00"/>
    <n v="20539989"/>
    <s v="NULL"/>
  </r>
  <r>
    <x v="4"/>
    <x v="12"/>
    <s v="Região Sudeste      "/>
    <s v="Minas Gerais        "/>
    <n v="4.5999999999999996"/>
    <s v="NULL"/>
    <s v="NULL"/>
    <s v="NULL"/>
    <s v="NULL"/>
    <n v="19.769531401614799"/>
    <n v="0.47599999999999998"/>
    <n v="9833021.1134182997"/>
    <n v="16754659102.65"/>
    <x v="0"/>
    <s v="2025-01-13 07:03:54.287"/>
    <d v="2023-12-01T00:00:00"/>
    <n v="20657607.3811309"/>
    <n v="1918"/>
  </r>
  <r>
    <x v="0"/>
    <x v="13"/>
    <s v="Região Centro-oeste "/>
    <s v="Mato Grosso do Sul  "/>
    <n v="4.5999999999999996"/>
    <s v="NULL"/>
    <s v="NULL"/>
    <s v="NULL"/>
    <s v="NULL"/>
    <s v="NULL"/>
    <s v="NULL"/>
    <s v="NULL"/>
    <s v="NULL"/>
    <x v="0"/>
    <s v="2025-01-13 07:03:54.287"/>
    <d v="2017-12-01T00:00:00"/>
    <s v="NULL"/>
    <s v="NULL"/>
  </r>
  <r>
    <x v="1"/>
    <x v="13"/>
    <s v="Região Centro-oeste "/>
    <s v="Mato Grosso do Sul  "/>
    <n v="4.5"/>
    <s v="NULL"/>
    <s v="NULL"/>
    <s v="NULL"/>
    <s v="NULL"/>
    <s v="NULL"/>
    <s v="NULL"/>
    <s v="NULL"/>
    <s v="NULL"/>
    <x v="0"/>
    <s v="2025-01-13 07:03:54.287"/>
    <d v="2018-12-01T00:00:00"/>
    <s v="NULL"/>
    <s v="NULL"/>
  </r>
  <r>
    <x v="2"/>
    <x v="13"/>
    <s v="Região Centro-oeste "/>
    <s v="Mato Grosso do Sul  "/>
    <n v="4.5999999999999996"/>
    <s v="NULL"/>
    <s v="NULL"/>
    <s v="NULL"/>
    <s v="NULL"/>
    <n v="22.2"/>
    <n v="0.48299999999999998"/>
    <n v="1342250.2379999999"/>
    <n v="1846038838.4300001"/>
    <x v="0"/>
    <s v="2025-01-13 07:03:54.287"/>
    <d v="2019-12-01T00:00:00"/>
    <n v="2778986"/>
    <s v="NULL"/>
  </r>
  <r>
    <x v="3"/>
    <x v="13"/>
    <s v="Região Centro-oeste "/>
    <s v="Mato Grosso do Sul  "/>
    <n v="4"/>
    <s v="NULL"/>
    <s v="NULL"/>
    <s v="NULL"/>
    <s v="NULL"/>
    <n v="21.3"/>
    <n v="0.47799999999999998"/>
    <n v="1317852.2139999999"/>
    <n v="2912106957.5500002"/>
    <x v="0"/>
    <s v="2025-01-13 07:03:54.287"/>
    <d v="2022-12-01T00:00:00"/>
    <n v="2757013"/>
    <s v="NULL"/>
  </r>
  <r>
    <x v="4"/>
    <x v="13"/>
    <s v="Região Centro-oeste "/>
    <s v="Mato Grosso do Sul  "/>
    <n v="3.9"/>
    <s v="NULL"/>
    <s v="NULL"/>
    <s v="NULL"/>
    <s v="NULL"/>
    <n v="19.278858019519902"/>
    <n v="0.47699999999999998"/>
    <n v="1329263.5466096699"/>
    <n v="3292561617"/>
    <x v="0"/>
    <s v="2025-01-13 07:03:54.287"/>
    <d v="2023-12-01T00:00:00"/>
    <n v="2786716.0306282402"/>
    <n v="2030"/>
  </r>
  <r>
    <x v="0"/>
    <x v="14"/>
    <s v="Região Centro-oeste "/>
    <s v="Mato Grosso         "/>
    <n v="6"/>
    <s v="NULL"/>
    <s v="NULL"/>
    <s v="NULL"/>
    <s v="NULL"/>
    <s v="NULL"/>
    <s v="NULL"/>
    <s v="NULL"/>
    <s v="NULL"/>
    <x v="0"/>
    <s v="2025-01-13 07:03:54.287"/>
    <d v="2017-12-01T00:00:00"/>
    <s v="NULL"/>
    <s v="NULL"/>
  </r>
  <r>
    <x v="1"/>
    <x v="14"/>
    <s v="Região Centro-oeste "/>
    <s v="Mato Grosso         "/>
    <n v="6.4"/>
    <s v="NULL"/>
    <s v="NULL"/>
    <s v="NULL"/>
    <s v="NULL"/>
    <s v="NULL"/>
    <s v="NULL"/>
    <s v="NULL"/>
    <s v="NULL"/>
    <x v="0"/>
    <s v="2025-01-13 07:03:54.287"/>
    <d v="2018-12-01T00:00:00"/>
    <s v="NULL"/>
    <s v="NULL"/>
  </r>
  <r>
    <x v="2"/>
    <x v="14"/>
    <s v="Região Centro-oeste "/>
    <s v="Mato Grosso         "/>
    <n v="5.6"/>
    <s v="NULL"/>
    <s v="NULL"/>
    <s v="NULL"/>
    <s v="NULL"/>
    <n v="23"/>
    <n v="0.45400000000000001"/>
    <n v="1581947.564"/>
    <n v="2787323421.2199998"/>
    <x v="0"/>
    <s v="2025-01-13 07:03:54.287"/>
    <d v="2019-12-01T00:00:00"/>
    <n v="3484466"/>
    <s v="NULL"/>
  </r>
  <r>
    <x v="3"/>
    <x v="14"/>
    <s v="Região Centro-oeste "/>
    <s v="Mato Grosso         "/>
    <n v="4.9000000000000004"/>
    <s v="NULL"/>
    <s v="NULL"/>
    <s v="NULL"/>
    <s v="NULL"/>
    <n v="22.1"/>
    <n v="0.45"/>
    <n v="1646392.05"/>
    <n v="4884443573.9499998"/>
    <x v="0"/>
    <s v="2025-01-13 07:03:54.287"/>
    <d v="2022-12-01T00:00:00"/>
    <n v="3658649"/>
    <s v="NULL"/>
  </r>
  <r>
    <x v="4"/>
    <x v="14"/>
    <s v="Região Centro-oeste "/>
    <s v="Mato Grosso         "/>
    <n v="4.5"/>
    <s v="NULL"/>
    <s v="NULL"/>
    <s v="NULL"/>
    <s v="NULL"/>
    <n v="17.242688157723201"/>
    <n v="0.45200000000000001"/>
    <n v="1673234.7352684999"/>
    <n v="5496034001.5"/>
    <x v="0"/>
    <s v="2025-01-13 07:03:54.287"/>
    <d v="2023-12-01T00:00:00"/>
    <n v="3701846.75944359"/>
    <n v="1991"/>
  </r>
  <r>
    <x v="5"/>
    <x v="15"/>
    <s v="Região Norte        "/>
    <s v="NULL"/>
    <n v="7.9"/>
    <s v="NULL"/>
    <s v="NULL"/>
    <s v="NULL"/>
    <s v="NULL"/>
    <s v="NULL"/>
    <s v="NULL"/>
    <s v="NULL"/>
    <s v="NULL"/>
    <x v="6"/>
    <s v="2025-01-13 07:03:54.287"/>
    <d v="2016-12-01T00:00:00"/>
    <s v="NULL"/>
    <s v="NULL"/>
  </r>
  <r>
    <x v="0"/>
    <x v="15"/>
    <s v="Região Norte        "/>
    <s v="NULL"/>
    <n v="7.6"/>
    <s v="NULL"/>
    <s v="NULL"/>
    <s v="NULL"/>
    <s v="NULL"/>
    <s v="NULL"/>
    <s v="NULL"/>
    <s v="NULL"/>
    <s v="NULL"/>
    <x v="6"/>
    <s v="2025-01-13 07:03:54.287"/>
    <d v="2017-12-01T00:00:00"/>
    <s v="NULL"/>
    <s v="NULL"/>
  </r>
  <r>
    <x v="1"/>
    <x v="15"/>
    <s v="Região Norte        "/>
    <s v="NULL"/>
    <n v="7.4"/>
    <s v="NULL"/>
    <s v="NULL"/>
    <s v="NULL"/>
    <s v="NULL"/>
    <s v="NULL"/>
    <s v="NULL"/>
    <s v="NULL"/>
    <s v="NULL"/>
    <x v="6"/>
    <s v="2025-01-13 07:03:54.287"/>
    <d v="2018-12-01T00:00:00"/>
    <s v="NULL"/>
    <s v="NULL"/>
  </r>
  <r>
    <x v="2"/>
    <x v="15"/>
    <s v="Região Norte        "/>
    <s v="NULL"/>
    <n v="7"/>
    <s v="NULL"/>
    <s v="NULL"/>
    <s v="NULL"/>
    <s v="NULL"/>
    <s v="NULL"/>
    <s v="NULL"/>
    <s v="NULL"/>
    <s v="NULL"/>
    <x v="6"/>
    <s v="2025-01-13 07:03:54.287"/>
    <d v="2019-12-01T00:00:00"/>
    <s v="NULL"/>
    <s v="NULL"/>
  </r>
  <r>
    <x v="3"/>
    <x v="15"/>
    <s v="Região Norte        "/>
    <s v="NULL"/>
    <n v="6.4"/>
    <s v="NULL"/>
    <s v="NULL"/>
    <s v="NULL"/>
    <s v="NULL"/>
    <s v="NULL"/>
    <s v="NULL"/>
    <s v="NULL"/>
    <s v="NULL"/>
    <x v="6"/>
    <s v="2025-01-13 07:03:54.287"/>
    <d v="2022-12-01T00:00:00"/>
    <s v="NULL"/>
    <s v="NULL"/>
  </r>
  <r>
    <x v="4"/>
    <x v="15"/>
    <s v="Região Norte        "/>
    <s v="NULL"/>
    <n v="6.4"/>
    <s v="NULL"/>
    <s v="NULL"/>
    <s v="NULL"/>
    <s v="NULL"/>
    <s v="NULL"/>
    <s v="NULL"/>
    <s v="NULL"/>
    <s v="NULL"/>
    <x v="6"/>
    <s v="2025-01-13 07:03:54.287"/>
    <d v="2023-12-01T00:00:00"/>
    <s v="NULL"/>
    <s v="NULL"/>
  </r>
  <r>
    <x v="5"/>
    <x v="16"/>
    <s v="Região Nordeste     "/>
    <s v="NULL"/>
    <n v="13.9"/>
    <s v="NULL"/>
    <s v="NULL"/>
    <s v="NULL"/>
    <s v="NULL"/>
    <s v="NULL"/>
    <s v="NULL"/>
    <s v="NULL"/>
    <s v="NULL"/>
    <x v="6"/>
    <s v="2025-01-13 07:03:54.287"/>
    <d v="2016-12-01T00:00:00"/>
    <s v="NULL"/>
    <s v="NULL"/>
  </r>
  <r>
    <x v="0"/>
    <x v="16"/>
    <s v="Região Nordeste     "/>
    <s v="NULL"/>
    <n v="13.7"/>
    <s v="NULL"/>
    <s v="NULL"/>
    <s v="NULL"/>
    <s v="NULL"/>
    <s v="NULL"/>
    <s v="NULL"/>
    <s v="NULL"/>
    <s v="NULL"/>
    <x v="6"/>
    <s v="2025-01-13 07:03:54.287"/>
    <d v="2017-12-01T00:00:00"/>
    <s v="NULL"/>
    <s v="NULL"/>
  </r>
  <r>
    <x v="1"/>
    <x v="16"/>
    <s v="Região Nordeste     "/>
    <s v="NULL"/>
    <n v="13"/>
    <s v="NULL"/>
    <s v="NULL"/>
    <s v="NULL"/>
    <s v="NULL"/>
    <s v="NULL"/>
    <s v="NULL"/>
    <s v="NULL"/>
    <s v="NULL"/>
    <x v="6"/>
    <s v="2025-01-13 07:03:54.287"/>
    <d v="2018-12-01T00:00:00"/>
    <s v="NULL"/>
    <s v="NULL"/>
  </r>
  <r>
    <x v="2"/>
    <x v="16"/>
    <s v="Região Nordeste     "/>
    <s v="NULL"/>
    <n v="12.9"/>
    <s v="NULL"/>
    <s v="NULL"/>
    <s v="NULL"/>
    <s v="NULL"/>
    <s v="NULL"/>
    <s v="NULL"/>
    <s v="NULL"/>
    <s v="NULL"/>
    <x v="6"/>
    <s v="2025-01-13 07:03:54.287"/>
    <d v="2019-12-01T00:00:00"/>
    <s v="NULL"/>
    <s v="NULL"/>
  </r>
  <r>
    <x v="3"/>
    <x v="16"/>
    <s v="Região Nordeste     "/>
    <s v="NULL"/>
    <n v="11.7"/>
    <s v="NULL"/>
    <s v="NULL"/>
    <s v="NULL"/>
    <s v="NULL"/>
    <s v="NULL"/>
    <s v="NULL"/>
    <s v="NULL"/>
    <s v="NULL"/>
    <x v="6"/>
    <s v="2025-01-13 07:03:54.287"/>
    <d v="2022-12-01T00:00:00"/>
    <s v="NULL"/>
    <s v="NULL"/>
  </r>
  <r>
    <x v="4"/>
    <x v="16"/>
    <s v="Região Nordeste     "/>
    <s v="NULL"/>
    <n v="11.2"/>
    <s v="NULL"/>
    <s v="NULL"/>
    <s v="NULL"/>
    <s v="NULL"/>
    <s v="NULL"/>
    <s v="NULL"/>
    <s v="NULL"/>
    <s v="NULL"/>
    <x v="6"/>
    <s v="2025-01-13 07:03:54.287"/>
    <d v="2023-12-01T00:00:00"/>
    <s v="NULL"/>
    <s v="NULL"/>
  </r>
  <r>
    <x v="0"/>
    <x v="17"/>
    <s v="Região Norte        "/>
    <s v="Pará                "/>
    <n v="8.1999999999999993"/>
    <s v="NULL"/>
    <s v="NULL"/>
    <s v="NULL"/>
    <s v="NULL"/>
    <s v="NULL"/>
    <s v="NULL"/>
    <s v="NULL"/>
    <s v="NULL"/>
    <x v="0"/>
    <s v="2025-01-13 07:03:54.287"/>
    <d v="2017-12-01T00:00:00"/>
    <s v="NULL"/>
    <s v="NULL"/>
  </r>
  <r>
    <x v="1"/>
    <x v="17"/>
    <s v="Região Norte        "/>
    <s v="Pará                "/>
    <n v="8.1999999999999993"/>
    <s v="NULL"/>
    <s v="NULL"/>
    <s v="NULL"/>
    <s v="NULL"/>
    <s v="NULL"/>
    <s v="NULL"/>
    <s v="NULL"/>
    <s v="NULL"/>
    <x v="0"/>
    <s v="2025-01-13 07:03:54.287"/>
    <d v="2018-12-01T00:00:00"/>
    <s v="NULL"/>
    <s v="NULL"/>
  </r>
  <r>
    <x v="2"/>
    <x v="17"/>
    <s v="Região Norte        "/>
    <s v="Pará                "/>
    <n v="7.8"/>
    <s v="NULL"/>
    <s v="NULL"/>
    <s v="NULL"/>
    <s v="NULL"/>
    <n v="54.7"/>
    <n v="0.52800000000000002"/>
    <n v="4542312.72"/>
    <n v="3750041852.5"/>
    <x v="0"/>
    <s v="2025-01-13 07:03:54.287"/>
    <d v="2019-12-01T00:00:00"/>
    <n v="8602865"/>
    <s v="NULL"/>
  </r>
  <r>
    <x v="3"/>
    <x v="17"/>
    <s v="Região Norte        "/>
    <s v="Pará                "/>
    <n v="7.4"/>
    <s v="NULL"/>
    <s v="NULL"/>
    <s v="NULL"/>
    <s v="NULL"/>
    <n v="47"/>
    <n v="0.50800000000000001"/>
    <n v="4125026.548"/>
    <n v="5776418299.04"/>
    <x v="0"/>
    <s v="2025-01-13 07:03:54.287"/>
    <d v="2022-12-01T00:00:00"/>
    <n v="8120131"/>
    <s v="NULL"/>
  </r>
  <r>
    <x v="4"/>
    <x v="17"/>
    <s v="Região Norte        "/>
    <s v="Pará                "/>
    <n v="6.9"/>
    <s v="NULL"/>
    <s v="NULL"/>
    <s v="NULL"/>
    <s v="NULL"/>
    <n v="39.242945923799503"/>
    <n v="0.501"/>
    <n v="4109181.5420858399"/>
    <n v="7323707581.3999996"/>
    <x v="0"/>
    <s v="2025-01-13 07:03:54.287"/>
    <d v="2023-12-01T00:00:00"/>
    <n v="8201959.1658399897"/>
    <n v="1282"/>
  </r>
  <r>
    <x v="0"/>
    <x v="18"/>
    <s v="Região Nordeste     "/>
    <s v="Paraíba             "/>
    <n v="15.7"/>
    <s v="NULL"/>
    <s v="NULL"/>
    <s v="NULL"/>
    <s v="NULL"/>
    <s v="NULL"/>
    <s v="NULL"/>
    <s v="NULL"/>
    <s v="NULL"/>
    <x v="0"/>
    <s v="2025-01-13 07:03:54.287"/>
    <d v="2017-12-01T00:00:00"/>
    <s v="NULL"/>
    <s v="NULL"/>
  </r>
  <r>
    <x v="1"/>
    <x v="18"/>
    <s v="Região Nordeste     "/>
    <s v="Paraíba             "/>
    <n v="15.2"/>
    <s v="NULL"/>
    <s v="NULL"/>
    <s v="NULL"/>
    <s v="NULL"/>
    <s v="NULL"/>
    <s v="NULL"/>
    <s v="NULL"/>
    <s v="NULL"/>
    <x v="0"/>
    <s v="2025-01-13 07:03:54.287"/>
    <d v="2018-12-01T00:00:00"/>
    <s v="NULL"/>
    <s v="NULL"/>
  </r>
  <r>
    <x v="2"/>
    <x v="18"/>
    <s v="Região Nordeste     "/>
    <s v="Paraíba             "/>
    <n v="15.1"/>
    <s v="NULL"/>
    <s v="NULL"/>
    <s v="NULL"/>
    <s v="NULL"/>
    <n v="51.9"/>
    <n v="0.56100000000000005"/>
    <n v="2254169.247"/>
    <n v="2278462900.71"/>
    <x v="0"/>
    <s v="2025-01-13 07:03:54.287"/>
    <d v="2019-12-01T00:00:00"/>
    <n v="4018127"/>
    <s v="NULL"/>
  </r>
  <r>
    <x v="3"/>
    <x v="18"/>
    <s v="Região Nordeste     "/>
    <s v="Paraíba             "/>
    <n v="13.6"/>
    <s v="NULL"/>
    <s v="NULL"/>
    <s v="NULL"/>
    <s v="NULL"/>
    <n v="52.7"/>
    <n v="0.55800000000000005"/>
    <n v="2217875.3459999999"/>
    <n v="3473037242.6399999"/>
    <x v="0"/>
    <s v="2025-01-13 07:03:54.287"/>
    <d v="2022-12-01T00:00:00"/>
    <n v="3974687"/>
    <s v="NULL"/>
  </r>
  <r>
    <x v="4"/>
    <x v="18"/>
    <s v="Região Nordeste     "/>
    <s v="Paraíba             "/>
    <n v="13.2"/>
    <s v="NULL"/>
    <s v="NULL"/>
    <s v="NULL"/>
    <s v="NULL"/>
    <n v="47.436198335317997"/>
    <n v="0.55900000000000005"/>
    <n v="2233370.8819821798"/>
    <n v="3864924464.5500002"/>
    <x v="0"/>
    <s v="2025-01-13 07:03:54.287"/>
    <d v="2023-12-01T00:00:00"/>
    <n v="3995296.7477319902"/>
    <n v="1320"/>
  </r>
  <r>
    <x v="0"/>
    <x v="19"/>
    <s v="Região Nordeste     "/>
    <s v="Pernambuco          "/>
    <n v="12.7"/>
    <s v="NULL"/>
    <s v="NULL"/>
    <s v="NULL"/>
    <s v="NULL"/>
    <s v="NULL"/>
    <s v="NULL"/>
    <s v="NULL"/>
    <s v="NULL"/>
    <x v="0"/>
    <s v="2025-01-13 07:03:54.287"/>
    <d v="2017-12-01T00:00:00"/>
    <s v="NULL"/>
    <s v="NULL"/>
  </r>
  <r>
    <x v="1"/>
    <x v="19"/>
    <s v="Região Nordeste     "/>
    <s v="Pernambuco          "/>
    <n v="11"/>
    <s v="NULL"/>
    <s v="NULL"/>
    <s v="NULL"/>
    <s v="NULL"/>
    <s v="NULL"/>
    <s v="NULL"/>
    <s v="NULL"/>
    <s v="NULL"/>
    <x v="0"/>
    <s v="2025-01-13 07:03:54.287"/>
    <d v="2018-12-01T00:00:00"/>
    <s v="NULL"/>
    <s v="NULL"/>
  </r>
  <r>
    <x v="2"/>
    <x v="19"/>
    <s v="Região Nordeste     "/>
    <s v="Pernambuco          "/>
    <n v="11"/>
    <s v="NULL"/>
    <s v="NULL"/>
    <s v="NULL"/>
    <s v="NULL"/>
    <n v="51.8"/>
    <n v="0.57399999999999995"/>
    <n v="5485758.7539999997"/>
    <n v="3208299074.8499999"/>
    <x v="0"/>
    <s v="2025-01-13 07:03:54.287"/>
    <d v="2019-12-01T00:00:00"/>
    <n v="9557071"/>
    <s v="NULL"/>
  </r>
  <r>
    <x v="3"/>
    <x v="19"/>
    <s v="Região Nordeste     "/>
    <s v="Pernambuco          "/>
    <n v="11"/>
    <s v="NULL"/>
    <s v="NULL"/>
    <s v="NULL"/>
    <s v="NULL"/>
    <n v="50.7"/>
    <n v="0.51500000000000001"/>
    <n v="4665349.4649999999"/>
    <n v="6551544189.7399998"/>
    <x v="0"/>
    <s v="2025-01-13 07:03:54.287"/>
    <d v="2022-12-01T00:00:00"/>
    <n v="9058931"/>
    <s v="NULL"/>
  </r>
  <r>
    <x v="4"/>
    <x v="19"/>
    <s v="Região Nordeste     "/>
    <s v="Pernambuco          "/>
    <n v="10.1"/>
    <s v="NULL"/>
    <s v="NULL"/>
    <s v="NULL"/>
    <s v="NULL"/>
    <n v="47.478001724885999"/>
    <n v="0.496"/>
    <n v="4520818.4286421202"/>
    <n v="7163168946.5699997"/>
    <x v="0"/>
    <s v="2025-01-13 07:03:54.287"/>
    <d v="2023-12-01T00:00:00"/>
    <n v="9114553.2835526504"/>
    <n v="1113"/>
  </r>
  <r>
    <x v="0"/>
    <x v="20"/>
    <s v="Região Nordeste     "/>
    <s v="Piauí               "/>
    <n v="15.6"/>
    <s v="NULL"/>
    <s v="NULL"/>
    <s v="NULL"/>
    <s v="NULL"/>
    <s v="NULL"/>
    <s v="NULL"/>
    <s v="NULL"/>
    <s v="NULL"/>
    <x v="0"/>
    <s v="2025-01-13 07:03:54.287"/>
    <d v="2017-12-01T00:00:00"/>
    <s v="NULL"/>
    <s v="NULL"/>
  </r>
  <r>
    <x v="1"/>
    <x v="20"/>
    <s v="Região Nordeste     "/>
    <s v="Piauí               "/>
    <n v="15.5"/>
    <s v="NULL"/>
    <s v="NULL"/>
    <s v="NULL"/>
    <s v="NULL"/>
    <s v="NULL"/>
    <s v="NULL"/>
    <s v="NULL"/>
    <s v="NULL"/>
    <x v="0"/>
    <s v="2025-01-13 07:03:54.287"/>
    <d v="2018-12-01T00:00:00"/>
    <s v="NULL"/>
    <s v="NULL"/>
  </r>
  <r>
    <x v="2"/>
    <x v="20"/>
    <s v="Região Nordeste     "/>
    <s v="Piauí               "/>
    <n v="15"/>
    <s v="NULL"/>
    <s v="NULL"/>
    <s v="NULL"/>
    <s v="NULL"/>
    <n v="52.6"/>
    <n v="0.53700000000000003"/>
    <n v="1757722.899"/>
    <n v="1642831824.9000001"/>
    <x v="0"/>
    <s v="2025-01-13 07:03:54.287"/>
    <d v="2019-12-01T00:00:00"/>
    <n v="3273227"/>
    <s v="NULL"/>
  </r>
  <r>
    <x v="3"/>
    <x v="20"/>
    <s v="Região Nordeste     "/>
    <s v="Piauí               "/>
    <n v="14.8"/>
    <s v="NULL"/>
    <s v="NULL"/>
    <s v="NULL"/>
    <s v="NULL"/>
    <n v="48.2"/>
    <n v="0.51800000000000002"/>
    <n v="1694481.0819999999"/>
    <n v="2549804364.6300001"/>
    <x v="0"/>
    <s v="2025-01-13 07:03:54.287"/>
    <d v="2022-12-01T00:00:00"/>
    <n v="3271199"/>
    <s v="NULL"/>
  </r>
  <r>
    <x v="4"/>
    <x v="20"/>
    <s v="Região Nordeste     "/>
    <s v="Piauí               "/>
    <n v="13.3"/>
    <s v="NULL"/>
    <s v="NULL"/>
    <s v="NULL"/>
    <s v="NULL"/>
    <n v="45.340317988062303"/>
    <n v="0.55200000000000005"/>
    <n v="1810127.07127103"/>
    <n v="2646360342.7199998"/>
    <x v="0"/>
    <s v="2025-01-13 07:03:54.287"/>
    <d v="2023-12-01T00:00:00"/>
    <n v="3279215.70882433"/>
    <n v="1342"/>
  </r>
  <r>
    <x v="0"/>
    <x v="21"/>
    <s v="Região Sul          "/>
    <s v="Paraná              "/>
    <n v="4.2"/>
    <s v="NULL"/>
    <s v="NULL"/>
    <s v="NULL"/>
    <s v="NULL"/>
    <s v="NULL"/>
    <s v="NULL"/>
    <s v="NULL"/>
    <s v="NULL"/>
    <x v="0"/>
    <s v="2025-01-13 07:03:54.287"/>
    <d v="2017-12-01T00:00:00"/>
    <s v="NULL"/>
    <s v="NULL"/>
  </r>
  <r>
    <x v="1"/>
    <x v="21"/>
    <s v="Região Sul          "/>
    <s v="Paraná              "/>
    <n v="4.5"/>
    <s v="NULL"/>
    <s v="NULL"/>
    <s v="NULL"/>
    <s v="NULL"/>
    <s v="NULL"/>
    <s v="NULL"/>
    <s v="NULL"/>
    <s v="NULL"/>
    <x v="0"/>
    <s v="2025-01-13 07:03:54.287"/>
    <d v="2018-12-01T00:00:00"/>
    <s v="NULL"/>
    <s v="NULL"/>
  </r>
  <r>
    <x v="2"/>
    <x v="21"/>
    <s v="Região Sul          "/>
    <s v="Paraná              "/>
    <n v="4.0999999999999996"/>
    <s v="NULL"/>
    <s v="NULL"/>
    <s v="NULL"/>
    <s v="NULL"/>
    <n v="20.100000000000001"/>
    <n v="0.47699999999999998"/>
    <n v="5453997.4890000001"/>
    <n v="9287118520.1299992"/>
    <x v="0"/>
    <s v="2025-01-13 07:03:54.287"/>
    <d v="2019-12-01T00:00:00"/>
    <n v="11433957"/>
    <s v="NULL"/>
  </r>
  <r>
    <x v="3"/>
    <x v="21"/>
    <s v="Região Sul          "/>
    <s v="Paraná              "/>
    <n v="3.9"/>
    <s v="NULL"/>
    <s v="NULL"/>
    <s v="NULL"/>
    <s v="NULL"/>
    <n v="20"/>
    <n v="0.47"/>
    <n v="5378858.5999999996"/>
    <n v="11751729656.440001"/>
    <x v="0"/>
    <s v="2025-01-13 07:03:54.287"/>
    <d v="2022-12-01T00:00:00"/>
    <n v="11444380"/>
    <s v="NULL"/>
  </r>
  <r>
    <x v="4"/>
    <x v="21"/>
    <s v="Região Sul          "/>
    <s v="Paraná              "/>
    <n v="3.4"/>
    <s v="NULL"/>
    <s v="NULL"/>
    <s v="NULL"/>
    <s v="NULL"/>
    <n v="17.2917404791827"/>
    <n v="0.46300000000000002"/>
    <n v="5336504.4719452299"/>
    <n v="13425659281.959999"/>
    <x v="0"/>
    <s v="2025-01-13 07:03:54.287"/>
    <d v="2023-12-01T00:00:00"/>
    <n v="11525927.585194901"/>
    <n v="2115"/>
  </r>
  <r>
    <x v="0"/>
    <x v="22"/>
    <s v="Região Sudeste      "/>
    <s v="Rio de Janeiro      "/>
    <n v="2.4"/>
    <s v="NULL"/>
    <s v="NULL"/>
    <s v="NULL"/>
    <s v="NULL"/>
    <s v="NULL"/>
    <s v="NULL"/>
    <s v="NULL"/>
    <s v="NULL"/>
    <x v="0"/>
    <s v="2025-01-13 07:03:54.287"/>
    <d v="2017-12-01T00:00:00"/>
    <s v="NULL"/>
    <s v="NULL"/>
  </r>
  <r>
    <x v="1"/>
    <x v="22"/>
    <s v="Região Sudeste      "/>
    <s v="Rio de Janeiro      "/>
    <n v="2.2000000000000002"/>
    <s v="NULL"/>
    <s v="NULL"/>
    <s v="NULL"/>
    <s v="NULL"/>
    <s v="NULL"/>
    <s v="NULL"/>
    <s v="NULL"/>
    <s v="NULL"/>
    <x v="0"/>
    <s v="2025-01-13 07:03:54.287"/>
    <d v="2018-12-01T00:00:00"/>
    <s v="NULL"/>
    <s v="NULL"/>
  </r>
  <r>
    <x v="2"/>
    <x v="22"/>
    <s v="Região Sudeste      "/>
    <s v="Rio de Janeiro      "/>
    <n v="1.9"/>
    <s v="NULL"/>
    <s v="NULL"/>
    <s v="NULL"/>
    <s v="NULL"/>
    <n v="25.8"/>
    <n v="0.55200000000000005"/>
    <n v="9530248.5360000003"/>
    <n v="6660156436.1800003"/>
    <x v="0"/>
    <s v="2025-01-13 07:03:54.287"/>
    <d v="2019-12-01T00:00:00"/>
    <n v="17264943"/>
    <s v="NULL"/>
  </r>
  <r>
    <x v="3"/>
    <x v="22"/>
    <s v="Região Sudeste      "/>
    <s v="Rio de Janeiro      "/>
    <n v="2.1"/>
    <s v="NULL"/>
    <s v="NULL"/>
    <s v="NULL"/>
    <s v="NULL"/>
    <n v="26.6"/>
    <n v="0.54"/>
    <n v="8669793.9600000009"/>
    <n v="9317566283.3400002"/>
    <x v="0"/>
    <s v="2025-01-13 07:03:54.287"/>
    <d v="2022-12-01T00:00:00"/>
    <n v="16055174"/>
    <s v="NULL"/>
  </r>
  <r>
    <x v="4"/>
    <x v="22"/>
    <s v="Região Sudeste      "/>
    <s v="Rio de Janeiro      "/>
    <n v="2"/>
    <s v="NULL"/>
    <s v="NULL"/>
    <s v="NULL"/>
    <s v="NULL"/>
    <n v="21.032269174701"/>
    <n v="0.54"/>
    <n v="8719467.6873857807"/>
    <n v="10226170243.83"/>
    <x v="0"/>
    <s v="2025-01-13 07:03:54.287"/>
    <d v="2023-12-01T00:00:00"/>
    <n v="16147162.3840477"/>
    <n v="2367"/>
  </r>
  <r>
    <x v="0"/>
    <x v="23"/>
    <s v="Região Nordeste     "/>
    <s v="Rio Grande do Norte "/>
    <n v="12.9"/>
    <s v="NULL"/>
    <s v="NULL"/>
    <s v="NULL"/>
    <s v="NULL"/>
    <s v="NULL"/>
    <s v="NULL"/>
    <s v="NULL"/>
    <s v="NULL"/>
    <x v="0"/>
    <s v="2025-01-13 07:03:54.287"/>
    <d v="2017-12-01T00:00:00"/>
    <s v="NULL"/>
    <s v="NULL"/>
  </r>
  <r>
    <x v="1"/>
    <x v="23"/>
    <s v="Região Nordeste     "/>
    <s v="Rio Grande do Norte "/>
    <n v="12.1"/>
    <s v="NULL"/>
    <s v="NULL"/>
    <s v="NULL"/>
    <s v="NULL"/>
    <s v="NULL"/>
    <s v="NULL"/>
    <s v="NULL"/>
    <s v="NULL"/>
    <x v="0"/>
    <s v="2025-01-13 07:03:54.287"/>
    <d v="2018-12-01T00:00:00"/>
    <s v="NULL"/>
    <s v="NULL"/>
  </r>
  <r>
    <x v="2"/>
    <x v="23"/>
    <s v="Região Nordeste     "/>
    <s v="Rio Grande do Norte "/>
    <n v="12.6"/>
    <s v="NULL"/>
    <s v="NULL"/>
    <s v="NULL"/>
    <s v="NULL"/>
    <n v="47.1"/>
    <n v="0.55400000000000005"/>
    <n v="1942796.5619999999"/>
    <n v="1471527310.8599999"/>
    <x v="0"/>
    <s v="2025-01-13 07:03:54.287"/>
    <d v="2019-12-01T00:00:00"/>
    <n v="3506853"/>
    <s v="NULL"/>
  </r>
  <r>
    <x v="3"/>
    <x v="23"/>
    <s v="Região Nordeste     "/>
    <s v="Rio Grande do Norte "/>
    <n v="10.5"/>
    <s v="NULL"/>
    <s v="NULL"/>
    <s v="NULL"/>
    <s v="NULL"/>
    <n v="44.2"/>
    <n v="0.52600000000000002"/>
    <n v="1737235.4539999999"/>
    <n v="2324968797.71"/>
    <x v="0"/>
    <s v="2025-01-13 07:03:54.287"/>
    <d v="2022-12-01T00:00:00"/>
    <n v="3302729"/>
    <s v="NULL"/>
  </r>
  <r>
    <x v="4"/>
    <x v="23"/>
    <s v="Região Nordeste     "/>
    <s v="Rio Grande do Norte "/>
    <n v="10.9"/>
    <s v="NULL"/>
    <s v="NULL"/>
    <s v="NULL"/>
    <s v="NULL"/>
    <n v="43.506733406164798"/>
    <n v="0.53500000000000003"/>
    <n v="1780524.7523859099"/>
    <n v="2630709719.0900002"/>
    <x v="0"/>
    <s v="2025-01-13 07:03:54.287"/>
    <d v="2023-12-01T00:00:00"/>
    <n v="3328083.6493194499"/>
    <n v="1373"/>
  </r>
  <r>
    <x v="0"/>
    <x v="24"/>
    <s v="Região Norte        "/>
    <s v="Rondônia            "/>
    <n v="6.5"/>
    <s v="NULL"/>
    <s v="NULL"/>
    <s v="NULL"/>
    <s v="NULL"/>
    <s v="NULL"/>
    <s v="NULL"/>
    <s v="NULL"/>
    <s v="NULL"/>
    <x v="0"/>
    <s v="2025-01-13 07:03:54.287"/>
    <d v="2017-12-01T00:00:00"/>
    <s v="NULL"/>
    <s v="NULL"/>
  </r>
  <r>
    <x v="1"/>
    <x v="24"/>
    <s v="Região Norte        "/>
    <s v="Rondônia            "/>
    <n v="5.8"/>
    <s v="NULL"/>
    <s v="NULL"/>
    <s v="NULL"/>
    <s v="NULL"/>
    <s v="NULL"/>
    <s v="NULL"/>
    <s v="NULL"/>
    <s v="NULL"/>
    <x v="0"/>
    <s v="2025-01-13 07:03:54.287"/>
    <d v="2018-12-01T00:00:00"/>
    <s v="NULL"/>
    <s v="NULL"/>
  </r>
  <r>
    <x v="2"/>
    <x v="24"/>
    <s v="Região Norte        "/>
    <s v="Rondônia            "/>
    <n v="5.7"/>
    <s v="NULL"/>
    <s v="NULL"/>
    <s v="NULL"/>
    <s v="NULL"/>
    <n v="32.5"/>
    <n v="0.47199999999999998"/>
    <n v="838850.2"/>
    <n v="1314435591.4400001"/>
    <x v="0"/>
    <s v="2025-01-13 07:03:54.287"/>
    <d v="2019-12-01T00:00:00"/>
    <n v="1777225"/>
    <s v="NULL"/>
  </r>
  <r>
    <x v="3"/>
    <x v="24"/>
    <s v="Região Norte        "/>
    <s v="Rondônia            "/>
    <n v="4.9000000000000004"/>
    <s v="NULL"/>
    <s v="NULL"/>
    <s v="NULL"/>
    <s v="NULL"/>
    <n v="29.6"/>
    <n v="0.44700000000000001"/>
    <n v="706794.61199999996"/>
    <n v="2211067008.25"/>
    <x v="0"/>
    <s v="2025-01-13 07:03:54.287"/>
    <d v="2022-12-01T00:00:00"/>
    <n v="1581196"/>
    <s v="NULL"/>
  </r>
  <r>
    <x v="4"/>
    <x v="24"/>
    <s v="Região Norte        "/>
    <s v="Rondônia            "/>
    <n v="5.0999999999999996"/>
    <s v="NULL"/>
    <s v="NULL"/>
    <s v="NULL"/>
    <s v="NULL"/>
    <n v="24.4140564982483"/>
    <n v="0.45500000000000002"/>
    <n v="727105.57638313202"/>
    <n v="2332459834.4899998"/>
    <x v="0"/>
    <s v="2025-01-13 07:03:54.287"/>
    <d v="2023-12-01T00:00:00"/>
    <n v="1598034.23380908"/>
    <n v="1527"/>
  </r>
  <r>
    <x v="0"/>
    <x v="25"/>
    <s v="Região Norte        "/>
    <s v="Roraima             "/>
    <n v="5.6"/>
    <s v="NULL"/>
    <s v="NULL"/>
    <s v="NULL"/>
    <s v="NULL"/>
    <s v="NULL"/>
    <s v="NULL"/>
    <s v="NULL"/>
    <s v="NULL"/>
    <x v="0"/>
    <s v="2025-01-13 07:03:54.287"/>
    <d v="2017-12-01T00:00:00"/>
    <s v="NULL"/>
    <s v="NULL"/>
  </r>
  <r>
    <x v="1"/>
    <x v="25"/>
    <s v="Região Norte        "/>
    <s v="Roraima             "/>
    <n v="5.5"/>
    <s v="NULL"/>
    <s v="NULL"/>
    <s v="NULL"/>
    <s v="NULL"/>
    <s v="NULL"/>
    <s v="NULL"/>
    <s v="NULL"/>
    <s v="NULL"/>
    <x v="0"/>
    <s v="2025-01-13 07:03:54.287"/>
    <d v="2018-12-01T00:00:00"/>
    <s v="NULL"/>
    <s v="NULL"/>
  </r>
  <r>
    <x v="2"/>
    <x v="25"/>
    <s v="Região Norte        "/>
    <s v="Roraima             "/>
    <n v="4.5999999999999996"/>
    <s v="NULL"/>
    <s v="NULL"/>
    <s v="NULL"/>
    <s v="NULL"/>
    <n v="49.7"/>
    <n v="0.57999999999999996"/>
    <n v="351341.38"/>
    <n v="713484978.44000006"/>
    <x v="0"/>
    <s v="2025-01-13 07:03:54.287"/>
    <d v="2019-12-01T00:00:00"/>
    <n v="605761"/>
    <s v="NULL"/>
  </r>
  <r>
    <x v="3"/>
    <x v="25"/>
    <s v="Região Norte        "/>
    <s v="Roraima             "/>
    <n v="3.9"/>
    <s v="NULL"/>
    <s v="NULL"/>
    <s v="NULL"/>
    <s v="NULL"/>
    <n v="45.1"/>
    <n v="0.54700000000000004"/>
    <n v="348278.72899999999"/>
    <n v="1320536210.9000001"/>
    <x v="0"/>
    <s v="2025-01-13 07:03:54.287"/>
    <d v="2022-12-01T00:00:00"/>
    <n v="636707"/>
    <s v="NULL"/>
  </r>
  <r>
    <x v="4"/>
    <x v="25"/>
    <s v="Região Norte        "/>
    <s v="Roraima             "/>
    <n v="4.2"/>
    <s v="NULL"/>
    <s v="NULL"/>
    <s v="NULL"/>
    <s v="NULL"/>
    <n v="35.476889035051499"/>
    <n v="0.52"/>
    <n v="343681.81199528399"/>
    <n v="1591691050.4400001"/>
    <x v="0"/>
    <s v="2025-01-13 07:03:54.287"/>
    <d v="2023-12-01T00:00:00"/>
    <n v="660926.56152939203"/>
    <n v="1425"/>
  </r>
  <r>
    <x v="0"/>
    <x v="26"/>
    <s v="Região Sul          "/>
    <s v="Rio Grande do Sul   "/>
    <n v="2.8"/>
    <s v="NULL"/>
    <s v="NULL"/>
    <s v="NULL"/>
    <s v="NULL"/>
    <s v="NULL"/>
    <s v="NULL"/>
    <s v="NULL"/>
    <s v="NULL"/>
    <x v="0"/>
    <s v="2025-01-13 07:03:54.287"/>
    <d v="2017-12-01T00:00:00"/>
    <s v="NULL"/>
    <s v="NULL"/>
  </r>
  <r>
    <x v="1"/>
    <x v="26"/>
    <s v="Região Sul          "/>
    <s v="Rio Grande do Sul   "/>
    <n v="2.8"/>
    <s v="NULL"/>
    <s v="NULL"/>
    <s v="NULL"/>
    <s v="NULL"/>
    <s v="NULL"/>
    <s v="NULL"/>
    <s v="NULL"/>
    <s v="NULL"/>
    <x v="0"/>
    <s v="2025-01-13 07:03:54.287"/>
    <d v="2018-12-01T00:00:00"/>
    <s v="NULL"/>
    <s v="NULL"/>
  </r>
  <r>
    <x v="2"/>
    <x v="26"/>
    <s v="Região Sul          "/>
    <s v="Rio Grande do Sul   "/>
    <n v="2.4"/>
    <s v="NULL"/>
    <s v="NULL"/>
    <s v="NULL"/>
    <s v="NULL"/>
    <n v="15.9"/>
    <n v="0.48199999999999998"/>
    <n v="5483829.1979999999"/>
    <n v="3872946382.6300001"/>
    <x v="0"/>
    <s v="2025-01-13 07:03:54.287"/>
    <d v="2019-12-01T00:00:00"/>
    <n v="11377239"/>
    <s v="NULL"/>
  </r>
  <r>
    <x v="3"/>
    <x v="26"/>
    <s v="Região Sul          "/>
    <s v="Rio Grande do Sul   "/>
    <n v="2.5"/>
    <s v="NULL"/>
    <s v="NULL"/>
    <s v="NULL"/>
    <s v="NULL"/>
    <n v="16.8"/>
    <n v="0.46700000000000003"/>
    <n v="5082344.6550000003"/>
    <n v="5476990791.2399998"/>
    <x v="0"/>
    <s v="2025-01-13 07:03:54.287"/>
    <d v="2022-12-01T00:00:00"/>
    <n v="10882965"/>
    <s v="NULL"/>
  </r>
  <r>
    <x v="4"/>
    <x v="26"/>
    <s v="Região Sul          "/>
    <s v="Rio Grande do Sul   "/>
    <n v="2.7"/>
    <s v="NULL"/>
    <s v="NULL"/>
    <s v="NULL"/>
    <s v="NULL"/>
    <n v="14.4216685711101"/>
    <n v="0.46600000000000003"/>
    <n v="5091345.9781196397"/>
    <n v="5885504232.8100004"/>
    <x v="0"/>
    <s v="2025-01-13 07:03:54.287"/>
    <d v="2023-12-01T00:00:00"/>
    <n v="10925635.146179499"/>
    <n v="2304"/>
  </r>
  <r>
    <x v="5"/>
    <x v="27"/>
    <s v="Região Sul          "/>
    <s v="NULL"/>
    <n v="3.3"/>
    <s v="NULL"/>
    <s v="NULL"/>
    <s v="NULL"/>
    <s v="NULL"/>
    <s v="NULL"/>
    <s v="NULL"/>
    <s v="NULL"/>
    <s v="NULL"/>
    <x v="6"/>
    <s v="2025-01-13 07:03:54.287"/>
    <d v="2016-12-01T00:00:00"/>
    <s v="NULL"/>
    <s v="NULL"/>
  </r>
  <r>
    <x v="0"/>
    <x v="27"/>
    <s v="Região Sul          "/>
    <s v="NULL"/>
    <n v="3.2"/>
    <s v="NULL"/>
    <s v="NULL"/>
    <s v="NULL"/>
    <s v="NULL"/>
    <s v="NULL"/>
    <s v="NULL"/>
    <s v="NULL"/>
    <s v="NULL"/>
    <x v="6"/>
    <s v="2025-01-13 07:03:54.287"/>
    <d v="2017-12-01T00:00:00"/>
    <s v="NULL"/>
    <s v="NULL"/>
  </r>
  <r>
    <x v="1"/>
    <x v="27"/>
    <s v="Região Sul          "/>
    <s v="NULL"/>
    <n v="3.3"/>
    <s v="NULL"/>
    <s v="NULL"/>
    <s v="NULL"/>
    <s v="NULL"/>
    <s v="NULL"/>
    <s v="NULL"/>
    <s v="NULL"/>
    <s v="NULL"/>
    <x v="6"/>
    <s v="2025-01-13 07:03:54.287"/>
    <d v="2018-12-01T00:00:00"/>
    <s v="NULL"/>
    <s v="NULL"/>
  </r>
  <r>
    <x v="2"/>
    <x v="27"/>
    <s v="Região Sul          "/>
    <s v="NULL"/>
    <n v="3"/>
    <s v="NULL"/>
    <s v="NULL"/>
    <s v="NULL"/>
    <s v="NULL"/>
    <s v="NULL"/>
    <s v="NULL"/>
    <s v="NULL"/>
    <s v="NULL"/>
    <x v="6"/>
    <s v="2025-01-13 07:03:54.287"/>
    <d v="2019-12-01T00:00:00"/>
    <s v="NULL"/>
    <s v="NULL"/>
  </r>
  <r>
    <x v="3"/>
    <x v="27"/>
    <s v="Região Sul          "/>
    <s v="NULL"/>
    <n v="3"/>
    <s v="NULL"/>
    <s v="NULL"/>
    <s v="NULL"/>
    <s v="NULL"/>
    <s v="NULL"/>
    <s v="NULL"/>
    <s v="NULL"/>
    <s v="NULL"/>
    <x v="6"/>
    <s v="2025-01-13 07:03:54.287"/>
    <d v="2022-12-01T00:00:00"/>
    <s v="NULL"/>
    <s v="NULL"/>
  </r>
  <r>
    <x v="4"/>
    <x v="27"/>
    <s v="Região Sul          "/>
    <s v="NULL"/>
    <n v="2.8"/>
    <s v="NULL"/>
    <s v="NULL"/>
    <s v="NULL"/>
    <s v="NULL"/>
    <s v="NULL"/>
    <s v="NULL"/>
    <s v="NULL"/>
    <s v="NULL"/>
    <x v="6"/>
    <s v="2025-01-13 07:03:54.287"/>
    <d v="2023-12-01T00:00:00"/>
    <s v="NULL"/>
    <s v="NULL"/>
  </r>
  <r>
    <x v="0"/>
    <x v="28"/>
    <s v="Região Sul          "/>
    <s v="Santa Catarina      "/>
    <n v="2.4"/>
    <s v="NULL"/>
    <s v="NULL"/>
    <s v="NULL"/>
    <s v="NULL"/>
    <s v="NULL"/>
    <s v="NULL"/>
    <s v="NULL"/>
    <s v="NULL"/>
    <x v="0"/>
    <s v="2025-01-13 07:03:54.287"/>
    <d v="2017-12-01T00:00:00"/>
    <s v="NULL"/>
    <s v="NULL"/>
  </r>
  <r>
    <x v="1"/>
    <x v="28"/>
    <s v="Região Sul          "/>
    <s v="Santa Catarina      "/>
    <n v="2.2999999999999998"/>
    <s v="NULL"/>
    <s v="NULL"/>
    <s v="NULL"/>
    <s v="NULL"/>
    <s v="NULL"/>
    <s v="NULL"/>
    <s v="NULL"/>
    <s v="NULL"/>
    <x v="0"/>
    <s v="2025-01-13 07:03:54.287"/>
    <d v="2018-12-01T00:00:00"/>
    <s v="NULL"/>
    <s v="NULL"/>
  </r>
  <r>
    <x v="2"/>
    <x v="28"/>
    <s v="Região Sul          "/>
    <s v="Santa Catarina      "/>
    <n v="2.1"/>
    <s v="NULL"/>
    <s v="NULL"/>
    <s v="NULL"/>
    <s v="NULL"/>
    <n v="11.9"/>
    <n v="0.42099999999999999"/>
    <n v="3016375.7480000001"/>
    <n v="3749248002.8400002"/>
    <x v="0"/>
    <s v="2025-01-13 07:03:54.287"/>
    <d v="2019-12-01T00:00:00"/>
    <n v="7164788"/>
    <s v="NULL"/>
  </r>
  <r>
    <x v="3"/>
    <x v="28"/>
    <s v="Região Sul          "/>
    <s v="Santa Catarina      "/>
    <n v="2.2000000000000002"/>
    <s v="NULL"/>
    <s v="NULL"/>
    <s v="NULL"/>
    <s v="NULL"/>
    <n v="12.8"/>
    <n v="0.41899999999999998"/>
    <n v="3188741.2590000001"/>
    <n v="7253848925.6599998"/>
    <x v="0"/>
    <s v="2025-01-13 07:03:54.287"/>
    <d v="2022-12-01T00:00:00"/>
    <n v="7610361"/>
    <s v="NULL"/>
  </r>
  <r>
    <x v="4"/>
    <x v="28"/>
    <s v="Região Sul          "/>
    <s v="Santa Catarina      "/>
    <n v="2"/>
    <s v="NULL"/>
    <s v="NULL"/>
    <s v="NULL"/>
    <s v="NULL"/>
    <n v="11.4788244243592"/>
    <n v="0.41799999999999998"/>
    <n v="3219457.7199434098"/>
    <n v="6699528963.4799995"/>
    <x v="0"/>
    <s v="2025-01-13 07:03:54.287"/>
    <d v="2023-12-01T00:00:00"/>
    <n v="7702051.9615871198"/>
    <n v="2269"/>
  </r>
  <r>
    <x v="5"/>
    <x v="29"/>
    <s v="Região Sudeste      "/>
    <s v="NULL"/>
    <n v="3.5"/>
    <s v="NULL"/>
    <s v="NULL"/>
    <s v="NULL"/>
    <s v="NULL"/>
    <s v="NULL"/>
    <s v="NULL"/>
    <s v="NULL"/>
    <s v="NULL"/>
    <x v="6"/>
    <s v="2025-01-13 07:03:54.287"/>
    <d v="2016-12-01T00:00:00"/>
    <s v="NULL"/>
    <s v="NULL"/>
  </r>
  <r>
    <x v="0"/>
    <x v="29"/>
    <s v="Região Sudeste      "/>
    <s v="NULL"/>
    <n v="3.3"/>
    <s v="NULL"/>
    <s v="NULL"/>
    <s v="NULL"/>
    <s v="NULL"/>
    <s v="NULL"/>
    <s v="NULL"/>
    <s v="NULL"/>
    <s v="NULL"/>
    <x v="6"/>
    <s v="2025-01-13 07:03:54.287"/>
    <d v="2017-12-01T00:00:00"/>
    <s v="NULL"/>
    <s v="NULL"/>
  </r>
  <r>
    <x v="0"/>
    <x v="29"/>
    <s v="Região Nordeste     "/>
    <s v="Sergipe             "/>
    <n v="13.7"/>
    <s v="NULL"/>
    <s v="NULL"/>
    <s v="NULL"/>
    <s v="NULL"/>
    <s v="NULL"/>
    <s v="NULL"/>
    <s v="NULL"/>
    <s v="NULL"/>
    <x v="0"/>
    <s v="2025-01-13 07:03:54.287"/>
    <d v="2017-12-01T00:00:00"/>
    <s v="NULL"/>
    <s v="NULL"/>
  </r>
  <r>
    <x v="1"/>
    <x v="29"/>
    <s v="Região Sudeste      "/>
    <s v="NULL"/>
    <n v="3.2"/>
    <s v="NULL"/>
    <s v="NULL"/>
    <s v="NULL"/>
    <s v="NULL"/>
    <s v="NULL"/>
    <s v="NULL"/>
    <s v="NULL"/>
    <s v="NULL"/>
    <x v="6"/>
    <s v="2025-01-13 07:03:54.287"/>
    <d v="2018-12-01T00:00:00"/>
    <s v="NULL"/>
    <s v="NULL"/>
  </r>
  <r>
    <x v="1"/>
    <x v="29"/>
    <s v="Região Nordeste     "/>
    <s v="Sergipe             "/>
    <n v="12.9"/>
    <s v="NULL"/>
    <s v="NULL"/>
    <s v="NULL"/>
    <s v="NULL"/>
    <s v="NULL"/>
    <s v="NULL"/>
    <s v="NULL"/>
    <s v="NULL"/>
    <x v="0"/>
    <s v="2025-01-13 07:03:54.287"/>
    <d v="2018-12-01T00:00:00"/>
    <s v="NULL"/>
    <s v="NULL"/>
  </r>
  <r>
    <x v="2"/>
    <x v="29"/>
    <s v="Região Sudeste      "/>
    <s v="NULL"/>
    <n v="3"/>
    <s v="NULL"/>
    <s v="NULL"/>
    <s v="NULL"/>
    <s v="NULL"/>
    <s v="NULL"/>
    <s v="NULL"/>
    <s v="NULL"/>
    <s v="NULL"/>
    <x v="6"/>
    <s v="2025-01-13 07:03:54.287"/>
    <d v="2019-12-01T00:00:00"/>
    <s v="NULL"/>
    <s v="NULL"/>
  </r>
  <r>
    <x v="2"/>
    <x v="29"/>
    <s v="Região Nordeste     "/>
    <s v="Sergipe             "/>
    <n v="12.6"/>
    <s v="NULL"/>
    <s v="NULL"/>
    <s v="NULL"/>
    <s v="NULL"/>
    <n v="52.5"/>
    <n v="0.58099999999999996"/>
    <n v="1335542.3759999999"/>
    <n v="1063164481.79"/>
    <x v="0"/>
    <s v="2025-01-13 07:03:54.287"/>
    <d v="2019-12-01T00:00:00"/>
    <n v="2298696"/>
    <s v="NULL"/>
  </r>
  <r>
    <x v="3"/>
    <x v="29"/>
    <s v="Região Sudeste      "/>
    <s v="NULL"/>
    <n v="2.9"/>
    <s v="NULL"/>
    <s v="NULL"/>
    <s v="NULL"/>
    <s v="NULL"/>
    <s v="NULL"/>
    <s v="NULL"/>
    <s v="NULL"/>
    <s v="NULL"/>
    <x v="6"/>
    <s v="2025-01-13 07:03:54.287"/>
    <d v="2022-12-01T00:00:00"/>
    <s v="NULL"/>
    <s v="NULL"/>
  </r>
  <r>
    <x v="3"/>
    <x v="29"/>
    <s v="Região Nordeste     "/>
    <s v="Sergipe             "/>
    <n v="11.7"/>
    <s v="NULL"/>
    <s v="NULL"/>
    <s v="NULL"/>
    <s v="NULL"/>
    <n v="45.6"/>
    <n v="0.52800000000000002"/>
    <n v="1166882.112"/>
    <n v="1907750222.5799999"/>
    <x v="0"/>
    <s v="2025-01-13 07:03:54.287"/>
    <d v="2022-12-01T00:00:00"/>
    <n v="2210004"/>
    <s v="NULL"/>
  </r>
  <r>
    <x v="4"/>
    <x v="29"/>
    <s v="Região Sudeste      "/>
    <s v="NULL"/>
    <n v="2.9"/>
    <s v="NULL"/>
    <s v="NULL"/>
    <s v="NULL"/>
    <s v="NULL"/>
    <s v="NULL"/>
    <s v="NULL"/>
    <s v="NULL"/>
    <s v="NULL"/>
    <x v="6"/>
    <s v="2025-01-13 07:03:54.287"/>
    <d v="2023-12-01T00:00:00"/>
    <s v="NULL"/>
    <s v="NULL"/>
  </r>
  <r>
    <x v="4"/>
    <x v="29"/>
    <s v="Região Nordeste     "/>
    <s v="Sergipe             "/>
    <n v="11.2"/>
    <s v="NULL"/>
    <s v="NULL"/>
    <s v="NULL"/>
    <s v="NULL"/>
    <n v="44.073205847242399"/>
    <n v="0.50700000000000001"/>
    <n v="1130125.11392023"/>
    <n v="1886802386.2"/>
    <x v="0"/>
    <s v="2025-01-13 07:03:54.287"/>
    <d v="2023-12-01T00:00:00"/>
    <n v="2229043.6171996598"/>
    <n v="1218"/>
  </r>
  <r>
    <x v="0"/>
    <x v="30"/>
    <s v="Região Sudeste      "/>
    <s v="São Paulo           "/>
    <n v="2.4"/>
    <s v="NULL"/>
    <s v="NULL"/>
    <s v="NULL"/>
    <s v="NULL"/>
    <s v="NULL"/>
    <s v="NULL"/>
    <s v="NULL"/>
    <s v="NULL"/>
    <x v="0"/>
    <s v="2025-01-13 07:03:54.287"/>
    <d v="2017-12-01T00:00:00"/>
    <s v="NULL"/>
    <s v="NULL"/>
  </r>
  <r>
    <x v="1"/>
    <x v="30"/>
    <s v="Região Sudeste      "/>
    <s v="São Paulo           "/>
    <n v="2.4"/>
    <s v="NULL"/>
    <s v="NULL"/>
    <s v="NULL"/>
    <s v="NULL"/>
    <s v="NULL"/>
    <s v="NULL"/>
    <s v="NULL"/>
    <s v="NULL"/>
    <x v="0"/>
    <s v="2025-01-13 07:03:54.287"/>
    <d v="2018-12-01T00:00:00"/>
    <s v="NULL"/>
    <s v="NULL"/>
  </r>
  <r>
    <x v="2"/>
    <x v="30"/>
    <s v="Região Sudeste      "/>
    <s v="São Paulo           "/>
    <n v="2.4"/>
    <s v="NULL"/>
    <s v="NULL"/>
    <s v="NULL"/>
    <s v="NULL"/>
    <n v="18.7"/>
    <n v="0.52600000000000002"/>
    <n v="24153419.774"/>
    <n v="36013498363.540001"/>
    <x v="0"/>
    <s v="2025-01-13 07:03:54.287"/>
    <d v="2019-12-01T00:00:00"/>
    <n v="45919049"/>
    <s v="NULL"/>
  </r>
  <r>
    <x v="3"/>
    <x v="30"/>
    <s v="Região Sudeste      "/>
    <s v="São Paulo           "/>
    <n v="2.2000000000000002"/>
    <s v="NULL"/>
    <s v="NULL"/>
    <s v="NULL"/>
    <s v="NULL"/>
    <n v="19.600000000000001"/>
    <n v="0.5"/>
    <n v="22205619"/>
    <n v="53112442842.940002"/>
    <x v="0"/>
    <s v="2025-01-13 07:03:54.287"/>
    <d v="2022-12-01T00:00:00"/>
    <n v="44411238"/>
    <s v="NULL"/>
  </r>
  <r>
    <x v="4"/>
    <x v="30"/>
    <s v="Região Sudeste      "/>
    <s v="São Paulo           "/>
    <n v="2.2999999999999998"/>
    <s v="NULL"/>
    <s v="NULL"/>
    <s v="NULL"/>
    <s v="NULL"/>
    <n v="16.465384978257799"/>
    <n v="0.504"/>
    <n v="22560502.1393908"/>
    <n v="59163200641.169998"/>
    <x v="0"/>
    <s v="2025-01-13 07:03:54.287"/>
    <d v="2023-12-01T00:00:00"/>
    <n v="44762901.0702198"/>
    <n v="2492"/>
  </r>
  <r>
    <x v="0"/>
    <x v="31"/>
    <s v="Região Norte        "/>
    <s v="Tocantins           "/>
    <n v="9.4"/>
    <s v="NULL"/>
    <s v="NULL"/>
    <s v="NULL"/>
    <s v="NULL"/>
    <s v="NULL"/>
    <s v="NULL"/>
    <s v="NULL"/>
    <s v="NULL"/>
    <x v="0"/>
    <s v="2025-01-13 07:03:54.287"/>
    <d v="2017-12-01T00:00:00"/>
    <s v="NULL"/>
    <s v="NULL"/>
  </r>
  <r>
    <x v="1"/>
    <x v="31"/>
    <s v="Região Norte        "/>
    <s v="Tocantins           "/>
    <n v="9.1"/>
    <s v="NULL"/>
    <s v="NULL"/>
    <s v="NULL"/>
    <s v="NULL"/>
    <s v="NULL"/>
    <s v="NULL"/>
    <s v="NULL"/>
    <s v="NULL"/>
    <x v="0"/>
    <s v="2025-01-13 07:03:54.287"/>
    <d v="2018-12-01T00:00:00"/>
    <s v="NULL"/>
    <s v="NULL"/>
  </r>
  <r>
    <x v="2"/>
    <x v="31"/>
    <s v="Região Norte        "/>
    <s v="Tocantins           "/>
    <n v="8.9"/>
    <s v="NULL"/>
    <s v="NULL"/>
    <s v="NULL"/>
    <s v="NULL"/>
    <n v="43.7"/>
    <n v="0.53"/>
    <n v="833618.98"/>
    <n v="1276524192.0699999"/>
    <x v="0"/>
    <s v="2025-01-13 07:03:54.287"/>
    <d v="2019-12-01T00:00:00"/>
    <n v="1572866"/>
    <s v="NULL"/>
  </r>
  <r>
    <x v="3"/>
    <x v="31"/>
    <s v="Região Norte        "/>
    <s v="Tocantins           "/>
    <n v="7.2"/>
    <s v="NULL"/>
    <s v="NULL"/>
    <s v="NULL"/>
    <s v="NULL"/>
    <n v="34"/>
    <n v="0.50700000000000001"/>
    <n v="766310.22"/>
    <n v="2103116850.1300001"/>
    <x v="0"/>
    <s v="2025-01-13 07:03:54.287"/>
    <d v="2022-12-01T00:00:00"/>
    <n v="1511460"/>
    <s v="NULL"/>
  </r>
  <r>
    <x v="4"/>
    <x v="31"/>
    <s v="Região Norte        "/>
    <s v="Tocantins           "/>
    <n v="7.8"/>
    <s v="NULL"/>
    <s v="NULL"/>
    <s v="NULL"/>
    <s v="NULL"/>
    <n v="28.5988038059199"/>
    <n v="0.47699999999999998"/>
    <n v="728829.86959724105"/>
    <n v="2295794340.6900001"/>
    <x v="0"/>
    <s v="2025-01-13 07:03:54.287"/>
    <d v="2023-12-01T00:00:00"/>
    <n v="1527945.2192814299"/>
    <n v="1581"/>
  </r>
  <r>
    <x v="6"/>
    <x v="32"/>
    <m/>
    <m/>
    <m/>
    <m/>
    <m/>
    <m/>
    <m/>
    <m/>
    <m/>
    <m/>
    <m/>
    <x v="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IN_01_FONTE_ANALFABETISMO - VISÃO BRASIL                      " cacheId="0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 chartFormat="2">
  <location ref="A4:B10" firstHeaderRow="1" firstDataRow="1" firstDataCol="1" rowPageCount="1" colPageCount="1"/>
  <pivotFields count="21">
    <pivotField axis="axisRow" showAll="0">
      <items count="8">
        <item x="5"/>
        <item x="0"/>
        <item x="1"/>
        <item x="2"/>
        <item x="3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9">
        <item x="1"/>
        <item h="1" x="2"/>
        <item h="1" x="3"/>
        <item h="1" x="4"/>
        <item h="1" x="5"/>
        <item h="1" x="6"/>
        <item h="1" x="0"/>
        <item h="1" x="7"/>
        <item t="default"/>
      </items>
    </pivotField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pageFields count="1">
    <pageField fld="13" hier="-1"/>
  </pageFields>
  <dataFields count="1">
    <dataField name="Soma de valor_percentual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5" cacheId="0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 chartFormat="18">
  <location ref="AF4:AG9" firstHeaderRow="1" firstDataRow="1" firstDataCol="1" rowPageCount="1" colPageCount="1"/>
  <pivotFields count="21">
    <pivotField axis="axisRow" showAll="0">
      <items count="8">
        <item x="5"/>
        <item x="0"/>
        <item x="1"/>
        <item x="2"/>
        <item x="3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9">
        <item h="1" x="1"/>
        <item x="2"/>
        <item h="1" x="3"/>
        <item h="1" x="4"/>
        <item h="1" x="5"/>
        <item h="1" x="6"/>
        <item h="1" x="0"/>
        <item h="1" x="7"/>
        <item t="default"/>
      </items>
    </pivotField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5">
    <i>
      <x v="1"/>
    </i>
    <i>
      <x v="2"/>
    </i>
    <i>
      <x v="3"/>
    </i>
    <i>
      <x v="4"/>
    </i>
    <i>
      <x v="5"/>
    </i>
  </rowItems>
  <colItems count="1">
    <i/>
  </colItems>
  <pageFields count="1">
    <pageField fld="13" hier="-1"/>
  </pageFields>
  <dataFields count="1">
    <dataField name="Soma de valor_percentual" fld="18" baseField="0" baseItem="0"/>
  </dataFields>
  <chartFormats count="13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 chartFormat="18">
  <location ref="Y4:Z9" firstHeaderRow="1" firstDataRow="1" firstDataCol="1" rowPageCount="1" colPageCount="1"/>
  <pivotFields count="21">
    <pivotField axis="axisRow" showAll="0">
      <items count="8">
        <item x="5"/>
        <item x="0"/>
        <item x="1"/>
        <item x="2"/>
        <item x="3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9">
        <item h="1" x="1"/>
        <item h="1" x="2"/>
        <item h="1" x="3"/>
        <item h="1" x="4"/>
        <item x="5"/>
        <item h="1" x="6"/>
        <item h="1" x="0"/>
        <item h="1" x="7"/>
        <item t="default"/>
      </items>
    </pivotField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5">
    <i>
      <x v="1"/>
    </i>
    <i>
      <x v="2"/>
    </i>
    <i>
      <x v="3"/>
    </i>
    <i>
      <x v="4"/>
    </i>
    <i>
      <x v="5"/>
    </i>
  </rowItems>
  <colItems count="1">
    <i/>
  </colItems>
  <pageFields count="1">
    <pageField fld="13" hier="-1"/>
  </pageFields>
  <dataFields count="1">
    <dataField name="Soma de valor_percentual" fld="18" baseField="0" baseItem="0"/>
  </dataFields>
  <chartFormats count="13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compact="0" compactData="0" gridDropZones="1" multipleFieldFilters="0" chartFormat="18">
  <location ref="AT4:AZ32" firstHeaderRow="1" firstDataRow="2" firstDataCol="2" rowPageCount="1" colPageCount="1"/>
  <pivotFields count="21">
    <pivotField axis="axisRow" compact="0" outline="0" showAll="0">
      <items count="8">
        <item h="1" x="5"/>
        <item h="1" x="0"/>
        <item h="1" x="1"/>
        <item h="1" x="2"/>
        <item h="1" x="3"/>
        <item x="4"/>
        <item h="1" x="6"/>
        <item t="default"/>
      </items>
    </pivotField>
    <pivotField axis="axisRow" compact="0" outline="0" showAll="0" defaultSubtota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Page" compact="0" outline="0" multipleItemSelectionAllowed="1" showAll="0">
      <items count="9">
        <item h="1" x="1"/>
        <item h="1" x="2"/>
        <item h="1" x="3"/>
        <item h="1" x="4"/>
        <item h="1" x="5"/>
        <item h="1" x="6"/>
        <item x="0"/>
        <item h="1" x="7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1"/>
    <field x="0"/>
  </rowFields>
  <rowItems count="27">
    <i>
      <x/>
      <x v="5"/>
    </i>
    <i>
      <x v="1"/>
      <x v="5"/>
    </i>
    <i>
      <x v="2"/>
      <x v="5"/>
    </i>
    <i>
      <x v="3"/>
      <x v="5"/>
    </i>
    <i>
      <x v="4"/>
      <x v="5"/>
    </i>
    <i>
      <x v="6"/>
      <x v="5"/>
    </i>
    <i>
      <x v="8"/>
      <x v="5"/>
    </i>
    <i>
      <x v="9"/>
      <x v="5"/>
    </i>
    <i>
      <x v="10"/>
      <x v="5"/>
    </i>
    <i>
      <x v="11"/>
      <x v="5"/>
    </i>
    <i>
      <x v="12"/>
      <x v="5"/>
    </i>
    <i>
      <x v="13"/>
      <x v="5"/>
    </i>
    <i>
      <x v="14"/>
      <x v="5"/>
    </i>
    <i>
      <x v="17"/>
      <x v="5"/>
    </i>
    <i>
      <x v="18"/>
      <x v="5"/>
    </i>
    <i>
      <x v="19"/>
      <x v="5"/>
    </i>
    <i>
      <x v="20"/>
      <x v="5"/>
    </i>
    <i>
      <x v="21"/>
      <x v="5"/>
    </i>
    <i>
      <x v="22"/>
      <x v="5"/>
    </i>
    <i>
      <x v="23"/>
      <x v="5"/>
    </i>
    <i>
      <x v="24"/>
      <x v="5"/>
    </i>
    <i>
      <x v="25"/>
      <x v="5"/>
    </i>
    <i>
      <x v="26"/>
      <x v="5"/>
    </i>
    <i>
      <x v="28"/>
      <x v="5"/>
    </i>
    <i>
      <x v="29"/>
      <x v="5"/>
    </i>
    <i>
      <x v="30"/>
      <x v="5"/>
    </i>
    <i>
      <x v="31"/>
      <x v="5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3" hier="-1"/>
  </pageFields>
  <dataFields count="5">
    <dataField name="Soma de valor_percentual" fld="18" baseField="0" baseItem="0"/>
    <dataField name="Soma de valor_pib" fld="17" baseField="0" baseItem="1"/>
    <dataField name="Soma de Valor_Per_Capita_Educacao" fld="20" baseField="0" baseItem="0"/>
    <dataField name="Soma de valor_absoluto_disparidade" fld="11" baseField="0" baseItem="4"/>
    <dataField name="Soma de % Valor_Pobreza" fld="19" baseField="0" baseItem="0"/>
  </dataFields>
  <chartFormats count="14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 chartFormat="12">
  <location ref="R4:S9" firstHeaderRow="1" firstDataRow="1" firstDataCol="1" rowPageCount="1" colPageCount="1"/>
  <pivotFields count="21">
    <pivotField axis="axisRow" showAll="0">
      <items count="8">
        <item x="5"/>
        <item x="0"/>
        <item x="1"/>
        <item x="2"/>
        <item x="3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]" axis="axisPage" multipleItemSelectionAllowed="1" showAll="0">
      <items count="9">
        <item h="1" x="1"/>
        <item h="1" x="2"/>
        <item h="1" x="3"/>
        <item x="4"/>
        <item h="1" x="5"/>
        <item h="1" x="6"/>
        <item h="1" x="0"/>
        <item h="1" x="7"/>
        <item t="default"/>
      </items>
    </pivotField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5">
    <i>
      <x v="1"/>
    </i>
    <i>
      <x v="2"/>
    </i>
    <i>
      <x v="3"/>
    </i>
    <i>
      <x v="4"/>
    </i>
    <i>
      <x v="5"/>
    </i>
  </rowItems>
  <colItems count="1">
    <i/>
  </colItems>
  <pageFields count="1">
    <pageField fld="13" hier="-1"/>
  </pageFields>
  <dataFields count="1">
    <dataField name="Soma de valor_percentual" fld="18" baseField="0" baseItem="0"/>
  </dataFields>
  <chartFormats count="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 chartFormat="8">
  <location ref="J4:K9" firstHeaderRow="1" firstDataRow="1" firstDataCol="1" rowPageCount="1" colPageCount="1"/>
  <pivotFields count="21">
    <pivotField axis="axisRow" showAll="0">
      <items count="8">
        <item x="5"/>
        <item x="0"/>
        <item x="1"/>
        <item x="2"/>
        <item x="3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9">
        <item h="1" x="1"/>
        <item h="1" x="2"/>
        <item x="3"/>
        <item h="1" x="4"/>
        <item h="1" x="5"/>
        <item h="1" x="6"/>
        <item h="1" x="0"/>
        <item h="1" x="7"/>
        <item t="default"/>
      </items>
    </pivotField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5">
    <i>
      <x v="1"/>
    </i>
    <i>
      <x v="2"/>
    </i>
    <i>
      <x v="3"/>
    </i>
    <i>
      <x v="4"/>
    </i>
    <i>
      <x v="5"/>
    </i>
  </rowItems>
  <colItems count="1">
    <i/>
  </colItems>
  <pageFields count="1">
    <pageField fld="13" hier="-1"/>
  </pageFields>
  <dataFields count="1">
    <dataField name="Soma de valor_percentual" fld="18" baseField="0" baseItem="0"/>
  </dataFields>
  <chartFormats count="4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b_Indicador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3"/>
  <dimension ref="A2:X49"/>
  <sheetViews>
    <sheetView showGridLines="0" showRowColHeaders="0" tabSelected="1" zoomScale="110" zoomScaleNormal="110" workbookViewId="0">
      <selection activeCell="C2" sqref="C2:W4"/>
    </sheetView>
  </sheetViews>
  <sheetFormatPr defaultColWidth="0" defaultRowHeight="15"/>
  <cols>
    <col min="1" max="4" width="9.140625" customWidth="1"/>
    <col min="5" max="5" width="12.28515625" customWidth="1"/>
    <col min="6" max="6" width="2.28515625" customWidth="1"/>
    <col min="7" max="7" width="6.85546875" customWidth="1"/>
    <col min="8" max="8" width="9.140625" customWidth="1"/>
    <col min="9" max="9" width="4.5703125" customWidth="1"/>
    <col min="10" max="10" width="9.140625" customWidth="1"/>
    <col min="11" max="11" width="11.7109375" customWidth="1"/>
    <col min="12" max="12" width="13.28515625" customWidth="1"/>
    <col min="13" max="17" width="9.140625" customWidth="1"/>
    <col min="18" max="18" width="11.7109375" customWidth="1"/>
    <col min="19" max="19" width="13" customWidth="1"/>
    <col min="20" max="24" width="9.140625" customWidth="1"/>
    <col min="25" max="16384" width="9.140625" hidden="1"/>
  </cols>
  <sheetData>
    <row r="2" spans="3:23">
      <c r="C2" s="33" t="s">
        <v>123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3:23"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3:23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6" spans="3:23">
      <c r="C6" s="39" t="s">
        <v>97</v>
      </c>
      <c r="D6" s="40"/>
      <c r="E6" s="40"/>
      <c r="F6" s="40"/>
      <c r="G6" s="40"/>
      <c r="H6" s="40"/>
      <c r="I6" s="40"/>
      <c r="K6" s="35" t="s">
        <v>98</v>
      </c>
      <c r="L6" s="35"/>
      <c r="M6" s="35"/>
      <c r="N6" s="35"/>
      <c r="O6" s="35"/>
      <c r="P6" s="35"/>
      <c r="R6" s="35" t="s">
        <v>101</v>
      </c>
      <c r="S6" s="35"/>
      <c r="T6" s="35"/>
      <c r="U6" s="35"/>
      <c r="V6" s="35"/>
      <c r="W6" s="35"/>
    </row>
    <row r="7" spans="3:23">
      <c r="C7" s="40"/>
      <c r="D7" s="40"/>
      <c r="E7" s="40"/>
      <c r="F7" s="40"/>
      <c r="G7" s="40"/>
      <c r="H7" s="40"/>
      <c r="I7" s="40"/>
      <c r="K7" s="35"/>
      <c r="L7" s="35"/>
      <c r="M7" s="35"/>
      <c r="N7" s="35"/>
      <c r="O7" s="35"/>
      <c r="P7" s="35"/>
      <c r="R7" s="35"/>
      <c r="S7" s="35"/>
      <c r="T7" s="35"/>
      <c r="U7" s="35"/>
      <c r="V7" s="35"/>
      <c r="W7" s="35"/>
    </row>
    <row r="8" spans="3:23">
      <c r="C8" s="10"/>
      <c r="D8" s="10"/>
      <c r="E8" s="10"/>
      <c r="F8" s="10"/>
      <c r="G8" s="10"/>
      <c r="H8" s="10"/>
      <c r="I8" s="10"/>
      <c r="K8" s="36" t="s">
        <v>99</v>
      </c>
      <c r="L8" s="14"/>
      <c r="M8" s="14"/>
      <c r="N8" s="14"/>
      <c r="O8" s="14"/>
      <c r="P8" s="15"/>
      <c r="R8" s="36" t="s">
        <v>102</v>
      </c>
      <c r="S8" s="14"/>
      <c r="T8" s="14"/>
      <c r="U8" s="14"/>
      <c r="V8" s="14"/>
      <c r="W8" s="15"/>
    </row>
    <row r="9" spans="3:23">
      <c r="C9" s="10"/>
      <c r="D9" s="10"/>
      <c r="E9" s="10"/>
      <c r="F9" s="10"/>
      <c r="G9" s="10"/>
      <c r="H9" s="10"/>
      <c r="I9" s="10"/>
      <c r="K9" s="37"/>
      <c r="L9" s="16"/>
      <c r="M9" s="16"/>
      <c r="N9" s="16"/>
      <c r="O9" s="16"/>
      <c r="P9" s="17"/>
      <c r="R9" s="37"/>
      <c r="S9" s="16"/>
      <c r="T9" s="16"/>
      <c r="U9" s="16"/>
      <c r="V9" s="16"/>
      <c r="W9" s="17"/>
    </row>
    <row r="10" spans="3:23" ht="21">
      <c r="C10" s="10"/>
      <c r="D10" s="10"/>
      <c r="E10" s="10"/>
      <c r="F10" s="10"/>
      <c r="G10" s="10"/>
      <c r="H10" s="10"/>
      <c r="I10" s="10"/>
      <c r="K10" s="37"/>
      <c r="L10" s="18">
        <f>DINAMICAS!N4</f>
        <v>5.7000000000000002E-2</v>
      </c>
      <c r="M10" s="16"/>
      <c r="N10" s="16"/>
      <c r="O10" s="16"/>
      <c r="P10" s="17"/>
      <c r="R10" s="37"/>
      <c r="S10" s="18">
        <f>DINAMICAS!AJ4</f>
        <v>3.2000000000000001E-2</v>
      </c>
      <c r="T10" s="16"/>
      <c r="U10" s="16"/>
      <c r="V10" s="16"/>
      <c r="W10" s="17"/>
    </row>
    <row r="11" spans="3:23" ht="18.75">
      <c r="C11" s="11"/>
      <c r="D11" s="11"/>
      <c r="E11" s="22">
        <f>DINAMICAS!E6</f>
        <v>-3.5714285714285504E-2</v>
      </c>
      <c r="F11" s="13"/>
      <c r="G11" s="12"/>
      <c r="H11" s="11"/>
      <c r="I11" s="11"/>
      <c r="K11" s="37"/>
      <c r="L11" s="19">
        <f>DINAMICAS!N6</f>
        <v>-3.389830508474579E-2</v>
      </c>
      <c r="M11" s="16"/>
      <c r="N11" s="16"/>
      <c r="O11" s="16"/>
      <c r="P11" s="17"/>
      <c r="R11" s="37"/>
      <c r="S11" s="19">
        <f>DINAMICAS!AJ6</f>
        <v>-5.8823529411764754E-2</v>
      </c>
      <c r="T11" s="16"/>
      <c r="U11" s="16"/>
      <c r="V11" s="16"/>
      <c r="W11" s="17"/>
    </row>
    <row r="12" spans="3:23">
      <c r="C12" s="10"/>
      <c r="D12" s="10"/>
      <c r="E12" s="10"/>
      <c r="F12" s="10"/>
      <c r="G12" s="10"/>
      <c r="H12" s="10"/>
      <c r="I12" s="10"/>
      <c r="K12" s="37"/>
      <c r="L12" s="16"/>
      <c r="M12" s="16"/>
      <c r="N12" s="16"/>
      <c r="O12" s="16"/>
      <c r="P12" s="17"/>
      <c r="R12" s="37"/>
      <c r="S12" s="16"/>
      <c r="T12" s="16"/>
      <c r="U12" s="16"/>
      <c r="V12" s="16"/>
      <c r="W12" s="17"/>
    </row>
    <row r="13" spans="3:23">
      <c r="K13" s="37"/>
      <c r="L13" s="16"/>
      <c r="M13" s="16"/>
      <c r="N13" s="16"/>
      <c r="O13" s="16"/>
      <c r="P13" s="17"/>
      <c r="R13" s="37"/>
      <c r="S13" s="16"/>
      <c r="T13" s="16"/>
      <c r="U13" s="16"/>
      <c r="V13" s="16"/>
      <c r="W13" s="17"/>
    </row>
    <row r="14" spans="3:23">
      <c r="K14" s="37"/>
      <c r="L14" s="16"/>
      <c r="M14" s="16"/>
      <c r="N14" s="16"/>
      <c r="O14" s="16"/>
      <c r="P14" s="17"/>
      <c r="R14" s="37"/>
      <c r="S14" s="16"/>
      <c r="T14" s="16"/>
      <c r="U14" s="16"/>
      <c r="V14" s="16"/>
      <c r="W14" s="17"/>
    </row>
    <row r="15" spans="3:23">
      <c r="K15" s="37" t="s">
        <v>100</v>
      </c>
      <c r="L15" s="16"/>
      <c r="M15" s="16"/>
      <c r="N15" s="16"/>
      <c r="O15" s="16"/>
      <c r="P15" s="17"/>
      <c r="R15" s="37" t="s">
        <v>103</v>
      </c>
      <c r="S15" s="16"/>
      <c r="T15" s="16"/>
      <c r="U15" s="16"/>
      <c r="V15" s="16"/>
      <c r="W15" s="17"/>
    </row>
    <row r="16" spans="3:23">
      <c r="K16" s="37"/>
      <c r="L16" s="16"/>
      <c r="M16" s="16"/>
      <c r="N16" s="16"/>
      <c r="O16" s="16"/>
      <c r="P16" s="17"/>
      <c r="R16" s="37"/>
      <c r="S16" s="16"/>
      <c r="T16" s="16"/>
      <c r="U16" s="16"/>
      <c r="V16" s="16"/>
      <c r="W16" s="17"/>
    </row>
    <row r="17" spans="3:23">
      <c r="K17" s="37"/>
      <c r="L17" s="16"/>
      <c r="M17" s="16"/>
      <c r="N17" s="16"/>
      <c r="O17" s="16"/>
      <c r="P17" s="17"/>
      <c r="R17" s="37"/>
      <c r="S17" s="16"/>
      <c r="T17" s="16"/>
      <c r="U17" s="16"/>
      <c r="V17" s="16"/>
      <c r="W17" s="17"/>
    </row>
    <row r="18" spans="3:23" ht="21">
      <c r="K18" s="37"/>
      <c r="L18" s="18">
        <f>DINAMICAS!$V$4</f>
        <v>5.2000000000000005E-2</v>
      </c>
      <c r="M18" s="16"/>
      <c r="N18" s="16"/>
      <c r="O18" s="16"/>
      <c r="P18" s="17"/>
      <c r="R18" s="37"/>
      <c r="S18" s="18">
        <f>DINAMICAS!$AC$4</f>
        <v>7.0999999999999994E-2</v>
      </c>
      <c r="T18" s="16"/>
      <c r="U18" s="16"/>
      <c r="V18" s="16"/>
      <c r="W18" s="17"/>
    </row>
    <row r="19" spans="3:23" ht="15.75">
      <c r="K19" s="37"/>
      <c r="L19" s="19">
        <f>DINAMICAS!$V$6</f>
        <v>-3.7037037037037063E-2</v>
      </c>
      <c r="M19" s="16"/>
      <c r="N19" s="16"/>
      <c r="O19" s="16"/>
      <c r="P19" s="17"/>
      <c r="R19" s="37"/>
      <c r="S19" s="19">
        <f>DINAMICAS!$AC$6</f>
        <v>-4.0540540540540758E-2</v>
      </c>
      <c r="T19" s="16"/>
      <c r="U19" s="16"/>
      <c r="V19" s="16"/>
      <c r="W19" s="17"/>
    </row>
    <row r="20" spans="3:23">
      <c r="K20" s="37"/>
      <c r="L20" s="16"/>
      <c r="M20" s="16"/>
      <c r="N20" s="16"/>
      <c r="O20" s="16"/>
      <c r="P20" s="17"/>
      <c r="R20" s="37"/>
      <c r="S20" s="16"/>
      <c r="T20" s="16"/>
      <c r="U20" s="16"/>
      <c r="V20" s="16"/>
      <c r="W20" s="17"/>
    </row>
    <row r="21" spans="3:23">
      <c r="K21" s="37"/>
      <c r="L21" s="16"/>
      <c r="M21" s="16"/>
      <c r="N21" s="16"/>
      <c r="O21" s="16"/>
      <c r="P21" s="17"/>
      <c r="R21" s="37"/>
      <c r="S21" s="16"/>
      <c r="T21" s="16"/>
      <c r="U21" s="16"/>
      <c r="V21" s="16"/>
      <c r="W21" s="17"/>
    </row>
    <row r="22" spans="3:23">
      <c r="K22" s="38"/>
      <c r="L22" s="20"/>
      <c r="M22" s="20"/>
      <c r="N22" s="20"/>
      <c r="O22" s="20"/>
      <c r="P22" s="21"/>
      <c r="R22" s="38"/>
      <c r="S22" s="20"/>
      <c r="T22" s="20"/>
      <c r="U22" s="20"/>
      <c r="V22" s="20"/>
      <c r="W22" s="21"/>
    </row>
    <row r="25" spans="3:23">
      <c r="C25" s="31" t="s">
        <v>127</v>
      </c>
      <c r="D25" s="32"/>
      <c r="E25" s="32"/>
      <c r="F25" s="32"/>
      <c r="G25" s="32"/>
      <c r="H25" s="32"/>
      <c r="I25" s="32"/>
      <c r="K25" s="30" t="s">
        <v>128</v>
      </c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</row>
    <row r="26" spans="3:23" ht="18" customHeight="1">
      <c r="C26" s="32"/>
      <c r="D26" s="32"/>
      <c r="E26" s="32"/>
      <c r="F26" s="32"/>
      <c r="G26" s="32"/>
      <c r="H26" s="32"/>
      <c r="I26" s="32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</row>
    <row r="28" spans="3:23">
      <c r="N28" s="25" t="s">
        <v>111</v>
      </c>
      <c r="T28" s="25" t="s">
        <v>110</v>
      </c>
    </row>
    <row r="30" spans="3:23">
      <c r="C30" s="28" t="s">
        <v>1</v>
      </c>
      <c r="D30" s="29" t="s">
        <v>124</v>
      </c>
    </row>
    <row r="31" spans="3:23">
      <c r="C31" s="26" t="s">
        <v>18</v>
      </c>
      <c r="D31" s="27" t="e">
        <f>VLOOKUP(C31&amp;$D$4,$AS$6:$AV$32,4,0)</f>
        <v>#N/A</v>
      </c>
    </row>
    <row r="32" spans="3:23">
      <c r="C32" s="26" t="s">
        <v>23</v>
      </c>
      <c r="D32" s="27" t="e">
        <f t="shared" ref="D32:D48" si="0">VLOOKUP(C32&amp;$D$4,$AS$6:$AV$32,4,0)</f>
        <v>#N/A</v>
      </c>
    </row>
    <row r="33" spans="3:4">
      <c r="C33" s="26" t="s">
        <v>26</v>
      </c>
      <c r="D33" s="27" t="e">
        <f t="shared" si="0"/>
        <v>#N/A</v>
      </c>
    </row>
    <row r="34" spans="3:4">
      <c r="C34" s="26" t="s">
        <v>28</v>
      </c>
      <c r="D34" s="27" t="e">
        <f t="shared" si="0"/>
        <v>#N/A</v>
      </c>
    </row>
    <row r="35" spans="3:4">
      <c r="C35" s="26" t="s">
        <v>30</v>
      </c>
      <c r="D35" s="27" t="e">
        <f t="shared" si="0"/>
        <v>#N/A</v>
      </c>
    </row>
    <row r="36" spans="3:4">
      <c r="C36" s="26" t="s">
        <v>38</v>
      </c>
      <c r="D36" s="27" t="e">
        <f t="shared" si="0"/>
        <v>#N/A</v>
      </c>
    </row>
    <row r="37" spans="3:4">
      <c r="C37" s="26" t="s">
        <v>43</v>
      </c>
      <c r="D37" s="27" t="e">
        <f t="shared" si="0"/>
        <v>#N/A</v>
      </c>
    </row>
    <row r="38" spans="3:4">
      <c r="C38" s="26" t="s">
        <v>46</v>
      </c>
      <c r="D38" s="27" t="e">
        <f t="shared" si="0"/>
        <v>#N/A</v>
      </c>
    </row>
    <row r="39" spans="3:4">
      <c r="C39" s="26" t="s">
        <v>49</v>
      </c>
      <c r="D39" s="27" t="e">
        <f t="shared" si="0"/>
        <v>#N/A</v>
      </c>
    </row>
    <row r="40" spans="3:4">
      <c r="C40" s="26" t="s">
        <v>51</v>
      </c>
      <c r="D40" s="27" t="e">
        <f t="shared" si="0"/>
        <v>#N/A</v>
      </c>
    </row>
    <row r="41" spans="3:4">
      <c r="C41" s="26" t="s">
        <v>53</v>
      </c>
      <c r="D41" s="27" t="e">
        <f t="shared" si="0"/>
        <v>#N/A</v>
      </c>
    </row>
    <row r="42" spans="3:4">
      <c r="C42" s="26" t="s">
        <v>55</v>
      </c>
      <c r="D42" s="27" t="e">
        <f t="shared" si="0"/>
        <v>#N/A</v>
      </c>
    </row>
    <row r="43" spans="3:4">
      <c r="C43" s="26" t="s">
        <v>57</v>
      </c>
      <c r="D43" s="27" t="e">
        <f t="shared" si="0"/>
        <v>#N/A</v>
      </c>
    </row>
    <row r="44" spans="3:4">
      <c r="C44" s="26" t="s">
        <v>61</v>
      </c>
      <c r="D44" s="27" t="e">
        <f t="shared" si="0"/>
        <v>#N/A</v>
      </c>
    </row>
    <row r="45" spans="3:4">
      <c r="C45" s="26" t="s">
        <v>63</v>
      </c>
      <c r="D45" s="27" t="e">
        <f t="shared" si="0"/>
        <v>#N/A</v>
      </c>
    </row>
    <row r="46" spans="3:4">
      <c r="C46" s="26" t="s">
        <v>65</v>
      </c>
      <c r="D46" s="27" t="e">
        <f t="shared" si="0"/>
        <v>#N/A</v>
      </c>
    </row>
    <row r="47" spans="3:4">
      <c r="C47" s="26" t="s">
        <v>67</v>
      </c>
      <c r="D47" s="27" t="e">
        <f t="shared" si="0"/>
        <v>#N/A</v>
      </c>
    </row>
    <row r="48" spans="3:4">
      <c r="C48" s="26" t="s">
        <v>69</v>
      </c>
      <c r="D48" s="27" t="e">
        <f t="shared" si="0"/>
        <v>#N/A</v>
      </c>
    </row>
    <row r="49" spans="3:4">
      <c r="C49" s="26"/>
      <c r="D49" s="27"/>
    </row>
  </sheetData>
  <mergeCells count="10">
    <mergeCell ref="K25:W26"/>
    <mergeCell ref="C25:I26"/>
    <mergeCell ref="C2:W4"/>
    <mergeCell ref="R6:W7"/>
    <mergeCell ref="R8:R14"/>
    <mergeCell ref="R15:R22"/>
    <mergeCell ref="C6:I7"/>
    <mergeCell ref="K6:P7"/>
    <mergeCell ref="K8:K14"/>
    <mergeCell ref="K15:K22"/>
  </mergeCells>
  <conditionalFormatting sqref="E11">
    <cfRule type="iconSet" priority="6">
      <iconSet iconSet="3Arrows">
        <cfvo type="percent" val="0"/>
        <cfvo type="num" val="0"/>
        <cfvo type="num" val="0"/>
      </iconSet>
    </cfRule>
  </conditionalFormatting>
  <conditionalFormatting sqref="L11">
    <cfRule type="iconSet" priority="5">
      <iconSet iconSet="3Arrows">
        <cfvo type="percent" val="0"/>
        <cfvo type="num" val="0"/>
        <cfvo type="num" val="0"/>
      </iconSet>
    </cfRule>
  </conditionalFormatting>
  <conditionalFormatting sqref="L19">
    <cfRule type="iconSet" priority="4">
      <iconSet iconSet="3Arrows">
        <cfvo type="percent" val="0"/>
        <cfvo type="num" val="0"/>
        <cfvo type="num" val="0"/>
      </iconSet>
    </cfRule>
  </conditionalFormatting>
  <conditionalFormatting sqref="S11">
    <cfRule type="iconSet" priority="3">
      <iconSet iconSet="3Arrows">
        <cfvo type="percent" val="0"/>
        <cfvo type="num" val="0"/>
        <cfvo type="num" val="0"/>
      </iconSet>
    </cfRule>
  </conditionalFormatting>
  <conditionalFormatting sqref="S19">
    <cfRule type="iconSet" priority="2">
      <iconSet iconSet="3Arrows">
        <cfvo type="percent" val="0"/>
        <cfvo type="num" val="0"/>
        <cfvo type="num" val="0"/>
      </iconSet>
    </cfRule>
  </conditionalFormatting>
  <conditionalFormatting sqref="C30:D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DINAMICAS!$BS$2:$BS$5</xm:f>
          </x14:formula1>
          <xm:sqref>N28 T28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showGridLines="0" showRowColHeaders="0" workbookViewId="0">
      <selection activeCell="C12" sqref="C12"/>
    </sheetView>
  </sheetViews>
  <sheetFormatPr defaultRowHeight="15"/>
  <cols>
    <col min="1" max="1" width="9.140625" customWidth="1"/>
  </cols>
  <sheetData>
    <row r="1" spans="1:1">
      <c r="A1" s="41" t="s">
        <v>129</v>
      </c>
    </row>
    <row r="2" spans="1:1">
      <c r="A2" s="41" t="s">
        <v>130</v>
      </c>
    </row>
    <row r="4" spans="1:1">
      <c r="A4" s="41" t="s">
        <v>131</v>
      </c>
    </row>
    <row r="6" spans="1:1">
      <c r="A6" s="41" t="s">
        <v>132</v>
      </c>
    </row>
    <row r="8" spans="1:1">
      <c r="A8" s="41" t="s">
        <v>133</v>
      </c>
    </row>
    <row r="10" spans="1:1">
      <c r="A10" t="s">
        <v>134</v>
      </c>
    </row>
    <row r="12" spans="1:1">
      <c r="A12" t="s">
        <v>135</v>
      </c>
    </row>
    <row r="14" spans="1:1">
      <c r="A14" t="s">
        <v>136</v>
      </c>
    </row>
    <row r="16" spans="1:1">
      <c r="A16" t="s">
        <v>137</v>
      </c>
    </row>
    <row r="18" spans="1:1">
      <c r="A18" t="s">
        <v>138</v>
      </c>
    </row>
    <row r="20" spans="1:1">
      <c r="A20" t="s">
        <v>139</v>
      </c>
    </row>
    <row r="22" spans="1:1">
      <c r="A22" t="s">
        <v>140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R192"/>
  <sheetViews>
    <sheetView workbookViewId="0">
      <selection activeCell="E30" sqref="E30"/>
    </sheetView>
  </sheetViews>
  <sheetFormatPr defaultRowHeight="15"/>
  <cols>
    <col min="1" max="2" width="5" bestFit="1" customWidth="1"/>
    <col min="3" max="3" width="20.140625" bestFit="1" customWidth="1"/>
    <col min="4" max="4" width="19.7109375" bestFit="1" customWidth="1"/>
    <col min="5" max="5" width="5.42578125" bestFit="1" customWidth="1"/>
    <col min="6" max="6" width="23.5703125" bestFit="1" customWidth="1"/>
    <col min="7" max="8" width="17.28515625" bestFit="1" customWidth="1"/>
    <col min="9" max="9" width="16.7109375" bestFit="1" customWidth="1"/>
    <col min="10" max="10" width="13.7109375" bestFit="1" customWidth="1"/>
    <col min="11" max="11" width="16.28515625" bestFit="1" customWidth="1"/>
    <col min="12" max="12" width="26.140625" bestFit="1" customWidth="1"/>
    <col min="13" max="13" width="23.42578125" bestFit="1" customWidth="1"/>
    <col min="14" max="14" width="52.85546875" bestFit="1" customWidth="1"/>
    <col min="15" max="15" width="22" bestFit="1" customWidth="1"/>
    <col min="16" max="16" width="15.140625" bestFit="1" customWidth="1"/>
    <col min="17" max="17" width="18.140625" bestFit="1" customWidth="1"/>
    <col min="18" max="18" width="9.285156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2017</v>
      </c>
      <c r="B2" t="s">
        <v>18</v>
      </c>
      <c r="C2" t="s">
        <v>19</v>
      </c>
      <c r="D2" t="s">
        <v>20</v>
      </c>
      <c r="E2">
        <v>11.5</v>
      </c>
      <c r="F2" t="s">
        <v>21</v>
      </c>
      <c r="G2" t="s">
        <v>21</v>
      </c>
      <c r="H2" t="s">
        <v>21</v>
      </c>
      <c r="I2" t="s">
        <v>21</v>
      </c>
      <c r="J2" t="s">
        <v>21</v>
      </c>
      <c r="K2" t="s">
        <v>21</v>
      </c>
      <c r="L2" t="s">
        <v>21</v>
      </c>
      <c r="M2" t="s">
        <v>21</v>
      </c>
      <c r="N2" t="s">
        <v>22</v>
      </c>
      <c r="O2" t="s">
        <v>91</v>
      </c>
      <c r="P2" s="1">
        <v>43070</v>
      </c>
      <c r="Q2" t="s">
        <v>21</v>
      </c>
      <c r="R2" t="s">
        <v>21</v>
      </c>
    </row>
    <row r="3" spans="1:18">
      <c r="A3">
        <v>2018</v>
      </c>
      <c r="B3" t="s">
        <v>18</v>
      </c>
      <c r="C3" t="s">
        <v>19</v>
      </c>
      <c r="D3" t="s">
        <v>20</v>
      </c>
      <c r="E3">
        <v>11.3</v>
      </c>
      <c r="F3" t="s">
        <v>21</v>
      </c>
      <c r="G3" t="s">
        <v>21</v>
      </c>
      <c r="H3" t="s">
        <v>21</v>
      </c>
      <c r="I3" t="s">
        <v>21</v>
      </c>
      <c r="J3" t="s">
        <v>21</v>
      </c>
      <c r="K3" t="s">
        <v>21</v>
      </c>
      <c r="L3" t="s">
        <v>21</v>
      </c>
      <c r="M3" t="s">
        <v>21</v>
      </c>
      <c r="N3" t="s">
        <v>22</v>
      </c>
      <c r="O3" t="s">
        <v>91</v>
      </c>
      <c r="P3" s="1">
        <v>43435</v>
      </c>
      <c r="Q3" t="s">
        <v>21</v>
      </c>
      <c r="R3" t="s">
        <v>21</v>
      </c>
    </row>
    <row r="4" spans="1:18">
      <c r="A4">
        <v>2019</v>
      </c>
      <c r="B4" t="s">
        <v>18</v>
      </c>
      <c r="C4" t="s">
        <v>19</v>
      </c>
      <c r="D4" t="s">
        <v>20</v>
      </c>
      <c r="E4">
        <v>10.9</v>
      </c>
      <c r="F4" t="s">
        <v>21</v>
      </c>
      <c r="G4" t="s">
        <v>21</v>
      </c>
      <c r="H4" t="s">
        <v>21</v>
      </c>
      <c r="I4" t="s">
        <v>21</v>
      </c>
      <c r="J4">
        <v>51.9</v>
      </c>
      <c r="K4">
        <v>0.55900000000000005</v>
      </c>
      <c r="L4">
        <v>493001.66499999998</v>
      </c>
      <c r="M4">
        <v>1417216456.96</v>
      </c>
      <c r="N4" t="s">
        <v>22</v>
      </c>
      <c r="O4" t="s">
        <v>91</v>
      </c>
      <c r="P4" s="1">
        <v>43800</v>
      </c>
      <c r="Q4">
        <v>881935</v>
      </c>
      <c r="R4" t="s">
        <v>21</v>
      </c>
    </row>
    <row r="5" spans="1:18">
      <c r="A5">
        <v>2022</v>
      </c>
      <c r="B5" t="s">
        <v>18</v>
      </c>
      <c r="C5" t="s">
        <v>19</v>
      </c>
      <c r="D5" t="s">
        <v>20</v>
      </c>
      <c r="E5">
        <v>8.5</v>
      </c>
      <c r="F5" t="s">
        <v>21</v>
      </c>
      <c r="G5" t="s">
        <v>21</v>
      </c>
      <c r="H5" t="s">
        <v>21</v>
      </c>
      <c r="I5" t="s">
        <v>21</v>
      </c>
      <c r="J5">
        <v>51</v>
      </c>
      <c r="K5">
        <v>0.52300000000000002</v>
      </c>
      <c r="L5">
        <v>434099.41399999999</v>
      </c>
      <c r="M5">
        <v>2098520049.9200001</v>
      </c>
      <c r="N5" t="s">
        <v>22</v>
      </c>
      <c r="O5" t="s">
        <v>91</v>
      </c>
      <c r="P5" s="1">
        <v>44896</v>
      </c>
      <c r="Q5">
        <v>830018</v>
      </c>
      <c r="R5" t="s">
        <v>21</v>
      </c>
    </row>
    <row r="6" spans="1:18">
      <c r="A6">
        <v>2023</v>
      </c>
      <c r="B6" t="s">
        <v>18</v>
      </c>
      <c r="C6" t="s">
        <v>19</v>
      </c>
      <c r="D6" t="s">
        <v>20</v>
      </c>
      <c r="E6">
        <v>9.4</v>
      </c>
      <c r="F6" t="s">
        <v>21</v>
      </c>
      <c r="G6" t="s">
        <v>21</v>
      </c>
      <c r="H6" t="s">
        <v>21</v>
      </c>
      <c r="I6" t="s">
        <v>21</v>
      </c>
      <c r="J6">
        <v>51.496830736898097</v>
      </c>
      <c r="K6">
        <v>0.51100000000000001</v>
      </c>
      <c r="L6">
        <v>430094.69159199001</v>
      </c>
      <c r="M6">
        <v>2348028381.21</v>
      </c>
      <c r="N6" t="s">
        <v>22</v>
      </c>
      <c r="O6" t="s">
        <v>91</v>
      </c>
      <c r="P6" s="1">
        <v>45261</v>
      </c>
      <c r="Q6">
        <v>841672.58628569602</v>
      </c>
      <c r="R6">
        <v>1095</v>
      </c>
    </row>
    <row r="7" spans="1:18">
      <c r="A7">
        <v>2017</v>
      </c>
      <c r="B7" t="s">
        <v>23</v>
      </c>
      <c r="C7" t="s">
        <v>24</v>
      </c>
      <c r="D7" t="s">
        <v>25</v>
      </c>
      <c r="E7">
        <v>17.3</v>
      </c>
      <c r="F7" t="s">
        <v>21</v>
      </c>
      <c r="G7" t="s">
        <v>21</v>
      </c>
      <c r="H7" t="s">
        <v>21</v>
      </c>
      <c r="I7" t="s">
        <v>21</v>
      </c>
      <c r="J7" t="s">
        <v>21</v>
      </c>
      <c r="K7" t="s">
        <v>21</v>
      </c>
      <c r="L7" t="s">
        <v>21</v>
      </c>
      <c r="M7" t="s">
        <v>21</v>
      </c>
      <c r="N7" t="s">
        <v>22</v>
      </c>
      <c r="O7" t="s">
        <v>91</v>
      </c>
      <c r="P7" s="1">
        <v>43070</v>
      </c>
      <c r="Q7" t="s">
        <v>21</v>
      </c>
      <c r="R7" t="s">
        <v>21</v>
      </c>
    </row>
    <row r="8" spans="1:18">
      <c r="A8">
        <v>2018</v>
      </c>
      <c r="B8" t="s">
        <v>23</v>
      </c>
      <c r="C8" t="s">
        <v>24</v>
      </c>
      <c r="D8" t="s">
        <v>25</v>
      </c>
      <c r="E8">
        <v>16.2</v>
      </c>
      <c r="F8" t="s">
        <v>21</v>
      </c>
      <c r="G8" t="s">
        <v>21</v>
      </c>
      <c r="H8" t="s">
        <v>21</v>
      </c>
      <c r="I8" t="s">
        <v>21</v>
      </c>
      <c r="J8" t="s">
        <v>21</v>
      </c>
      <c r="K8" t="s">
        <v>21</v>
      </c>
      <c r="L8" t="s">
        <v>21</v>
      </c>
      <c r="M8" t="s">
        <v>21</v>
      </c>
      <c r="N8" t="s">
        <v>22</v>
      </c>
      <c r="O8" t="s">
        <v>91</v>
      </c>
      <c r="P8" s="1">
        <v>43435</v>
      </c>
      <c r="Q8" t="s">
        <v>21</v>
      </c>
      <c r="R8" t="s">
        <v>21</v>
      </c>
    </row>
    <row r="9" spans="1:18">
      <c r="A9">
        <v>2019</v>
      </c>
      <c r="B9" t="s">
        <v>23</v>
      </c>
      <c r="C9" t="s">
        <v>24</v>
      </c>
      <c r="D9" t="s">
        <v>25</v>
      </c>
      <c r="E9">
        <v>16</v>
      </c>
      <c r="F9" t="s">
        <v>21</v>
      </c>
      <c r="G9" t="s">
        <v>21</v>
      </c>
      <c r="H9" t="s">
        <v>21</v>
      </c>
      <c r="I9" t="s">
        <v>21</v>
      </c>
      <c r="J9">
        <v>58.2</v>
      </c>
      <c r="K9">
        <v>0.52700000000000002</v>
      </c>
      <c r="L9">
        <v>1758787.139</v>
      </c>
      <c r="M9">
        <v>1327350909.3099999</v>
      </c>
      <c r="N9" t="s">
        <v>22</v>
      </c>
      <c r="O9" t="s">
        <v>91</v>
      </c>
      <c r="P9" s="1">
        <v>43800</v>
      </c>
      <c r="Q9">
        <v>3337357</v>
      </c>
      <c r="R9" t="s">
        <v>21</v>
      </c>
    </row>
    <row r="10" spans="1:18">
      <c r="A10">
        <v>2022</v>
      </c>
      <c r="B10" t="s">
        <v>23</v>
      </c>
      <c r="C10" t="s">
        <v>24</v>
      </c>
      <c r="D10" t="s">
        <v>25</v>
      </c>
      <c r="E10">
        <v>14.4</v>
      </c>
      <c r="F10" t="s">
        <v>21</v>
      </c>
      <c r="G10" t="s">
        <v>21</v>
      </c>
      <c r="H10" t="s">
        <v>21</v>
      </c>
      <c r="I10" t="s">
        <v>21</v>
      </c>
      <c r="J10">
        <v>54.2</v>
      </c>
      <c r="K10">
        <v>0.498</v>
      </c>
      <c r="L10">
        <v>1557586.1340000001</v>
      </c>
      <c r="M10">
        <v>2123822909.8199999</v>
      </c>
      <c r="N10" t="s">
        <v>22</v>
      </c>
      <c r="O10" t="s">
        <v>91</v>
      </c>
      <c r="P10" s="1">
        <v>44896</v>
      </c>
      <c r="Q10">
        <v>3127683</v>
      </c>
      <c r="R10" t="s">
        <v>21</v>
      </c>
    </row>
    <row r="11" spans="1:18">
      <c r="A11">
        <v>2023</v>
      </c>
      <c r="B11" t="s">
        <v>23</v>
      </c>
      <c r="C11" t="s">
        <v>24</v>
      </c>
      <c r="D11" t="s">
        <v>25</v>
      </c>
      <c r="E11">
        <v>14.2</v>
      </c>
      <c r="F11" t="s">
        <v>21</v>
      </c>
      <c r="G11" t="s">
        <v>21</v>
      </c>
      <c r="H11" t="s">
        <v>21</v>
      </c>
      <c r="I11" t="s">
        <v>21</v>
      </c>
      <c r="J11">
        <v>46.228350845068597</v>
      </c>
      <c r="K11">
        <v>0.48599999999999999</v>
      </c>
      <c r="L11">
        <v>1526415.7912089101</v>
      </c>
      <c r="M11">
        <v>2159188864.4099998</v>
      </c>
      <c r="N11" t="s">
        <v>22</v>
      </c>
      <c r="O11" t="s">
        <v>91</v>
      </c>
      <c r="P11" s="1">
        <v>45261</v>
      </c>
      <c r="Q11">
        <v>3140773.2329401299</v>
      </c>
      <c r="R11">
        <v>1110</v>
      </c>
    </row>
    <row r="12" spans="1:18">
      <c r="A12">
        <v>2017</v>
      </c>
      <c r="B12" t="s">
        <v>26</v>
      </c>
      <c r="C12" t="s">
        <v>19</v>
      </c>
      <c r="D12" t="s">
        <v>27</v>
      </c>
      <c r="E12">
        <v>5.9</v>
      </c>
      <c r="F12" t="s">
        <v>21</v>
      </c>
      <c r="G12" t="s">
        <v>21</v>
      </c>
      <c r="H12" t="s">
        <v>21</v>
      </c>
      <c r="I12" t="s">
        <v>21</v>
      </c>
      <c r="J12" t="s">
        <v>21</v>
      </c>
      <c r="K12" t="s">
        <v>21</v>
      </c>
      <c r="L12" t="s">
        <v>21</v>
      </c>
      <c r="M12" t="s">
        <v>21</v>
      </c>
      <c r="N12" t="s">
        <v>22</v>
      </c>
      <c r="O12" t="s">
        <v>91</v>
      </c>
      <c r="P12" s="1">
        <v>43070</v>
      </c>
      <c r="Q12" t="s">
        <v>21</v>
      </c>
      <c r="R12" t="s">
        <v>21</v>
      </c>
    </row>
    <row r="13" spans="1:18">
      <c r="A13">
        <v>2018</v>
      </c>
      <c r="B13" t="s">
        <v>26</v>
      </c>
      <c r="C13" t="s">
        <v>19</v>
      </c>
      <c r="D13" t="s">
        <v>27</v>
      </c>
      <c r="E13">
        <v>5.5</v>
      </c>
      <c r="F13" t="s">
        <v>21</v>
      </c>
      <c r="G13" t="s">
        <v>21</v>
      </c>
      <c r="H13" t="s">
        <v>21</v>
      </c>
      <c r="I13" t="s">
        <v>21</v>
      </c>
      <c r="J13" t="s">
        <v>21</v>
      </c>
      <c r="K13" t="s">
        <v>21</v>
      </c>
      <c r="L13" t="s">
        <v>21</v>
      </c>
      <c r="M13" t="s">
        <v>21</v>
      </c>
      <c r="N13" t="s">
        <v>22</v>
      </c>
      <c r="O13" t="s">
        <v>91</v>
      </c>
      <c r="P13" s="1">
        <v>43435</v>
      </c>
      <c r="Q13" t="s">
        <v>21</v>
      </c>
      <c r="R13" t="s">
        <v>21</v>
      </c>
    </row>
    <row r="14" spans="1:18">
      <c r="A14">
        <v>2019</v>
      </c>
      <c r="B14" t="s">
        <v>26</v>
      </c>
      <c r="C14" t="s">
        <v>19</v>
      </c>
      <c r="D14" t="s">
        <v>27</v>
      </c>
      <c r="E14">
        <v>5.0999999999999996</v>
      </c>
      <c r="F14" t="s">
        <v>21</v>
      </c>
      <c r="G14" t="s">
        <v>21</v>
      </c>
      <c r="H14" t="s">
        <v>21</v>
      </c>
      <c r="I14" t="s">
        <v>21</v>
      </c>
      <c r="J14">
        <v>56.4</v>
      </c>
      <c r="K14">
        <v>0.56599999999999995</v>
      </c>
      <c r="L14">
        <v>2345841.9019999998</v>
      </c>
      <c r="M14">
        <v>3494817357.4400001</v>
      </c>
      <c r="N14" t="s">
        <v>22</v>
      </c>
      <c r="O14" t="s">
        <v>91</v>
      </c>
      <c r="P14" s="1">
        <v>43800</v>
      </c>
      <c r="Q14">
        <v>4144597</v>
      </c>
      <c r="R14" t="s">
        <v>21</v>
      </c>
    </row>
    <row r="15" spans="1:18">
      <c r="A15">
        <v>2022</v>
      </c>
      <c r="B15" t="s">
        <v>26</v>
      </c>
      <c r="C15" t="s">
        <v>19</v>
      </c>
      <c r="D15" t="s">
        <v>27</v>
      </c>
      <c r="E15">
        <v>4.9000000000000004</v>
      </c>
      <c r="F15" t="s">
        <v>21</v>
      </c>
      <c r="G15" t="s">
        <v>21</v>
      </c>
      <c r="H15" t="s">
        <v>21</v>
      </c>
      <c r="I15" t="s">
        <v>21</v>
      </c>
      <c r="J15">
        <v>55.1</v>
      </c>
      <c r="K15">
        <v>0.50900000000000001</v>
      </c>
      <c r="L15">
        <v>2006281.017</v>
      </c>
      <c r="M15">
        <v>5200735814.96</v>
      </c>
      <c r="N15" t="s">
        <v>22</v>
      </c>
      <c r="O15" t="s">
        <v>91</v>
      </c>
      <c r="P15" s="1">
        <v>44896</v>
      </c>
      <c r="Q15">
        <v>3941613</v>
      </c>
      <c r="R15" t="s">
        <v>21</v>
      </c>
    </row>
    <row r="16" spans="1:18">
      <c r="A16">
        <v>2023</v>
      </c>
      <c r="B16" t="s">
        <v>26</v>
      </c>
      <c r="C16" t="s">
        <v>19</v>
      </c>
      <c r="D16" t="s">
        <v>27</v>
      </c>
      <c r="E16">
        <v>5.0999999999999996</v>
      </c>
      <c r="F16" t="s">
        <v>21</v>
      </c>
      <c r="G16" t="s">
        <v>21</v>
      </c>
      <c r="H16" t="s">
        <v>21</v>
      </c>
      <c r="I16" t="s">
        <v>21</v>
      </c>
      <c r="J16">
        <v>45.493275580847602</v>
      </c>
      <c r="K16">
        <v>0.51200000000000001</v>
      </c>
      <c r="L16">
        <v>2048408.0850025499</v>
      </c>
      <c r="M16">
        <v>5238786374.8100004</v>
      </c>
      <c r="N16" t="s">
        <v>22</v>
      </c>
      <c r="O16" t="s">
        <v>91</v>
      </c>
      <c r="P16" s="1">
        <v>45261</v>
      </c>
      <c r="Q16">
        <v>4000797.0410206001</v>
      </c>
      <c r="R16">
        <v>1172</v>
      </c>
    </row>
    <row r="17" spans="1:18">
      <c r="A17">
        <v>2017</v>
      </c>
      <c r="B17" t="s">
        <v>28</v>
      </c>
      <c r="C17" t="s">
        <v>19</v>
      </c>
      <c r="D17" t="s">
        <v>29</v>
      </c>
      <c r="E17">
        <v>4.9000000000000004</v>
      </c>
      <c r="F17" t="s">
        <v>21</v>
      </c>
      <c r="G17" t="s">
        <v>21</v>
      </c>
      <c r="H17" t="s">
        <v>21</v>
      </c>
      <c r="I17" t="s">
        <v>21</v>
      </c>
      <c r="J17" t="s">
        <v>21</v>
      </c>
      <c r="K17" t="s">
        <v>21</v>
      </c>
      <c r="L17" t="s">
        <v>21</v>
      </c>
      <c r="M17" t="s">
        <v>21</v>
      </c>
      <c r="N17" t="s">
        <v>22</v>
      </c>
      <c r="O17" t="s">
        <v>91</v>
      </c>
      <c r="P17" s="1">
        <v>43070</v>
      </c>
      <c r="Q17" t="s">
        <v>21</v>
      </c>
      <c r="R17" t="s">
        <v>21</v>
      </c>
    </row>
    <row r="18" spans="1:18">
      <c r="A18">
        <v>2018</v>
      </c>
      <c r="B18" t="s">
        <v>28</v>
      </c>
      <c r="C18" t="s">
        <v>19</v>
      </c>
      <c r="D18" t="s">
        <v>29</v>
      </c>
      <c r="E18">
        <v>5.7</v>
      </c>
      <c r="F18" t="s">
        <v>21</v>
      </c>
      <c r="G18" t="s">
        <v>21</v>
      </c>
      <c r="H18" t="s">
        <v>21</v>
      </c>
      <c r="I18" t="s">
        <v>21</v>
      </c>
      <c r="J18" t="s">
        <v>21</v>
      </c>
      <c r="K18" t="s">
        <v>21</v>
      </c>
      <c r="L18" t="s">
        <v>21</v>
      </c>
      <c r="M18" t="s">
        <v>21</v>
      </c>
      <c r="N18" t="s">
        <v>22</v>
      </c>
      <c r="O18" t="s">
        <v>91</v>
      </c>
      <c r="P18" s="1">
        <v>43435</v>
      </c>
      <c r="Q18" t="s">
        <v>21</v>
      </c>
      <c r="R18" t="s">
        <v>21</v>
      </c>
    </row>
    <row r="19" spans="1:18">
      <c r="A19">
        <v>2019</v>
      </c>
      <c r="B19" t="s">
        <v>28</v>
      </c>
      <c r="C19" t="s">
        <v>19</v>
      </c>
      <c r="D19" t="s">
        <v>29</v>
      </c>
      <c r="E19">
        <v>5.0999999999999996</v>
      </c>
      <c r="F19" t="s">
        <v>21</v>
      </c>
      <c r="G19" t="s">
        <v>21</v>
      </c>
      <c r="H19" t="s">
        <v>21</v>
      </c>
      <c r="I19" t="s">
        <v>21</v>
      </c>
      <c r="J19">
        <v>53.5</v>
      </c>
      <c r="K19">
        <v>0.51300000000000001</v>
      </c>
      <c r="L19">
        <v>433860.00300000003</v>
      </c>
      <c r="M19">
        <v>1141264670.0899999</v>
      </c>
      <c r="N19" t="s">
        <v>22</v>
      </c>
      <c r="O19" t="s">
        <v>91</v>
      </c>
      <c r="P19" s="1">
        <v>43800</v>
      </c>
      <c r="Q19">
        <v>845731</v>
      </c>
      <c r="R19" t="s">
        <v>21</v>
      </c>
    </row>
    <row r="20" spans="1:18">
      <c r="A20">
        <v>2022</v>
      </c>
      <c r="B20" t="s">
        <v>28</v>
      </c>
      <c r="C20" t="s">
        <v>19</v>
      </c>
      <c r="D20" t="s">
        <v>29</v>
      </c>
      <c r="E20">
        <v>5</v>
      </c>
      <c r="F20" t="s">
        <v>21</v>
      </c>
      <c r="G20" t="s">
        <v>21</v>
      </c>
      <c r="H20" t="s">
        <v>21</v>
      </c>
      <c r="I20" t="s">
        <v>21</v>
      </c>
      <c r="J20">
        <v>47.8</v>
      </c>
      <c r="K20">
        <v>0.53100000000000003</v>
      </c>
      <c r="L20">
        <v>389626.02899999998</v>
      </c>
      <c r="M20">
        <v>1608960649.8099999</v>
      </c>
      <c r="N20" t="s">
        <v>22</v>
      </c>
      <c r="O20" t="s">
        <v>91</v>
      </c>
      <c r="P20" s="1">
        <v>44896</v>
      </c>
      <c r="Q20">
        <v>733759</v>
      </c>
      <c r="R20" t="s">
        <v>21</v>
      </c>
    </row>
    <row r="21" spans="1:18">
      <c r="A21">
        <v>2023</v>
      </c>
      <c r="B21" t="s">
        <v>28</v>
      </c>
      <c r="C21" t="s">
        <v>19</v>
      </c>
      <c r="D21" t="s">
        <v>29</v>
      </c>
      <c r="E21">
        <v>5.8</v>
      </c>
      <c r="F21" t="s">
        <v>21</v>
      </c>
      <c r="G21" t="s">
        <v>21</v>
      </c>
      <c r="H21" t="s">
        <v>21</v>
      </c>
      <c r="I21" t="s">
        <v>21</v>
      </c>
      <c r="J21">
        <v>32.892539623617303</v>
      </c>
      <c r="K21">
        <v>0.49099999999999999</v>
      </c>
      <c r="L21">
        <v>367003.62196953001</v>
      </c>
      <c r="M21">
        <v>1637007613.6600001</v>
      </c>
      <c r="N21" t="s">
        <v>22</v>
      </c>
      <c r="O21" t="s">
        <v>91</v>
      </c>
      <c r="P21" s="1">
        <v>45261</v>
      </c>
      <c r="Q21">
        <v>747461.55187276995</v>
      </c>
      <c r="R21">
        <v>1520</v>
      </c>
    </row>
    <row r="22" spans="1:18">
      <c r="A22">
        <v>2017</v>
      </c>
      <c r="B22" t="s">
        <v>30</v>
      </c>
      <c r="C22" t="s">
        <v>24</v>
      </c>
      <c r="D22" t="s">
        <v>31</v>
      </c>
      <c r="E22">
        <v>12</v>
      </c>
      <c r="F22" t="s">
        <v>21</v>
      </c>
      <c r="G22" t="s">
        <v>21</v>
      </c>
      <c r="H22" t="s">
        <v>21</v>
      </c>
      <c r="I22" t="s">
        <v>21</v>
      </c>
      <c r="J22" t="s">
        <v>21</v>
      </c>
      <c r="K22" t="s">
        <v>21</v>
      </c>
      <c r="L22" t="s">
        <v>21</v>
      </c>
      <c r="M22" t="s">
        <v>21</v>
      </c>
      <c r="N22" t="s">
        <v>22</v>
      </c>
      <c r="O22" t="s">
        <v>91</v>
      </c>
      <c r="P22" s="1">
        <v>43070</v>
      </c>
      <c r="Q22" t="s">
        <v>21</v>
      </c>
      <c r="R22" t="s">
        <v>21</v>
      </c>
    </row>
    <row r="23" spans="1:18">
      <c r="A23">
        <v>2018</v>
      </c>
      <c r="B23" t="s">
        <v>30</v>
      </c>
      <c r="C23" t="s">
        <v>24</v>
      </c>
      <c r="D23" t="s">
        <v>31</v>
      </c>
      <c r="E23">
        <v>11.9</v>
      </c>
      <c r="F23" t="s">
        <v>21</v>
      </c>
      <c r="G23" t="s">
        <v>21</v>
      </c>
      <c r="H23" t="s">
        <v>21</v>
      </c>
      <c r="I23" t="s">
        <v>21</v>
      </c>
      <c r="J23" t="s">
        <v>21</v>
      </c>
      <c r="K23" t="s">
        <v>21</v>
      </c>
      <c r="L23" t="s">
        <v>21</v>
      </c>
      <c r="M23" t="s">
        <v>21</v>
      </c>
      <c r="N23" t="s">
        <v>22</v>
      </c>
      <c r="O23" t="s">
        <v>91</v>
      </c>
      <c r="P23" s="1">
        <v>43435</v>
      </c>
      <c r="Q23" t="s">
        <v>21</v>
      </c>
      <c r="R23" t="s">
        <v>21</v>
      </c>
    </row>
    <row r="24" spans="1:18">
      <c r="A24">
        <v>2019</v>
      </c>
      <c r="B24" t="s">
        <v>30</v>
      </c>
      <c r="C24" t="s">
        <v>24</v>
      </c>
      <c r="D24" t="s">
        <v>31</v>
      </c>
      <c r="E24">
        <v>12</v>
      </c>
      <c r="F24" t="s">
        <v>21</v>
      </c>
      <c r="G24" t="s">
        <v>21</v>
      </c>
      <c r="H24" t="s">
        <v>21</v>
      </c>
      <c r="I24" t="s">
        <v>21</v>
      </c>
      <c r="J24">
        <v>50.6</v>
      </c>
      <c r="K24">
        <v>0.55700000000000005</v>
      </c>
      <c r="L24">
        <v>8284296.648</v>
      </c>
      <c r="M24">
        <v>5603722912.21</v>
      </c>
      <c r="N24" t="s">
        <v>22</v>
      </c>
      <c r="O24" t="s">
        <v>91</v>
      </c>
      <c r="P24" s="1">
        <v>43800</v>
      </c>
      <c r="Q24">
        <v>14873064</v>
      </c>
      <c r="R24" t="s">
        <v>21</v>
      </c>
    </row>
    <row r="25" spans="1:18">
      <c r="A25">
        <v>2022</v>
      </c>
      <c r="B25" t="s">
        <v>30</v>
      </c>
      <c r="C25" t="s">
        <v>24</v>
      </c>
      <c r="D25" t="s">
        <v>31</v>
      </c>
      <c r="E25">
        <v>10.3</v>
      </c>
      <c r="F25" t="s">
        <v>21</v>
      </c>
      <c r="G25" t="s">
        <v>21</v>
      </c>
      <c r="H25" t="s">
        <v>21</v>
      </c>
      <c r="I25" t="s">
        <v>21</v>
      </c>
      <c r="J25">
        <v>50.5</v>
      </c>
      <c r="K25">
        <v>0.51100000000000001</v>
      </c>
      <c r="L25">
        <v>7226370.8859999999</v>
      </c>
      <c r="M25">
        <v>11444678702.540001</v>
      </c>
      <c r="N25" t="s">
        <v>22</v>
      </c>
      <c r="O25" t="s">
        <v>91</v>
      </c>
      <c r="P25" s="1">
        <v>44896</v>
      </c>
      <c r="Q25">
        <v>14141626</v>
      </c>
      <c r="R25" t="s">
        <v>21</v>
      </c>
    </row>
    <row r="26" spans="1:18">
      <c r="A26">
        <v>2023</v>
      </c>
      <c r="B26" t="s">
        <v>30</v>
      </c>
      <c r="C26" t="s">
        <v>24</v>
      </c>
      <c r="D26" t="s">
        <v>31</v>
      </c>
      <c r="E26">
        <v>10.199999999999999</v>
      </c>
      <c r="F26" t="s">
        <v>21</v>
      </c>
      <c r="G26" t="s">
        <v>21</v>
      </c>
      <c r="H26" t="s">
        <v>21</v>
      </c>
      <c r="I26" t="s">
        <v>21</v>
      </c>
      <c r="J26">
        <v>45.956723040176499</v>
      </c>
      <c r="K26">
        <v>0.49</v>
      </c>
      <c r="L26">
        <v>6955489.4379017605</v>
      </c>
      <c r="M26">
        <v>12637229896.790001</v>
      </c>
      <c r="N26" t="s">
        <v>22</v>
      </c>
      <c r="O26" t="s">
        <v>91</v>
      </c>
      <c r="P26" s="1">
        <v>45261</v>
      </c>
      <c r="Q26">
        <v>14194876.403881099</v>
      </c>
      <c r="R26">
        <v>1139</v>
      </c>
    </row>
    <row r="27" spans="1:18">
      <c r="A27">
        <v>2016</v>
      </c>
      <c r="B27" t="s">
        <v>32</v>
      </c>
      <c r="C27" t="s">
        <v>21</v>
      </c>
      <c r="D27" t="s">
        <v>21</v>
      </c>
      <c r="E27">
        <v>6.7</v>
      </c>
      <c r="F27" t="s">
        <v>21</v>
      </c>
      <c r="G27" t="s">
        <v>21</v>
      </c>
      <c r="H27" t="s">
        <v>21</v>
      </c>
      <c r="I27" t="s">
        <v>21</v>
      </c>
      <c r="J27" t="s">
        <v>21</v>
      </c>
      <c r="K27" t="s">
        <v>21</v>
      </c>
      <c r="L27" t="s">
        <v>21</v>
      </c>
      <c r="M27" t="s">
        <v>21</v>
      </c>
      <c r="N27" t="s">
        <v>33</v>
      </c>
      <c r="O27" t="s">
        <v>91</v>
      </c>
      <c r="P27" s="1">
        <v>42705</v>
      </c>
      <c r="Q27" t="s">
        <v>21</v>
      </c>
      <c r="R27" t="s">
        <v>21</v>
      </c>
    </row>
    <row r="28" spans="1:18">
      <c r="A28">
        <v>2017</v>
      </c>
      <c r="B28" t="s">
        <v>32</v>
      </c>
      <c r="C28" t="s">
        <v>21</v>
      </c>
      <c r="D28" t="s">
        <v>21</v>
      </c>
      <c r="E28">
        <v>6.5</v>
      </c>
      <c r="F28" t="s">
        <v>21</v>
      </c>
      <c r="G28" t="s">
        <v>21</v>
      </c>
      <c r="H28" t="s">
        <v>21</v>
      </c>
      <c r="I28" t="s">
        <v>21</v>
      </c>
      <c r="J28" t="s">
        <v>21</v>
      </c>
      <c r="K28" t="s">
        <v>21</v>
      </c>
      <c r="L28" t="s">
        <v>21</v>
      </c>
      <c r="M28" t="s">
        <v>21</v>
      </c>
      <c r="N28" t="s">
        <v>33</v>
      </c>
      <c r="O28" t="s">
        <v>91</v>
      </c>
      <c r="P28" s="1">
        <v>43070</v>
      </c>
      <c r="Q28" t="s">
        <v>21</v>
      </c>
      <c r="R28" t="s">
        <v>21</v>
      </c>
    </row>
    <row r="29" spans="1:18">
      <c r="A29">
        <v>2017</v>
      </c>
      <c r="B29" t="s">
        <v>32</v>
      </c>
      <c r="C29" t="s">
        <v>21</v>
      </c>
      <c r="D29" t="s">
        <v>21</v>
      </c>
      <c r="E29">
        <v>3.8</v>
      </c>
      <c r="F29" t="s">
        <v>21</v>
      </c>
      <c r="G29" t="s">
        <v>21</v>
      </c>
      <c r="H29" t="s">
        <v>21</v>
      </c>
      <c r="I29" t="s">
        <v>21</v>
      </c>
      <c r="J29" t="s">
        <v>21</v>
      </c>
      <c r="K29" t="s">
        <v>21</v>
      </c>
      <c r="L29" t="s">
        <v>21</v>
      </c>
      <c r="M29" t="s">
        <v>21</v>
      </c>
      <c r="N29" t="s">
        <v>34</v>
      </c>
      <c r="O29" t="s">
        <v>91</v>
      </c>
      <c r="P29" s="1">
        <v>43070</v>
      </c>
      <c r="Q29" t="s">
        <v>21</v>
      </c>
      <c r="R29" t="s">
        <v>21</v>
      </c>
    </row>
    <row r="30" spans="1:18">
      <c r="A30">
        <v>2017</v>
      </c>
      <c r="B30" t="s">
        <v>32</v>
      </c>
      <c r="C30" t="s">
        <v>21</v>
      </c>
      <c r="D30" t="s">
        <v>21</v>
      </c>
      <c r="E30">
        <v>6.7</v>
      </c>
      <c r="F30" t="s">
        <v>21</v>
      </c>
      <c r="G30" t="s">
        <v>21</v>
      </c>
      <c r="H30" t="s">
        <v>21</v>
      </c>
      <c r="I30" t="s">
        <v>21</v>
      </c>
      <c r="J30" t="s">
        <v>21</v>
      </c>
      <c r="K30" t="s">
        <v>21</v>
      </c>
      <c r="L30" t="s">
        <v>21</v>
      </c>
      <c r="M30" t="s">
        <v>21</v>
      </c>
      <c r="N30" t="s">
        <v>35</v>
      </c>
      <c r="O30" t="s">
        <v>91</v>
      </c>
      <c r="P30" s="1">
        <v>43070</v>
      </c>
      <c r="Q30" t="s">
        <v>21</v>
      </c>
      <c r="R30" t="s">
        <v>21</v>
      </c>
    </row>
    <row r="31" spans="1:18">
      <c r="A31">
        <v>2017</v>
      </c>
      <c r="B31" t="s">
        <v>32</v>
      </c>
      <c r="C31" t="s">
        <v>21</v>
      </c>
      <c r="D31" t="s">
        <v>21</v>
      </c>
      <c r="E31">
        <v>6.3</v>
      </c>
      <c r="F31" t="s">
        <v>21</v>
      </c>
      <c r="G31" t="s">
        <v>21</v>
      </c>
      <c r="H31" t="s">
        <v>21</v>
      </c>
      <c r="I31" t="s">
        <v>21</v>
      </c>
      <c r="J31" t="s">
        <v>21</v>
      </c>
      <c r="K31" t="s">
        <v>21</v>
      </c>
      <c r="L31" t="s">
        <v>21</v>
      </c>
      <c r="M31" t="s">
        <v>21</v>
      </c>
      <c r="N31" t="s">
        <v>36</v>
      </c>
      <c r="O31" t="s">
        <v>91</v>
      </c>
      <c r="P31" s="1">
        <v>43070</v>
      </c>
      <c r="Q31" t="s">
        <v>21</v>
      </c>
      <c r="R31" t="s">
        <v>21</v>
      </c>
    </row>
    <row r="32" spans="1:18">
      <c r="A32">
        <v>2017</v>
      </c>
      <c r="B32" t="s">
        <v>32</v>
      </c>
      <c r="C32" t="s">
        <v>21</v>
      </c>
      <c r="D32" t="s">
        <v>21</v>
      </c>
      <c r="E32">
        <v>8.6999999999999993</v>
      </c>
      <c r="F32" t="s">
        <v>21</v>
      </c>
      <c r="G32" t="s">
        <v>21</v>
      </c>
      <c r="H32" t="s">
        <v>21</v>
      </c>
      <c r="I32" t="s">
        <v>21</v>
      </c>
      <c r="J32" t="s">
        <v>21</v>
      </c>
      <c r="K32" t="s">
        <v>21</v>
      </c>
      <c r="L32" t="s">
        <v>21</v>
      </c>
      <c r="M32" t="s">
        <v>21</v>
      </c>
      <c r="N32" t="s">
        <v>37</v>
      </c>
      <c r="O32" t="s">
        <v>91</v>
      </c>
      <c r="P32" s="1">
        <v>43070</v>
      </c>
      <c r="Q32" t="s">
        <v>21</v>
      </c>
      <c r="R32" t="s">
        <v>21</v>
      </c>
    </row>
    <row r="33" spans="1:18">
      <c r="A33">
        <v>2018</v>
      </c>
      <c r="B33" t="s">
        <v>32</v>
      </c>
      <c r="C33" t="s">
        <v>21</v>
      </c>
      <c r="D33" t="s">
        <v>21</v>
      </c>
      <c r="E33">
        <v>6.3</v>
      </c>
      <c r="F33" t="s">
        <v>21</v>
      </c>
      <c r="G33" t="s">
        <v>21</v>
      </c>
      <c r="H33" t="s">
        <v>21</v>
      </c>
      <c r="I33" t="s">
        <v>21</v>
      </c>
      <c r="J33" t="s">
        <v>21</v>
      </c>
      <c r="K33" t="s">
        <v>21</v>
      </c>
      <c r="L33" t="s">
        <v>21</v>
      </c>
      <c r="M33" t="s">
        <v>21</v>
      </c>
      <c r="N33" t="s">
        <v>33</v>
      </c>
      <c r="O33" t="s">
        <v>91</v>
      </c>
      <c r="P33" s="1">
        <v>43435</v>
      </c>
      <c r="Q33" t="s">
        <v>21</v>
      </c>
      <c r="R33" t="s">
        <v>21</v>
      </c>
    </row>
    <row r="34" spans="1:18">
      <c r="A34">
        <v>2018</v>
      </c>
      <c r="B34" t="s">
        <v>32</v>
      </c>
      <c r="C34" t="s">
        <v>21</v>
      </c>
      <c r="D34" t="s">
        <v>21</v>
      </c>
      <c r="E34">
        <v>3.6</v>
      </c>
      <c r="F34" t="s">
        <v>21</v>
      </c>
      <c r="G34" t="s">
        <v>21</v>
      </c>
      <c r="H34" t="s">
        <v>21</v>
      </c>
      <c r="I34" t="s">
        <v>21</v>
      </c>
      <c r="J34" t="s">
        <v>21</v>
      </c>
      <c r="K34" t="s">
        <v>21</v>
      </c>
      <c r="L34" t="s">
        <v>21</v>
      </c>
      <c r="M34" t="s">
        <v>21</v>
      </c>
      <c r="N34" t="s">
        <v>34</v>
      </c>
      <c r="O34" t="s">
        <v>91</v>
      </c>
      <c r="P34" s="1">
        <v>43435</v>
      </c>
      <c r="Q34" t="s">
        <v>21</v>
      </c>
      <c r="R34" t="s">
        <v>21</v>
      </c>
    </row>
    <row r="35" spans="1:18">
      <c r="A35">
        <v>2018</v>
      </c>
      <c r="B35" t="s">
        <v>32</v>
      </c>
      <c r="C35" t="s">
        <v>21</v>
      </c>
      <c r="D35" t="s">
        <v>21</v>
      </c>
      <c r="E35">
        <v>6.5</v>
      </c>
      <c r="F35" t="s">
        <v>21</v>
      </c>
      <c r="G35" t="s">
        <v>21</v>
      </c>
      <c r="H35" t="s">
        <v>21</v>
      </c>
      <c r="I35" t="s">
        <v>21</v>
      </c>
      <c r="J35" t="s">
        <v>21</v>
      </c>
      <c r="K35" t="s">
        <v>21</v>
      </c>
      <c r="L35" t="s">
        <v>21</v>
      </c>
      <c r="M35" t="s">
        <v>21</v>
      </c>
      <c r="N35" t="s">
        <v>35</v>
      </c>
      <c r="O35" t="s">
        <v>91</v>
      </c>
      <c r="P35" s="1">
        <v>43435</v>
      </c>
      <c r="Q35" t="s">
        <v>21</v>
      </c>
      <c r="R35" t="s">
        <v>21</v>
      </c>
    </row>
    <row r="36" spans="1:18">
      <c r="A36">
        <v>2018</v>
      </c>
      <c r="B36" t="s">
        <v>32</v>
      </c>
      <c r="C36" t="s">
        <v>21</v>
      </c>
      <c r="D36" t="s">
        <v>21</v>
      </c>
      <c r="E36">
        <v>6.1</v>
      </c>
      <c r="F36" t="s">
        <v>21</v>
      </c>
      <c r="G36" t="s">
        <v>21</v>
      </c>
      <c r="H36" t="s">
        <v>21</v>
      </c>
      <c r="I36" t="s">
        <v>21</v>
      </c>
      <c r="J36" t="s">
        <v>21</v>
      </c>
      <c r="K36" t="s">
        <v>21</v>
      </c>
      <c r="L36" t="s">
        <v>21</v>
      </c>
      <c r="M36" t="s">
        <v>21</v>
      </c>
      <c r="N36" t="s">
        <v>36</v>
      </c>
      <c r="O36" t="s">
        <v>91</v>
      </c>
      <c r="P36" s="1">
        <v>43435</v>
      </c>
      <c r="Q36" t="s">
        <v>21</v>
      </c>
      <c r="R36" t="s">
        <v>21</v>
      </c>
    </row>
    <row r="37" spans="1:18">
      <c r="A37">
        <v>2018</v>
      </c>
      <c r="B37" t="s">
        <v>32</v>
      </c>
      <c r="C37" t="s">
        <v>21</v>
      </c>
      <c r="D37" t="s">
        <v>21</v>
      </c>
      <c r="E37">
        <v>8.4</v>
      </c>
      <c r="F37" t="s">
        <v>21</v>
      </c>
      <c r="G37" t="s">
        <v>21</v>
      </c>
      <c r="H37" t="s">
        <v>21</v>
      </c>
      <c r="I37" t="s">
        <v>21</v>
      </c>
      <c r="J37" t="s">
        <v>21</v>
      </c>
      <c r="K37" t="s">
        <v>21</v>
      </c>
      <c r="L37" t="s">
        <v>21</v>
      </c>
      <c r="M37" t="s">
        <v>21</v>
      </c>
      <c r="N37" t="s">
        <v>37</v>
      </c>
      <c r="O37" t="s">
        <v>91</v>
      </c>
      <c r="P37" s="1">
        <v>43435</v>
      </c>
      <c r="Q37" t="s">
        <v>21</v>
      </c>
      <c r="R37" t="s">
        <v>21</v>
      </c>
    </row>
    <row r="38" spans="1:18">
      <c r="A38">
        <v>2019</v>
      </c>
      <c r="B38" t="s">
        <v>32</v>
      </c>
      <c r="C38" t="s">
        <v>21</v>
      </c>
      <c r="D38" t="s">
        <v>21</v>
      </c>
      <c r="E38">
        <v>6.1</v>
      </c>
      <c r="F38" t="s">
        <v>21</v>
      </c>
      <c r="G38" t="s">
        <v>21</v>
      </c>
      <c r="H38" t="s">
        <v>21</v>
      </c>
      <c r="I38" t="s">
        <v>21</v>
      </c>
      <c r="J38" t="s">
        <v>21</v>
      </c>
      <c r="K38" t="s">
        <v>21</v>
      </c>
      <c r="L38" t="s">
        <v>21</v>
      </c>
      <c r="M38" t="s">
        <v>21</v>
      </c>
      <c r="N38" t="s">
        <v>33</v>
      </c>
      <c r="O38" t="s">
        <v>91</v>
      </c>
      <c r="P38" s="1">
        <v>43800</v>
      </c>
      <c r="Q38" t="s">
        <v>21</v>
      </c>
      <c r="R38" t="s">
        <v>21</v>
      </c>
    </row>
    <row r="39" spans="1:18">
      <c r="A39">
        <v>2019</v>
      </c>
      <c r="B39" t="s">
        <v>32</v>
      </c>
      <c r="C39" t="s">
        <v>21</v>
      </c>
      <c r="D39" t="s">
        <v>21</v>
      </c>
      <c r="E39">
        <v>3.3</v>
      </c>
      <c r="F39" t="s">
        <v>21</v>
      </c>
      <c r="G39" t="s">
        <v>21</v>
      </c>
      <c r="H39" t="s">
        <v>21</v>
      </c>
      <c r="I39" t="s">
        <v>21</v>
      </c>
      <c r="J39" t="s">
        <v>21</v>
      </c>
      <c r="K39" t="s">
        <v>21</v>
      </c>
      <c r="L39" t="s">
        <v>21</v>
      </c>
      <c r="M39" t="s">
        <v>21</v>
      </c>
      <c r="N39" t="s">
        <v>34</v>
      </c>
      <c r="O39" t="s">
        <v>91</v>
      </c>
      <c r="P39" s="1">
        <v>43800</v>
      </c>
      <c r="Q39" t="s">
        <v>21</v>
      </c>
      <c r="R39" t="s">
        <v>21</v>
      </c>
    </row>
    <row r="40" spans="1:18">
      <c r="A40">
        <v>2019</v>
      </c>
      <c r="B40" t="s">
        <v>32</v>
      </c>
      <c r="C40" t="s">
        <v>21</v>
      </c>
      <c r="D40" t="s">
        <v>21</v>
      </c>
      <c r="E40">
        <v>6.4</v>
      </c>
      <c r="F40" t="s">
        <v>21</v>
      </c>
      <c r="G40" t="s">
        <v>21</v>
      </c>
      <c r="H40" t="s">
        <v>21</v>
      </c>
      <c r="I40" t="s">
        <v>21</v>
      </c>
      <c r="J40" t="s">
        <v>21</v>
      </c>
      <c r="K40" t="s">
        <v>21</v>
      </c>
      <c r="L40" t="s">
        <v>21</v>
      </c>
      <c r="M40" t="s">
        <v>21</v>
      </c>
      <c r="N40" t="s">
        <v>35</v>
      </c>
      <c r="O40" t="s">
        <v>91</v>
      </c>
      <c r="P40" s="1">
        <v>43800</v>
      </c>
      <c r="Q40" t="s">
        <v>21</v>
      </c>
      <c r="R40" t="s">
        <v>21</v>
      </c>
    </row>
    <row r="41" spans="1:18">
      <c r="A41">
        <v>2019</v>
      </c>
      <c r="B41" t="s">
        <v>32</v>
      </c>
      <c r="C41" t="s">
        <v>21</v>
      </c>
      <c r="D41" t="s">
        <v>21</v>
      </c>
      <c r="E41">
        <v>5.8</v>
      </c>
      <c r="F41" t="s">
        <v>21</v>
      </c>
      <c r="G41" t="s">
        <v>21</v>
      </c>
      <c r="H41" t="s">
        <v>21</v>
      </c>
      <c r="I41" t="s">
        <v>21</v>
      </c>
      <c r="J41" t="s">
        <v>21</v>
      </c>
      <c r="K41" t="s">
        <v>21</v>
      </c>
      <c r="L41" t="s">
        <v>21</v>
      </c>
      <c r="M41" t="s">
        <v>21</v>
      </c>
      <c r="N41" t="s">
        <v>36</v>
      </c>
      <c r="O41" t="s">
        <v>91</v>
      </c>
      <c r="P41" s="1">
        <v>43800</v>
      </c>
      <c r="Q41" t="s">
        <v>21</v>
      </c>
      <c r="R41" t="s">
        <v>21</v>
      </c>
    </row>
    <row r="42" spans="1:18">
      <c r="A42">
        <v>2019</v>
      </c>
      <c r="B42" t="s">
        <v>32</v>
      </c>
      <c r="C42" t="s">
        <v>21</v>
      </c>
      <c r="D42" t="s">
        <v>21</v>
      </c>
      <c r="E42">
        <v>8.1999999999999993</v>
      </c>
      <c r="F42" t="s">
        <v>21</v>
      </c>
      <c r="G42" t="s">
        <v>21</v>
      </c>
      <c r="H42" t="s">
        <v>21</v>
      </c>
      <c r="I42" t="s">
        <v>21</v>
      </c>
      <c r="J42" t="s">
        <v>21</v>
      </c>
      <c r="K42" t="s">
        <v>21</v>
      </c>
      <c r="L42" t="s">
        <v>21</v>
      </c>
      <c r="M42" t="s">
        <v>21</v>
      </c>
      <c r="N42" t="s">
        <v>37</v>
      </c>
      <c r="O42" t="s">
        <v>91</v>
      </c>
      <c r="P42" s="1">
        <v>43800</v>
      </c>
      <c r="Q42" t="s">
        <v>21</v>
      </c>
      <c r="R42" t="s">
        <v>21</v>
      </c>
    </row>
    <row r="43" spans="1:18">
      <c r="A43">
        <v>2022</v>
      </c>
      <c r="B43" t="s">
        <v>32</v>
      </c>
      <c r="C43" t="s">
        <v>21</v>
      </c>
      <c r="D43" t="s">
        <v>21</v>
      </c>
      <c r="E43">
        <v>5.6</v>
      </c>
      <c r="F43" t="s">
        <v>21</v>
      </c>
      <c r="G43" t="s">
        <v>21</v>
      </c>
      <c r="H43" t="s">
        <v>21</v>
      </c>
      <c r="I43" t="s">
        <v>21</v>
      </c>
      <c r="J43" t="s">
        <v>21</v>
      </c>
      <c r="K43" t="s">
        <v>21</v>
      </c>
      <c r="L43" t="s">
        <v>21</v>
      </c>
      <c r="M43" t="s">
        <v>21</v>
      </c>
      <c r="N43" t="s">
        <v>33</v>
      </c>
      <c r="O43" t="s">
        <v>91</v>
      </c>
      <c r="P43" s="1">
        <v>44896</v>
      </c>
      <c r="Q43" t="s">
        <v>21</v>
      </c>
      <c r="R43" t="s">
        <v>21</v>
      </c>
    </row>
    <row r="44" spans="1:18">
      <c r="A44">
        <v>2022</v>
      </c>
      <c r="B44" t="s">
        <v>32</v>
      </c>
      <c r="C44" t="s">
        <v>21</v>
      </c>
      <c r="D44" t="s">
        <v>21</v>
      </c>
      <c r="E44">
        <v>3.4</v>
      </c>
      <c r="F44" t="s">
        <v>21</v>
      </c>
      <c r="G44" t="s">
        <v>21</v>
      </c>
      <c r="H44" t="s">
        <v>21</v>
      </c>
      <c r="I44" t="s">
        <v>21</v>
      </c>
      <c r="J44" t="s">
        <v>21</v>
      </c>
      <c r="K44" t="s">
        <v>21</v>
      </c>
      <c r="L44" t="s">
        <v>21</v>
      </c>
      <c r="M44" t="s">
        <v>21</v>
      </c>
      <c r="N44" t="s">
        <v>34</v>
      </c>
      <c r="O44" t="s">
        <v>91</v>
      </c>
      <c r="P44" s="1">
        <v>44896</v>
      </c>
      <c r="Q44" t="s">
        <v>21</v>
      </c>
      <c r="R44" t="s">
        <v>21</v>
      </c>
    </row>
    <row r="45" spans="1:18">
      <c r="A45">
        <v>2022</v>
      </c>
      <c r="B45" t="s">
        <v>32</v>
      </c>
      <c r="C45" t="s">
        <v>21</v>
      </c>
      <c r="D45" t="s">
        <v>21</v>
      </c>
      <c r="E45">
        <v>5.9</v>
      </c>
      <c r="F45" t="s">
        <v>21</v>
      </c>
      <c r="G45" t="s">
        <v>21</v>
      </c>
      <c r="H45" t="s">
        <v>21</v>
      </c>
      <c r="I45" t="s">
        <v>21</v>
      </c>
      <c r="J45" t="s">
        <v>21</v>
      </c>
      <c r="K45" t="s">
        <v>21</v>
      </c>
      <c r="L45" t="s">
        <v>21</v>
      </c>
      <c r="M45" t="s">
        <v>21</v>
      </c>
      <c r="N45" t="s">
        <v>35</v>
      </c>
      <c r="O45" t="s">
        <v>91</v>
      </c>
      <c r="P45" s="1">
        <v>44896</v>
      </c>
      <c r="Q45" t="s">
        <v>21</v>
      </c>
      <c r="R45" t="s">
        <v>21</v>
      </c>
    </row>
    <row r="46" spans="1:18">
      <c r="A46">
        <v>2022</v>
      </c>
      <c r="B46" t="s">
        <v>32</v>
      </c>
      <c r="C46" t="s">
        <v>21</v>
      </c>
      <c r="D46" t="s">
        <v>21</v>
      </c>
      <c r="E46">
        <v>5.4</v>
      </c>
      <c r="F46" t="s">
        <v>21</v>
      </c>
      <c r="G46" t="s">
        <v>21</v>
      </c>
      <c r="H46" t="s">
        <v>21</v>
      </c>
      <c r="I46" t="s">
        <v>21</v>
      </c>
      <c r="J46" t="s">
        <v>21</v>
      </c>
      <c r="K46" t="s">
        <v>21</v>
      </c>
      <c r="L46" t="s">
        <v>21</v>
      </c>
      <c r="M46" t="s">
        <v>21</v>
      </c>
      <c r="N46" t="s">
        <v>36</v>
      </c>
      <c r="O46" t="s">
        <v>91</v>
      </c>
      <c r="P46" s="1">
        <v>44896</v>
      </c>
      <c r="Q46" t="s">
        <v>21</v>
      </c>
      <c r="R46" t="s">
        <v>21</v>
      </c>
    </row>
    <row r="47" spans="1:18">
      <c r="A47">
        <v>2022</v>
      </c>
      <c r="B47" t="s">
        <v>32</v>
      </c>
      <c r="C47" t="s">
        <v>21</v>
      </c>
      <c r="D47" t="s">
        <v>21</v>
      </c>
      <c r="E47">
        <v>7.4</v>
      </c>
      <c r="F47" t="s">
        <v>21</v>
      </c>
      <c r="G47" t="s">
        <v>21</v>
      </c>
      <c r="H47" t="s">
        <v>21</v>
      </c>
      <c r="I47" t="s">
        <v>21</v>
      </c>
      <c r="J47" t="s">
        <v>21</v>
      </c>
      <c r="K47" t="s">
        <v>21</v>
      </c>
      <c r="L47" t="s">
        <v>21</v>
      </c>
      <c r="M47" t="s">
        <v>21</v>
      </c>
      <c r="N47" t="s">
        <v>37</v>
      </c>
      <c r="O47" t="s">
        <v>91</v>
      </c>
      <c r="P47" s="1">
        <v>44896</v>
      </c>
      <c r="Q47" t="s">
        <v>21</v>
      </c>
      <c r="R47" t="s">
        <v>21</v>
      </c>
    </row>
    <row r="48" spans="1:18">
      <c r="A48">
        <v>2023</v>
      </c>
      <c r="B48" t="s">
        <v>32</v>
      </c>
      <c r="C48" t="s">
        <v>21</v>
      </c>
      <c r="D48" t="s">
        <v>21</v>
      </c>
      <c r="E48">
        <v>5.4</v>
      </c>
      <c r="F48" t="s">
        <v>21</v>
      </c>
      <c r="G48" t="s">
        <v>21</v>
      </c>
      <c r="H48" t="s">
        <v>21</v>
      </c>
      <c r="I48" t="s">
        <v>21</v>
      </c>
      <c r="J48" t="s">
        <v>21</v>
      </c>
      <c r="K48" t="s">
        <v>21</v>
      </c>
      <c r="L48" t="s">
        <v>21</v>
      </c>
      <c r="M48" t="s">
        <v>21</v>
      </c>
      <c r="N48" t="s">
        <v>33</v>
      </c>
      <c r="O48" t="s">
        <v>91</v>
      </c>
      <c r="P48" s="1">
        <v>45261</v>
      </c>
      <c r="Q48" t="s">
        <v>21</v>
      </c>
      <c r="R48" t="s">
        <v>21</v>
      </c>
    </row>
    <row r="49" spans="1:18">
      <c r="A49">
        <v>2023</v>
      </c>
      <c r="B49" t="s">
        <v>32</v>
      </c>
      <c r="C49" t="s">
        <v>21</v>
      </c>
      <c r="D49" t="s">
        <v>21</v>
      </c>
      <c r="E49">
        <v>3.2</v>
      </c>
      <c r="F49" t="s">
        <v>21</v>
      </c>
      <c r="G49" t="s">
        <v>21</v>
      </c>
      <c r="H49" t="s">
        <v>21</v>
      </c>
      <c r="I49" t="s">
        <v>21</v>
      </c>
      <c r="J49" t="s">
        <v>21</v>
      </c>
      <c r="K49" t="s">
        <v>21</v>
      </c>
      <c r="L49" t="s">
        <v>21</v>
      </c>
      <c r="M49" t="s">
        <v>21</v>
      </c>
      <c r="N49" t="s">
        <v>34</v>
      </c>
      <c r="O49" t="s">
        <v>91</v>
      </c>
      <c r="P49" s="1">
        <v>45261</v>
      </c>
      <c r="Q49" t="s">
        <v>21</v>
      </c>
      <c r="R49" t="s">
        <v>21</v>
      </c>
    </row>
    <row r="50" spans="1:18">
      <c r="A50">
        <v>2023</v>
      </c>
      <c r="B50" t="s">
        <v>32</v>
      </c>
      <c r="C50" t="s">
        <v>21</v>
      </c>
      <c r="D50" t="s">
        <v>21</v>
      </c>
      <c r="E50">
        <v>5.7</v>
      </c>
      <c r="F50" t="s">
        <v>21</v>
      </c>
      <c r="G50" t="s">
        <v>21</v>
      </c>
      <c r="H50" t="s">
        <v>21</v>
      </c>
      <c r="I50" t="s">
        <v>21</v>
      </c>
      <c r="J50" t="s">
        <v>21</v>
      </c>
      <c r="K50" t="s">
        <v>21</v>
      </c>
      <c r="L50" t="s">
        <v>21</v>
      </c>
      <c r="M50" t="s">
        <v>21</v>
      </c>
      <c r="N50" t="s">
        <v>35</v>
      </c>
      <c r="O50" t="s">
        <v>91</v>
      </c>
      <c r="P50" s="1">
        <v>45261</v>
      </c>
      <c r="Q50" t="s">
        <v>21</v>
      </c>
      <c r="R50" t="s">
        <v>21</v>
      </c>
    </row>
    <row r="51" spans="1:18">
      <c r="A51">
        <v>2023</v>
      </c>
      <c r="B51" t="s">
        <v>32</v>
      </c>
      <c r="C51" t="s">
        <v>21</v>
      </c>
      <c r="D51" t="s">
        <v>21</v>
      </c>
      <c r="E51">
        <v>5.2</v>
      </c>
      <c r="F51" t="s">
        <v>21</v>
      </c>
      <c r="G51" t="s">
        <v>21</v>
      </c>
      <c r="H51" t="s">
        <v>21</v>
      </c>
      <c r="I51" t="s">
        <v>21</v>
      </c>
      <c r="J51" t="s">
        <v>21</v>
      </c>
      <c r="K51" t="s">
        <v>21</v>
      </c>
      <c r="L51" t="s">
        <v>21</v>
      </c>
      <c r="M51" t="s">
        <v>21</v>
      </c>
      <c r="N51" t="s">
        <v>36</v>
      </c>
      <c r="O51" t="s">
        <v>91</v>
      </c>
      <c r="P51" s="1">
        <v>45261</v>
      </c>
      <c r="Q51" t="s">
        <v>21</v>
      </c>
      <c r="R51" t="s">
        <v>21</v>
      </c>
    </row>
    <row r="52" spans="1:18">
      <c r="A52">
        <v>2023</v>
      </c>
      <c r="B52" t="s">
        <v>32</v>
      </c>
      <c r="C52" t="s">
        <v>21</v>
      </c>
      <c r="D52" t="s">
        <v>21</v>
      </c>
      <c r="E52">
        <v>7.1</v>
      </c>
      <c r="F52" t="s">
        <v>21</v>
      </c>
      <c r="G52" t="s">
        <v>21</v>
      </c>
      <c r="H52" t="s">
        <v>21</v>
      </c>
      <c r="I52" t="s">
        <v>21</v>
      </c>
      <c r="J52" t="s">
        <v>21</v>
      </c>
      <c r="K52" t="s">
        <v>21</v>
      </c>
      <c r="L52" t="s">
        <v>21</v>
      </c>
      <c r="M52" t="s">
        <v>21</v>
      </c>
      <c r="N52" t="s">
        <v>37</v>
      </c>
      <c r="O52" t="s">
        <v>91</v>
      </c>
      <c r="P52" s="1">
        <v>45261</v>
      </c>
      <c r="Q52" t="s">
        <v>21</v>
      </c>
      <c r="R52" t="s">
        <v>21</v>
      </c>
    </row>
    <row r="53" spans="1:18">
      <c r="A53">
        <v>2017</v>
      </c>
      <c r="B53" t="s">
        <v>38</v>
      </c>
      <c r="C53" t="s">
        <v>24</v>
      </c>
      <c r="D53" t="s">
        <v>39</v>
      </c>
      <c r="E53">
        <v>13.4</v>
      </c>
      <c r="F53" t="s">
        <v>21</v>
      </c>
      <c r="G53" t="s">
        <v>21</v>
      </c>
      <c r="H53" t="s">
        <v>21</v>
      </c>
      <c r="I53" t="s">
        <v>21</v>
      </c>
      <c r="J53" t="s">
        <v>21</v>
      </c>
      <c r="K53" t="s">
        <v>21</v>
      </c>
      <c r="L53" t="s">
        <v>21</v>
      </c>
      <c r="M53" t="s">
        <v>21</v>
      </c>
      <c r="N53" t="s">
        <v>22</v>
      </c>
      <c r="O53" t="s">
        <v>91</v>
      </c>
      <c r="P53" s="1">
        <v>43070</v>
      </c>
      <c r="Q53" t="s">
        <v>21</v>
      </c>
      <c r="R53" t="s">
        <v>21</v>
      </c>
    </row>
    <row r="54" spans="1:18">
      <c r="A54">
        <v>2018</v>
      </c>
      <c r="B54" t="s">
        <v>38</v>
      </c>
      <c r="C54" t="s">
        <v>24</v>
      </c>
      <c r="D54" t="s">
        <v>39</v>
      </c>
      <c r="E54">
        <v>12.4</v>
      </c>
      <c r="F54" t="s">
        <v>21</v>
      </c>
      <c r="G54" t="s">
        <v>21</v>
      </c>
      <c r="H54" t="s">
        <v>21</v>
      </c>
      <c r="I54" t="s">
        <v>21</v>
      </c>
      <c r="J54" t="s">
        <v>21</v>
      </c>
      <c r="K54" t="s">
        <v>21</v>
      </c>
      <c r="L54" t="s">
        <v>21</v>
      </c>
      <c r="M54" t="s">
        <v>21</v>
      </c>
      <c r="N54" t="s">
        <v>22</v>
      </c>
      <c r="O54" t="s">
        <v>91</v>
      </c>
      <c r="P54" s="1">
        <v>43435</v>
      </c>
      <c r="Q54" t="s">
        <v>21</v>
      </c>
      <c r="R54" t="s">
        <v>21</v>
      </c>
    </row>
    <row r="55" spans="1:18">
      <c r="A55">
        <v>2019</v>
      </c>
      <c r="B55" t="s">
        <v>38</v>
      </c>
      <c r="C55" t="s">
        <v>24</v>
      </c>
      <c r="D55" t="s">
        <v>39</v>
      </c>
      <c r="E55">
        <v>12.7</v>
      </c>
      <c r="F55" t="s">
        <v>21</v>
      </c>
      <c r="G55" t="s">
        <v>21</v>
      </c>
      <c r="H55" t="s">
        <v>21</v>
      </c>
      <c r="I55" t="s">
        <v>21</v>
      </c>
      <c r="J55">
        <v>51</v>
      </c>
      <c r="K55">
        <v>0.56200000000000006</v>
      </c>
      <c r="L55">
        <v>5132227.8360000001</v>
      </c>
      <c r="M55">
        <v>3400336529.29</v>
      </c>
      <c r="N55" t="s">
        <v>22</v>
      </c>
      <c r="O55" t="s">
        <v>91</v>
      </c>
      <c r="P55" s="1">
        <v>43800</v>
      </c>
      <c r="Q55">
        <v>9132078</v>
      </c>
      <c r="R55" t="s">
        <v>21</v>
      </c>
    </row>
    <row r="56" spans="1:18">
      <c r="A56">
        <v>2022</v>
      </c>
      <c r="B56" t="s">
        <v>38</v>
      </c>
      <c r="C56" t="s">
        <v>24</v>
      </c>
      <c r="D56" t="s">
        <v>39</v>
      </c>
      <c r="E56">
        <v>12</v>
      </c>
      <c r="F56" t="s">
        <v>21</v>
      </c>
      <c r="G56" t="s">
        <v>21</v>
      </c>
      <c r="H56" t="s">
        <v>21</v>
      </c>
      <c r="I56" t="s">
        <v>21</v>
      </c>
      <c r="J56">
        <v>50.7</v>
      </c>
      <c r="K56">
        <v>0.51800000000000002</v>
      </c>
      <c r="L56">
        <v>4555787.7259999998</v>
      </c>
      <c r="M56">
        <v>5447539966.4099998</v>
      </c>
      <c r="N56" t="s">
        <v>22</v>
      </c>
      <c r="O56" t="s">
        <v>91</v>
      </c>
      <c r="P56" s="1">
        <v>44896</v>
      </c>
      <c r="Q56">
        <v>8794957</v>
      </c>
      <c r="R56" t="s">
        <v>21</v>
      </c>
    </row>
    <row r="57" spans="1:18">
      <c r="A57">
        <v>2023</v>
      </c>
      <c r="B57" t="s">
        <v>38</v>
      </c>
      <c r="C57" t="s">
        <v>24</v>
      </c>
      <c r="D57" t="s">
        <v>39</v>
      </c>
      <c r="E57">
        <v>11.5</v>
      </c>
      <c r="F57" t="s">
        <v>21</v>
      </c>
      <c r="G57" t="s">
        <v>21</v>
      </c>
      <c r="H57" t="s">
        <v>21</v>
      </c>
      <c r="I57" t="s">
        <v>21</v>
      </c>
      <c r="J57">
        <v>48.723369260725804</v>
      </c>
      <c r="K57">
        <v>0.51300000000000001</v>
      </c>
      <c r="L57">
        <v>4538537.1773739001</v>
      </c>
      <c r="M57">
        <v>6835302996.7600002</v>
      </c>
      <c r="N57" t="s">
        <v>22</v>
      </c>
      <c r="O57" t="s">
        <v>91</v>
      </c>
      <c r="P57" s="1">
        <v>45261</v>
      </c>
      <c r="Q57">
        <v>8847051.0280192904</v>
      </c>
      <c r="R57">
        <v>1166</v>
      </c>
    </row>
    <row r="58" spans="1:18">
      <c r="A58">
        <v>2016</v>
      </c>
      <c r="B58" t="s">
        <v>40</v>
      </c>
      <c r="C58" t="s">
        <v>41</v>
      </c>
      <c r="D58" t="s">
        <v>21</v>
      </c>
      <c r="E58">
        <v>5.2</v>
      </c>
      <c r="F58" t="s">
        <v>21</v>
      </c>
      <c r="G58" t="s">
        <v>21</v>
      </c>
      <c r="H58" t="s">
        <v>21</v>
      </c>
      <c r="I58" t="s">
        <v>21</v>
      </c>
      <c r="J58" t="s">
        <v>21</v>
      </c>
      <c r="K58" t="s">
        <v>21</v>
      </c>
      <c r="L58" t="s">
        <v>21</v>
      </c>
      <c r="M58" t="s">
        <v>21</v>
      </c>
      <c r="N58" t="s">
        <v>42</v>
      </c>
      <c r="O58" t="s">
        <v>91</v>
      </c>
      <c r="P58" s="1">
        <v>42705</v>
      </c>
      <c r="Q58" t="s">
        <v>21</v>
      </c>
      <c r="R58" t="s">
        <v>21</v>
      </c>
    </row>
    <row r="59" spans="1:18">
      <c r="A59">
        <v>2017</v>
      </c>
      <c r="B59" t="s">
        <v>40</v>
      </c>
      <c r="C59" t="s">
        <v>41</v>
      </c>
      <c r="D59" t="s">
        <v>21</v>
      </c>
      <c r="E59">
        <v>4.8</v>
      </c>
      <c r="F59" t="s">
        <v>21</v>
      </c>
      <c r="G59" t="s">
        <v>21</v>
      </c>
      <c r="H59" t="s">
        <v>21</v>
      </c>
      <c r="I59" t="s">
        <v>21</v>
      </c>
      <c r="J59" t="s">
        <v>21</v>
      </c>
      <c r="K59" t="s">
        <v>21</v>
      </c>
      <c r="L59" t="s">
        <v>21</v>
      </c>
      <c r="M59" t="s">
        <v>21</v>
      </c>
      <c r="N59" t="s">
        <v>42</v>
      </c>
      <c r="O59" t="s">
        <v>91</v>
      </c>
      <c r="P59" s="1">
        <v>43070</v>
      </c>
      <c r="Q59" t="s">
        <v>21</v>
      </c>
      <c r="R59" t="s">
        <v>21</v>
      </c>
    </row>
    <row r="60" spans="1:18">
      <c r="A60">
        <v>2018</v>
      </c>
      <c r="B60" t="s">
        <v>40</v>
      </c>
      <c r="C60" t="s">
        <v>41</v>
      </c>
      <c r="D60" t="s">
        <v>21</v>
      </c>
      <c r="E60">
        <v>4.9000000000000004</v>
      </c>
      <c r="F60" t="s">
        <v>21</v>
      </c>
      <c r="G60" t="s">
        <v>21</v>
      </c>
      <c r="H60" t="s">
        <v>21</v>
      </c>
      <c r="I60" t="s">
        <v>21</v>
      </c>
      <c r="J60" t="s">
        <v>21</v>
      </c>
      <c r="K60" t="s">
        <v>21</v>
      </c>
      <c r="L60" t="s">
        <v>21</v>
      </c>
      <c r="M60" t="s">
        <v>21</v>
      </c>
      <c r="N60" t="s">
        <v>42</v>
      </c>
      <c r="O60" t="s">
        <v>91</v>
      </c>
      <c r="P60" s="1">
        <v>43435</v>
      </c>
      <c r="Q60" t="s">
        <v>21</v>
      </c>
      <c r="R60" t="s">
        <v>21</v>
      </c>
    </row>
    <row r="61" spans="1:18">
      <c r="A61">
        <v>2019</v>
      </c>
      <c r="B61" t="s">
        <v>40</v>
      </c>
      <c r="C61" t="s">
        <v>41</v>
      </c>
      <c r="D61" t="s">
        <v>21</v>
      </c>
      <c r="E61">
        <v>4.4000000000000004</v>
      </c>
      <c r="F61" t="s">
        <v>21</v>
      </c>
      <c r="G61" t="s">
        <v>21</v>
      </c>
      <c r="H61" t="s">
        <v>21</v>
      </c>
      <c r="I61" t="s">
        <v>21</v>
      </c>
      <c r="J61" t="s">
        <v>21</v>
      </c>
      <c r="K61" t="s">
        <v>21</v>
      </c>
      <c r="L61" t="s">
        <v>21</v>
      </c>
      <c r="M61" t="s">
        <v>21</v>
      </c>
      <c r="N61" t="s">
        <v>42</v>
      </c>
      <c r="O61" t="s">
        <v>91</v>
      </c>
      <c r="P61" s="1">
        <v>43800</v>
      </c>
      <c r="Q61" t="s">
        <v>21</v>
      </c>
      <c r="R61" t="s">
        <v>21</v>
      </c>
    </row>
    <row r="62" spans="1:18">
      <c r="A62">
        <v>2022</v>
      </c>
      <c r="B62" t="s">
        <v>40</v>
      </c>
      <c r="C62" t="s">
        <v>41</v>
      </c>
      <c r="D62" t="s">
        <v>21</v>
      </c>
      <c r="E62">
        <v>4</v>
      </c>
      <c r="F62" t="s">
        <v>21</v>
      </c>
      <c r="G62" t="s">
        <v>21</v>
      </c>
      <c r="H62" t="s">
        <v>21</v>
      </c>
      <c r="I62" t="s">
        <v>21</v>
      </c>
      <c r="J62" t="s">
        <v>21</v>
      </c>
      <c r="K62" t="s">
        <v>21</v>
      </c>
      <c r="L62" t="s">
        <v>21</v>
      </c>
      <c r="M62" t="s">
        <v>21</v>
      </c>
      <c r="N62" t="s">
        <v>42</v>
      </c>
      <c r="O62" t="s">
        <v>91</v>
      </c>
      <c r="P62" s="1">
        <v>44896</v>
      </c>
      <c r="Q62" t="s">
        <v>21</v>
      </c>
      <c r="R62" t="s">
        <v>21</v>
      </c>
    </row>
    <row r="63" spans="1:18">
      <c r="A63">
        <v>2023</v>
      </c>
      <c r="B63" t="s">
        <v>40</v>
      </c>
      <c r="C63" t="s">
        <v>41</v>
      </c>
      <c r="D63" t="s">
        <v>21</v>
      </c>
      <c r="E63">
        <v>3.7</v>
      </c>
      <c r="F63" t="s">
        <v>21</v>
      </c>
      <c r="G63" t="s">
        <v>21</v>
      </c>
      <c r="H63" t="s">
        <v>21</v>
      </c>
      <c r="I63" t="s">
        <v>21</v>
      </c>
      <c r="J63" t="s">
        <v>21</v>
      </c>
      <c r="K63" t="s">
        <v>21</v>
      </c>
      <c r="L63" t="s">
        <v>21</v>
      </c>
      <c r="M63" t="s">
        <v>21</v>
      </c>
      <c r="N63" t="s">
        <v>42</v>
      </c>
      <c r="O63" t="s">
        <v>91</v>
      </c>
      <c r="P63" s="1">
        <v>45261</v>
      </c>
      <c r="Q63" t="s">
        <v>21</v>
      </c>
      <c r="R63" t="s">
        <v>21</v>
      </c>
    </row>
    <row r="64" spans="1:18">
      <c r="A64">
        <v>2017</v>
      </c>
      <c r="B64" t="s">
        <v>43</v>
      </c>
      <c r="C64" t="s">
        <v>44</v>
      </c>
      <c r="D64" t="s">
        <v>45</v>
      </c>
      <c r="E64">
        <v>2.2999999999999998</v>
      </c>
      <c r="F64" t="s">
        <v>21</v>
      </c>
      <c r="G64" t="s">
        <v>21</v>
      </c>
      <c r="H64" t="s">
        <v>21</v>
      </c>
      <c r="I64" t="s">
        <v>21</v>
      </c>
      <c r="J64" t="s">
        <v>21</v>
      </c>
      <c r="K64" t="s">
        <v>21</v>
      </c>
      <c r="L64" t="s">
        <v>21</v>
      </c>
      <c r="M64" t="s">
        <v>21</v>
      </c>
      <c r="N64" t="s">
        <v>22</v>
      </c>
      <c r="O64" t="s">
        <v>91</v>
      </c>
      <c r="P64" s="1">
        <v>43070</v>
      </c>
      <c r="Q64" t="s">
        <v>21</v>
      </c>
      <c r="R64" t="s">
        <v>21</v>
      </c>
    </row>
    <row r="65" spans="1:18">
      <c r="A65">
        <v>2018</v>
      </c>
      <c r="B65" t="s">
        <v>43</v>
      </c>
      <c r="C65" t="s">
        <v>44</v>
      </c>
      <c r="D65" t="s">
        <v>45</v>
      </c>
      <c r="E65">
        <v>2.9</v>
      </c>
      <c r="F65" t="s">
        <v>21</v>
      </c>
      <c r="G65" t="s">
        <v>21</v>
      </c>
      <c r="H65" t="s">
        <v>21</v>
      </c>
      <c r="I65" t="s">
        <v>21</v>
      </c>
      <c r="J65" t="s">
        <v>21</v>
      </c>
      <c r="K65" t="s">
        <v>21</v>
      </c>
      <c r="L65" t="s">
        <v>21</v>
      </c>
      <c r="M65" t="s">
        <v>21</v>
      </c>
      <c r="N65" t="s">
        <v>22</v>
      </c>
      <c r="O65" t="s">
        <v>91</v>
      </c>
      <c r="P65" s="1">
        <v>43435</v>
      </c>
      <c r="Q65" t="s">
        <v>21</v>
      </c>
      <c r="R65" t="s">
        <v>21</v>
      </c>
    </row>
    <row r="66" spans="1:18">
      <c r="A66">
        <v>2019</v>
      </c>
      <c r="B66" t="s">
        <v>43</v>
      </c>
      <c r="C66" t="s">
        <v>44</v>
      </c>
      <c r="D66" t="s">
        <v>45</v>
      </c>
      <c r="E66">
        <v>2.5</v>
      </c>
      <c r="F66" t="s">
        <v>21</v>
      </c>
      <c r="G66" t="s">
        <v>21</v>
      </c>
      <c r="H66" t="s">
        <v>21</v>
      </c>
      <c r="I66" t="s">
        <v>21</v>
      </c>
      <c r="J66">
        <v>18</v>
      </c>
      <c r="K66">
        <v>0.55400000000000005</v>
      </c>
      <c r="L66">
        <v>1670458.4720000001</v>
      </c>
      <c r="M66">
        <v>4972352315.1899996</v>
      </c>
      <c r="N66" t="s">
        <v>22</v>
      </c>
      <c r="O66" t="s">
        <v>91</v>
      </c>
      <c r="P66" s="1">
        <v>43800</v>
      </c>
      <c r="Q66">
        <v>3015268</v>
      </c>
      <c r="R66" t="s">
        <v>21</v>
      </c>
    </row>
    <row r="67" spans="1:18">
      <c r="A67">
        <v>2022</v>
      </c>
      <c r="B67" t="s">
        <v>43</v>
      </c>
      <c r="C67" t="s">
        <v>44</v>
      </c>
      <c r="D67" t="s">
        <v>45</v>
      </c>
      <c r="E67">
        <v>1.9</v>
      </c>
      <c r="F67" t="s">
        <v>21</v>
      </c>
      <c r="G67" t="s">
        <v>21</v>
      </c>
      <c r="H67" t="s">
        <v>21</v>
      </c>
      <c r="I67" t="s">
        <v>21</v>
      </c>
      <c r="J67">
        <v>17.100000000000001</v>
      </c>
      <c r="K67">
        <v>0.53600000000000003</v>
      </c>
      <c r="L67">
        <v>1510116.216</v>
      </c>
      <c r="M67">
        <v>6291615058.4499998</v>
      </c>
      <c r="N67" t="s">
        <v>22</v>
      </c>
      <c r="O67" t="s">
        <v>91</v>
      </c>
      <c r="P67" s="1">
        <v>44896</v>
      </c>
      <c r="Q67">
        <v>2817381</v>
      </c>
      <c r="R67" t="s">
        <v>21</v>
      </c>
    </row>
    <row r="68" spans="1:18">
      <c r="A68">
        <v>2023</v>
      </c>
      <c r="B68" t="s">
        <v>43</v>
      </c>
      <c r="C68" t="s">
        <v>44</v>
      </c>
      <c r="D68" t="s">
        <v>45</v>
      </c>
      <c r="E68">
        <v>1.7</v>
      </c>
      <c r="F68" t="s">
        <v>21</v>
      </c>
      <c r="G68" t="s">
        <v>21</v>
      </c>
      <c r="H68" t="s">
        <v>21</v>
      </c>
      <c r="I68" t="s">
        <v>21</v>
      </c>
      <c r="J68">
        <v>15.414775595530701</v>
      </c>
      <c r="K68">
        <v>0.54300000000000004</v>
      </c>
      <c r="L68">
        <v>1549763.4828161499</v>
      </c>
      <c r="M68">
        <v>5816639415.6899996</v>
      </c>
      <c r="N68" t="s">
        <v>22</v>
      </c>
      <c r="O68" t="s">
        <v>91</v>
      </c>
      <c r="P68" s="1">
        <v>45261</v>
      </c>
      <c r="Q68">
        <v>2854076.3956098501</v>
      </c>
      <c r="R68">
        <v>3357</v>
      </c>
    </row>
    <row r="69" spans="1:18">
      <c r="A69">
        <v>2017</v>
      </c>
      <c r="B69" t="s">
        <v>46</v>
      </c>
      <c r="C69" t="s">
        <v>47</v>
      </c>
      <c r="D69" t="s">
        <v>48</v>
      </c>
      <c r="E69">
        <v>5.0999999999999996</v>
      </c>
      <c r="F69" t="s">
        <v>21</v>
      </c>
      <c r="G69" t="s">
        <v>21</v>
      </c>
      <c r="H69" t="s">
        <v>21</v>
      </c>
      <c r="I69" t="s">
        <v>21</v>
      </c>
      <c r="J69" t="s">
        <v>21</v>
      </c>
      <c r="K69" t="s">
        <v>21</v>
      </c>
      <c r="L69" t="s">
        <v>21</v>
      </c>
      <c r="M69" t="s">
        <v>21</v>
      </c>
      <c r="N69" t="s">
        <v>22</v>
      </c>
      <c r="O69" t="s">
        <v>91</v>
      </c>
      <c r="P69" s="1">
        <v>43070</v>
      </c>
      <c r="Q69" t="s">
        <v>21</v>
      </c>
      <c r="R69" t="s">
        <v>21</v>
      </c>
    </row>
    <row r="70" spans="1:18">
      <c r="A70">
        <v>2018</v>
      </c>
      <c r="B70" t="s">
        <v>46</v>
      </c>
      <c r="C70" t="s">
        <v>47</v>
      </c>
      <c r="D70" t="s">
        <v>48</v>
      </c>
      <c r="E70">
        <v>5</v>
      </c>
      <c r="F70" t="s">
        <v>21</v>
      </c>
      <c r="G70" t="s">
        <v>21</v>
      </c>
      <c r="H70" t="s">
        <v>21</v>
      </c>
      <c r="I70" t="s">
        <v>21</v>
      </c>
      <c r="J70" t="s">
        <v>21</v>
      </c>
      <c r="K70" t="s">
        <v>21</v>
      </c>
      <c r="L70" t="s">
        <v>21</v>
      </c>
      <c r="M70" t="s">
        <v>21</v>
      </c>
      <c r="N70" t="s">
        <v>22</v>
      </c>
      <c r="O70" t="s">
        <v>91</v>
      </c>
      <c r="P70" s="1">
        <v>43435</v>
      </c>
      <c r="Q70" t="s">
        <v>21</v>
      </c>
      <c r="R70" t="s">
        <v>21</v>
      </c>
    </row>
    <row r="71" spans="1:18">
      <c r="A71">
        <v>2019</v>
      </c>
      <c r="B71" t="s">
        <v>46</v>
      </c>
      <c r="C71" t="s">
        <v>47</v>
      </c>
      <c r="D71" t="s">
        <v>48</v>
      </c>
      <c r="E71">
        <v>4.8</v>
      </c>
      <c r="F71" t="s">
        <v>21</v>
      </c>
      <c r="G71" t="s">
        <v>21</v>
      </c>
      <c r="H71" t="s">
        <v>21</v>
      </c>
      <c r="I71" t="s">
        <v>21</v>
      </c>
      <c r="J71">
        <v>27.7</v>
      </c>
      <c r="K71">
        <v>0.52</v>
      </c>
      <c r="L71">
        <v>2089698</v>
      </c>
      <c r="M71">
        <v>1453407153.5</v>
      </c>
      <c r="N71" t="s">
        <v>22</v>
      </c>
      <c r="O71" t="s">
        <v>91</v>
      </c>
      <c r="P71" s="1">
        <v>43800</v>
      </c>
      <c r="Q71">
        <v>4018650</v>
      </c>
      <c r="R71" t="s">
        <v>21</v>
      </c>
    </row>
    <row r="72" spans="1:18">
      <c r="A72">
        <v>2022</v>
      </c>
      <c r="B72" t="s">
        <v>46</v>
      </c>
      <c r="C72" t="s">
        <v>47</v>
      </c>
      <c r="D72" t="s">
        <v>48</v>
      </c>
      <c r="E72">
        <v>4.7</v>
      </c>
      <c r="F72" t="s">
        <v>21</v>
      </c>
      <c r="G72" t="s">
        <v>21</v>
      </c>
      <c r="H72" t="s">
        <v>21</v>
      </c>
      <c r="I72" t="s">
        <v>21</v>
      </c>
      <c r="J72">
        <v>26.3</v>
      </c>
      <c r="K72">
        <v>0.49299999999999999</v>
      </c>
      <c r="L72">
        <v>1890020.0160000001</v>
      </c>
      <c r="M72">
        <v>3079125778.27</v>
      </c>
      <c r="N72" t="s">
        <v>22</v>
      </c>
      <c r="O72" t="s">
        <v>91</v>
      </c>
      <c r="P72" s="1">
        <v>44896</v>
      </c>
      <c r="Q72">
        <v>3833712</v>
      </c>
      <c r="R72" t="s">
        <v>21</v>
      </c>
    </row>
    <row r="73" spans="1:18">
      <c r="A73">
        <v>2023</v>
      </c>
      <c r="B73" t="s">
        <v>46</v>
      </c>
      <c r="C73" t="s">
        <v>47</v>
      </c>
      <c r="D73" t="s">
        <v>48</v>
      </c>
      <c r="E73">
        <v>4.4000000000000004</v>
      </c>
      <c r="F73" t="s">
        <v>21</v>
      </c>
      <c r="G73" t="s">
        <v>21</v>
      </c>
      <c r="H73" t="s">
        <v>21</v>
      </c>
      <c r="I73" t="s">
        <v>21</v>
      </c>
      <c r="J73">
        <v>22.813462637924399</v>
      </c>
      <c r="K73">
        <v>0.48599999999999999</v>
      </c>
      <c r="L73">
        <v>1883899.52720601</v>
      </c>
      <c r="M73">
        <v>3285699122.4400001</v>
      </c>
      <c r="N73" t="s">
        <v>22</v>
      </c>
      <c r="O73" t="s">
        <v>91</v>
      </c>
      <c r="P73" s="1">
        <v>45261</v>
      </c>
      <c r="Q73">
        <v>3876336.4757325202</v>
      </c>
      <c r="R73">
        <v>1915</v>
      </c>
    </row>
    <row r="74" spans="1:18">
      <c r="A74">
        <v>2017</v>
      </c>
      <c r="B74" t="s">
        <v>49</v>
      </c>
      <c r="C74" t="s">
        <v>44</v>
      </c>
      <c r="D74" t="s">
        <v>50</v>
      </c>
      <c r="E74">
        <v>5.4</v>
      </c>
      <c r="F74" t="s">
        <v>21</v>
      </c>
      <c r="G74" t="s">
        <v>21</v>
      </c>
      <c r="H74" t="s">
        <v>21</v>
      </c>
      <c r="I74" t="s">
        <v>21</v>
      </c>
      <c r="J74" t="s">
        <v>21</v>
      </c>
      <c r="K74" t="s">
        <v>21</v>
      </c>
      <c r="L74" t="s">
        <v>21</v>
      </c>
      <c r="M74" t="s">
        <v>21</v>
      </c>
      <c r="N74" t="s">
        <v>22</v>
      </c>
      <c r="O74" t="s">
        <v>91</v>
      </c>
      <c r="P74" s="1">
        <v>43070</v>
      </c>
      <c r="Q74" t="s">
        <v>21</v>
      </c>
      <c r="R74" t="s">
        <v>21</v>
      </c>
    </row>
    <row r="75" spans="1:18">
      <c r="A75">
        <v>2018</v>
      </c>
      <c r="B75" t="s">
        <v>49</v>
      </c>
      <c r="C75" t="s">
        <v>44</v>
      </c>
      <c r="D75" t="s">
        <v>50</v>
      </c>
      <c r="E75">
        <v>5.2</v>
      </c>
      <c r="F75" t="s">
        <v>21</v>
      </c>
      <c r="G75" t="s">
        <v>21</v>
      </c>
      <c r="H75" t="s">
        <v>21</v>
      </c>
      <c r="I75" t="s">
        <v>21</v>
      </c>
      <c r="J75" t="s">
        <v>21</v>
      </c>
      <c r="K75" t="s">
        <v>21</v>
      </c>
      <c r="L75" t="s">
        <v>21</v>
      </c>
      <c r="M75" t="s">
        <v>21</v>
      </c>
      <c r="N75" t="s">
        <v>22</v>
      </c>
      <c r="O75" t="s">
        <v>91</v>
      </c>
      <c r="P75" s="1">
        <v>43435</v>
      </c>
      <c r="Q75" t="s">
        <v>21</v>
      </c>
      <c r="R75" t="s">
        <v>21</v>
      </c>
    </row>
    <row r="76" spans="1:18">
      <c r="A76">
        <v>2019</v>
      </c>
      <c r="B76" t="s">
        <v>49</v>
      </c>
      <c r="C76" t="s">
        <v>44</v>
      </c>
      <c r="D76" t="s">
        <v>50</v>
      </c>
      <c r="E76">
        <v>4.5999999999999996</v>
      </c>
      <c r="F76" t="s">
        <v>21</v>
      </c>
      <c r="G76" t="s">
        <v>21</v>
      </c>
      <c r="H76" t="s">
        <v>21</v>
      </c>
      <c r="I76" t="s">
        <v>21</v>
      </c>
      <c r="J76">
        <v>27.1</v>
      </c>
      <c r="K76">
        <v>0.46</v>
      </c>
      <c r="L76">
        <v>3228442.84</v>
      </c>
      <c r="M76">
        <v>5448902014.0799999</v>
      </c>
      <c r="N76" t="s">
        <v>22</v>
      </c>
      <c r="O76" t="s">
        <v>91</v>
      </c>
      <c r="P76" s="1">
        <v>43800</v>
      </c>
      <c r="Q76">
        <v>7018354</v>
      </c>
      <c r="R76" t="s">
        <v>21</v>
      </c>
    </row>
    <row r="77" spans="1:18">
      <c r="A77">
        <v>2022</v>
      </c>
      <c r="B77" t="s">
        <v>49</v>
      </c>
      <c r="C77" t="s">
        <v>44</v>
      </c>
      <c r="D77" t="s">
        <v>50</v>
      </c>
      <c r="E77">
        <v>4.5</v>
      </c>
      <c r="F77" t="s">
        <v>21</v>
      </c>
      <c r="G77" t="s">
        <v>21</v>
      </c>
      <c r="H77" t="s">
        <v>21</v>
      </c>
      <c r="I77" t="s">
        <v>21</v>
      </c>
      <c r="J77">
        <v>22.7</v>
      </c>
      <c r="K77">
        <v>0.45600000000000002</v>
      </c>
      <c r="L77">
        <v>3217761.72</v>
      </c>
      <c r="M77">
        <v>5824915549.8999996</v>
      </c>
      <c r="N77" t="s">
        <v>22</v>
      </c>
      <c r="O77" t="s">
        <v>91</v>
      </c>
      <c r="P77" s="1">
        <v>44896</v>
      </c>
      <c r="Q77">
        <v>7056495</v>
      </c>
      <c r="R77" t="s">
        <v>21</v>
      </c>
    </row>
    <row r="78" spans="1:18">
      <c r="A78">
        <v>2023</v>
      </c>
      <c r="B78" t="s">
        <v>49</v>
      </c>
      <c r="C78" t="s">
        <v>44</v>
      </c>
      <c r="D78" t="s">
        <v>50</v>
      </c>
      <c r="E78">
        <v>4</v>
      </c>
      <c r="F78" t="s">
        <v>21</v>
      </c>
      <c r="G78" t="s">
        <v>21</v>
      </c>
      <c r="H78" t="s">
        <v>21</v>
      </c>
      <c r="I78" t="s">
        <v>21</v>
      </c>
      <c r="J78">
        <v>18.438888425617701</v>
      </c>
      <c r="K78">
        <v>0.47299999999999998</v>
      </c>
      <c r="L78">
        <v>3382185.57886738</v>
      </c>
      <c r="M78">
        <v>6090054516.9899998</v>
      </c>
      <c r="N78" t="s">
        <v>22</v>
      </c>
      <c r="O78" t="s">
        <v>91</v>
      </c>
      <c r="P78" s="1">
        <v>45261</v>
      </c>
      <c r="Q78">
        <v>7150498.0525737302</v>
      </c>
      <c r="R78">
        <v>2017</v>
      </c>
    </row>
    <row r="79" spans="1:18">
      <c r="A79">
        <v>2017</v>
      </c>
      <c r="B79" t="s">
        <v>51</v>
      </c>
      <c r="C79" t="s">
        <v>24</v>
      </c>
      <c r="D79" t="s">
        <v>52</v>
      </c>
      <c r="E79">
        <v>15.8</v>
      </c>
      <c r="F79" t="s">
        <v>21</v>
      </c>
      <c r="G79" t="s">
        <v>21</v>
      </c>
      <c r="H79" t="s">
        <v>21</v>
      </c>
      <c r="I79" t="s">
        <v>21</v>
      </c>
      <c r="J79" t="s">
        <v>21</v>
      </c>
      <c r="K79" t="s">
        <v>21</v>
      </c>
      <c r="L79" t="s">
        <v>21</v>
      </c>
      <c r="M79" t="s">
        <v>21</v>
      </c>
      <c r="N79" t="s">
        <v>22</v>
      </c>
      <c r="O79" t="s">
        <v>91</v>
      </c>
      <c r="P79" s="1">
        <v>43070</v>
      </c>
      <c r="Q79" t="s">
        <v>21</v>
      </c>
      <c r="R79" t="s">
        <v>21</v>
      </c>
    </row>
    <row r="80" spans="1:18">
      <c r="A80">
        <v>2018</v>
      </c>
      <c r="B80" t="s">
        <v>51</v>
      </c>
      <c r="C80" t="s">
        <v>24</v>
      </c>
      <c r="D80" t="s">
        <v>52</v>
      </c>
      <c r="E80">
        <v>15.3</v>
      </c>
      <c r="F80" t="s">
        <v>21</v>
      </c>
      <c r="G80" t="s">
        <v>21</v>
      </c>
      <c r="H80" t="s">
        <v>21</v>
      </c>
      <c r="I80" t="s">
        <v>21</v>
      </c>
      <c r="J80" t="s">
        <v>21</v>
      </c>
      <c r="K80" t="s">
        <v>21</v>
      </c>
      <c r="L80" t="s">
        <v>21</v>
      </c>
      <c r="M80" t="s">
        <v>21</v>
      </c>
      <c r="N80" t="s">
        <v>22</v>
      </c>
      <c r="O80" t="s">
        <v>91</v>
      </c>
      <c r="P80" s="1">
        <v>43435</v>
      </c>
      <c r="Q80" t="s">
        <v>21</v>
      </c>
      <c r="R80" t="s">
        <v>21</v>
      </c>
    </row>
    <row r="81" spans="1:18">
      <c r="A81">
        <v>2019</v>
      </c>
      <c r="B81" t="s">
        <v>51</v>
      </c>
      <c r="C81" t="s">
        <v>24</v>
      </c>
      <c r="D81" t="s">
        <v>52</v>
      </c>
      <c r="E81">
        <v>14.6</v>
      </c>
      <c r="F81" t="s">
        <v>21</v>
      </c>
      <c r="G81" t="s">
        <v>21</v>
      </c>
      <c r="H81" t="s">
        <v>21</v>
      </c>
      <c r="I81" t="s">
        <v>21</v>
      </c>
      <c r="J81">
        <v>62.1</v>
      </c>
      <c r="K81">
        <v>0.53100000000000003</v>
      </c>
      <c r="L81">
        <v>3756921.111</v>
      </c>
      <c r="M81">
        <v>3062795258.3499999</v>
      </c>
      <c r="N81" t="s">
        <v>22</v>
      </c>
      <c r="O81" t="s">
        <v>91</v>
      </c>
      <c r="P81" s="1">
        <v>43800</v>
      </c>
      <c r="Q81">
        <v>7075181</v>
      </c>
      <c r="R81" t="s">
        <v>21</v>
      </c>
    </row>
    <row r="82" spans="1:18">
      <c r="A82">
        <v>2022</v>
      </c>
      <c r="B82" t="s">
        <v>51</v>
      </c>
      <c r="C82" t="s">
        <v>24</v>
      </c>
      <c r="D82" t="s">
        <v>52</v>
      </c>
      <c r="E82">
        <v>12.1</v>
      </c>
      <c r="F82" t="s">
        <v>21</v>
      </c>
      <c r="G82" t="s">
        <v>21</v>
      </c>
      <c r="H82" t="s">
        <v>21</v>
      </c>
      <c r="I82" t="s">
        <v>21</v>
      </c>
      <c r="J82">
        <v>56.7</v>
      </c>
      <c r="K82">
        <v>0.49099999999999999</v>
      </c>
      <c r="L82">
        <v>3327359.2089999998</v>
      </c>
      <c r="M82">
        <v>3775463113.9099998</v>
      </c>
      <c r="N82" t="s">
        <v>22</v>
      </c>
      <c r="O82" t="s">
        <v>91</v>
      </c>
      <c r="P82" s="1">
        <v>44896</v>
      </c>
      <c r="Q82">
        <v>6776699</v>
      </c>
      <c r="R82" t="s">
        <v>21</v>
      </c>
    </row>
    <row r="83" spans="1:18">
      <c r="A83">
        <v>2023</v>
      </c>
      <c r="B83" t="s">
        <v>51</v>
      </c>
      <c r="C83" t="s">
        <v>24</v>
      </c>
      <c r="D83" t="s">
        <v>52</v>
      </c>
      <c r="E83">
        <v>11.5</v>
      </c>
      <c r="F83" t="s">
        <v>21</v>
      </c>
      <c r="G83" t="s">
        <v>21</v>
      </c>
      <c r="H83" t="s">
        <v>21</v>
      </c>
      <c r="I83" t="s">
        <v>21</v>
      </c>
      <c r="J83">
        <v>51.218009041052298</v>
      </c>
      <c r="K83">
        <v>0.49199999999999999</v>
      </c>
      <c r="L83">
        <v>3352483.03298388</v>
      </c>
      <c r="M83">
        <v>3803144060.0100002</v>
      </c>
      <c r="N83" t="s">
        <v>22</v>
      </c>
      <c r="O83" t="s">
        <v>91</v>
      </c>
      <c r="P83" s="1">
        <v>45261</v>
      </c>
      <c r="Q83">
        <v>6813989.9044387797</v>
      </c>
      <c r="R83">
        <v>945</v>
      </c>
    </row>
    <row r="84" spans="1:18">
      <c r="A84">
        <v>2017</v>
      </c>
      <c r="B84" t="s">
        <v>53</v>
      </c>
      <c r="C84" t="s">
        <v>47</v>
      </c>
      <c r="D84" t="s">
        <v>54</v>
      </c>
      <c r="E84">
        <v>5.6</v>
      </c>
      <c r="F84" t="s">
        <v>21</v>
      </c>
      <c r="G84" t="s">
        <v>21</v>
      </c>
      <c r="H84" t="s">
        <v>21</v>
      </c>
      <c r="I84" t="s">
        <v>21</v>
      </c>
      <c r="J84" t="s">
        <v>21</v>
      </c>
      <c r="K84" t="s">
        <v>21</v>
      </c>
      <c r="L84" t="s">
        <v>21</v>
      </c>
      <c r="M84" t="s">
        <v>21</v>
      </c>
      <c r="N84" t="s">
        <v>22</v>
      </c>
      <c r="O84" t="s">
        <v>91</v>
      </c>
      <c r="P84" s="1">
        <v>43070</v>
      </c>
      <c r="Q84" t="s">
        <v>21</v>
      </c>
      <c r="R84" t="s">
        <v>21</v>
      </c>
    </row>
    <row r="85" spans="1:18">
      <c r="A85">
        <v>2018</v>
      </c>
      <c r="B85" t="s">
        <v>53</v>
      </c>
      <c r="C85" t="s">
        <v>47</v>
      </c>
      <c r="D85" t="s">
        <v>54</v>
      </c>
      <c r="E85">
        <v>5.4</v>
      </c>
      <c r="F85" t="s">
        <v>21</v>
      </c>
      <c r="G85" t="s">
        <v>21</v>
      </c>
      <c r="H85" t="s">
        <v>21</v>
      </c>
      <c r="I85" t="s">
        <v>21</v>
      </c>
      <c r="J85" t="s">
        <v>21</v>
      </c>
      <c r="K85" t="s">
        <v>21</v>
      </c>
      <c r="L85" t="s">
        <v>21</v>
      </c>
      <c r="M85" t="s">
        <v>21</v>
      </c>
      <c r="N85" t="s">
        <v>22</v>
      </c>
      <c r="O85" t="s">
        <v>91</v>
      </c>
      <c r="P85" s="1">
        <v>43435</v>
      </c>
      <c r="Q85" t="s">
        <v>21</v>
      </c>
      <c r="R85" t="s">
        <v>21</v>
      </c>
    </row>
    <row r="86" spans="1:18">
      <c r="A86">
        <v>2019</v>
      </c>
      <c r="B86" t="s">
        <v>53</v>
      </c>
      <c r="C86" t="s">
        <v>47</v>
      </c>
      <c r="D86" t="s">
        <v>54</v>
      </c>
      <c r="E86">
        <v>5</v>
      </c>
      <c r="F86" t="s">
        <v>21</v>
      </c>
      <c r="G86" t="s">
        <v>21</v>
      </c>
      <c r="H86" t="s">
        <v>21</v>
      </c>
      <c r="I86" t="s">
        <v>21</v>
      </c>
      <c r="J86">
        <v>27.3</v>
      </c>
      <c r="K86">
        <v>0.48699999999999999</v>
      </c>
      <c r="L86">
        <v>10309201.217</v>
      </c>
      <c r="M86">
        <v>9644212862.5499992</v>
      </c>
      <c r="N86" t="s">
        <v>22</v>
      </c>
      <c r="O86" t="s">
        <v>91</v>
      </c>
      <c r="P86" s="1">
        <v>43800</v>
      </c>
      <c r="Q86">
        <v>21168791</v>
      </c>
      <c r="R86" t="s">
        <v>21</v>
      </c>
    </row>
    <row r="87" spans="1:18">
      <c r="A87">
        <v>2022</v>
      </c>
      <c r="B87" t="s">
        <v>53</v>
      </c>
      <c r="C87" t="s">
        <v>47</v>
      </c>
      <c r="D87" t="s">
        <v>54</v>
      </c>
      <c r="E87">
        <v>4.8</v>
      </c>
      <c r="F87" t="s">
        <v>21</v>
      </c>
      <c r="G87" t="s">
        <v>21</v>
      </c>
      <c r="H87" t="s">
        <v>21</v>
      </c>
      <c r="I87" t="s">
        <v>21</v>
      </c>
      <c r="J87">
        <v>27</v>
      </c>
      <c r="K87">
        <v>0.46600000000000003</v>
      </c>
      <c r="L87">
        <v>9571634.8739999998</v>
      </c>
      <c r="M87">
        <v>16216052551.59</v>
      </c>
      <c r="N87" t="s">
        <v>22</v>
      </c>
      <c r="O87" t="s">
        <v>91</v>
      </c>
      <c r="P87" s="1">
        <v>44896</v>
      </c>
      <c r="Q87">
        <v>20539989</v>
      </c>
      <c r="R87" t="s">
        <v>21</v>
      </c>
    </row>
    <row r="88" spans="1:18">
      <c r="A88">
        <v>2023</v>
      </c>
      <c r="B88" t="s">
        <v>53</v>
      </c>
      <c r="C88" t="s">
        <v>47</v>
      </c>
      <c r="D88" t="s">
        <v>54</v>
      </c>
      <c r="E88">
        <v>4.5999999999999996</v>
      </c>
      <c r="F88" t="s">
        <v>21</v>
      </c>
      <c r="G88" t="s">
        <v>21</v>
      </c>
      <c r="H88" t="s">
        <v>21</v>
      </c>
      <c r="I88" t="s">
        <v>21</v>
      </c>
      <c r="J88">
        <v>19.769531401614799</v>
      </c>
      <c r="K88">
        <v>0.47599999999999998</v>
      </c>
      <c r="L88">
        <v>9833021.1134182997</v>
      </c>
      <c r="M88">
        <v>16754659102.65</v>
      </c>
      <c r="N88" t="s">
        <v>22</v>
      </c>
      <c r="O88" t="s">
        <v>91</v>
      </c>
      <c r="P88" s="1">
        <v>45261</v>
      </c>
      <c r="Q88">
        <v>20657607.3811309</v>
      </c>
      <c r="R88">
        <v>1918</v>
      </c>
    </row>
    <row r="89" spans="1:18">
      <c r="A89">
        <v>2017</v>
      </c>
      <c r="B89" t="s">
        <v>55</v>
      </c>
      <c r="C89" t="s">
        <v>44</v>
      </c>
      <c r="D89" t="s">
        <v>56</v>
      </c>
      <c r="E89">
        <v>4.5999999999999996</v>
      </c>
      <c r="F89" t="s">
        <v>21</v>
      </c>
      <c r="G89" t="s">
        <v>21</v>
      </c>
      <c r="H89" t="s">
        <v>21</v>
      </c>
      <c r="I89" t="s">
        <v>21</v>
      </c>
      <c r="J89" t="s">
        <v>21</v>
      </c>
      <c r="K89" t="s">
        <v>21</v>
      </c>
      <c r="L89" t="s">
        <v>21</v>
      </c>
      <c r="M89" t="s">
        <v>21</v>
      </c>
      <c r="N89" t="s">
        <v>22</v>
      </c>
      <c r="O89" t="s">
        <v>91</v>
      </c>
      <c r="P89" s="1">
        <v>43070</v>
      </c>
      <c r="Q89" t="s">
        <v>21</v>
      </c>
      <c r="R89" t="s">
        <v>21</v>
      </c>
    </row>
    <row r="90" spans="1:18">
      <c r="A90">
        <v>2018</v>
      </c>
      <c r="B90" t="s">
        <v>55</v>
      </c>
      <c r="C90" t="s">
        <v>44</v>
      </c>
      <c r="D90" t="s">
        <v>56</v>
      </c>
      <c r="E90">
        <v>4.5</v>
      </c>
      <c r="F90" t="s">
        <v>21</v>
      </c>
      <c r="G90" t="s">
        <v>21</v>
      </c>
      <c r="H90" t="s">
        <v>21</v>
      </c>
      <c r="I90" t="s">
        <v>21</v>
      </c>
      <c r="J90" t="s">
        <v>21</v>
      </c>
      <c r="K90" t="s">
        <v>21</v>
      </c>
      <c r="L90" t="s">
        <v>21</v>
      </c>
      <c r="M90" t="s">
        <v>21</v>
      </c>
      <c r="N90" t="s">
        <v>22</v>
      </c>
      <c r="O90" t="s">
        <v>91</v>
      </c>
      <c r="P90" s="1">
        <v>43435</v>
      </c>
      <c r="Q90" t="s">
        <v>21</v>
      </c>
      <c r="R90" t="s">
        <v>21</v>
      </c>
    </row>
    <row r="91" spans="1:18">
      <c r="A91">
        <v>2019</v>
      </c>
      <c r="B91" t="s">
        <v>55</v>
      </c>
      <c r="C91" t="s">
        <v>44</v>
      </c>
      <c r="D91" t="s">
        <v>56</v>
      </c>
      <c r="E91">
        <v>4.5999999999999996</v>
      </c>
      <c r="F91" t="s">
        <v>21</v>
      </c>
      <c r="G91" t="s">
        <v>21</v>
      </c>
      <c r="H91" t="s">
        <v>21</v>
      </c>
      <c r="I91" t="s">
        <v>21</v>
      </c>
      <c r="J91">
        <v>22.2</v>
      </c>
      <c r="K91">
        <v>0.48299999999999998</v>
      </c>
      <c r="L91">
        <v>1342250.2379999999</v>
      </c>
      <c r="M91">
        <v>1846038838.4300001</v>
      </c>
      <c r="N91" t="s">
        <v>22</v>
      </c>
      <c r="O91" t="s">
        <v>91</v>
      </c>
      <c r="P91" s="1">
        <v>43800</v>
      </c>
      <c r="Q91">
        <v>2778986</v>
      </c>
      <c r="R91" t="s">
        <v>21</v>
      </c>
    </row>
    <row r="92" spans="1:18">
      <c r="A92">
        <v>2022</v>
      </c>
      <c r="B92" t="s">
        <v>55</v>
      </c>
      <c r="C92" t="s">
        <v>44</v>
      </c>
      <c r="D92" t="s">
        <v>56</v>
      </c>
      <c r="E92">
        <v>4</v>
      </c>
      <c r="F92" t="s">
        <v>21</v>
      </c>
      <c r="G92" t="s">
        <v>21</v>
      </c>
      <c r="H92" t="s">
        <v>21</v>
      </c>
      <c r="I92" t="s">
        <v>21</v>
      </c>
      <c r="J92">
        <v>21.3</v>
      </c>
      <c r="K92">
        <v>0.47799999999999998</v>
      </c>
      <c r="L92">
        <v>1317852.2139999999</v>
      </c>
      <c r="M92">
        <v>2912106957.5500002</v>
      </c>
      <c r="N92" t="s">
        <v>22</v>
      </c>
      <c r="O92" t="s">
        <v>91</v>
      </c>
      <c r="P92" s="1">
        <v>44896</v>
      </c>
      <c r="Q92">
        <v>2757013</v>
      </c>
      <c r="R92" t="s">
        <v>21</v>
      </c>
    </row>
    <row r="93" spans="1:18">
      <c r="A93">
        <v>2023</v>
      </c>
      <c r="B93" t="s">
        <v>55</v>
      </c>
      <c r="C93" t="s">
        <v>44</v>
      </c>
      <c r="D93" t="s">
        <v>56</v>
      </c>
      <c r="E93">
        <v>3.9</v>
      </c>
      <c r="F93" t="s">
        <v>21</v>
      </c>
      <c r="G93" t="s">
        <v>21</v>
      </c>
      <c r="H93" t="s">
        <v>21</v>
      </c>
      <c r="I93" t="s">
        <v>21</v>
      </c>
      <c r="J93">
        <v>19.278858019519902</v>
      </c>
      <c r="K93">
        <v>0.47699999999999998</v>
      </c>
      <c r="L93">
        <v>1329263.5466096699</v>
      </c>
      <c r="M93">
        <v>3292561617</v>
      </c>
      <c r="N93" t="s">
        <v>22</v>
      </c>
      <c r="O93" t="s">
        <v>91</v>
      </c>
      <c r="P93" s="1">
        <v>45261</v>
      </c>
      <c r="Q93">
        <v>2786716.0306282402</v>
      </c>
      <c r="R93">
        <v>2030</v>
      </c>
    </row>
    <row r="94" spans="1:18">
      <c r="A94">
        <v>2017</v>
      </c>
      <c r="B94" t="s">
        <v>57</v>
      </c>
      <c r="C94" t="s">
        <v>44</v>
      </c>
      <c r="D94" t="s">
        <v>58</v>
      </c>
      <c r="E94">
        <v>6</v>
      </c>
      <c r="F94" t="s">
        <v>21</v>
      </c>
      <c r="G94" t="s">
        <v>21</v>
      </c>
      <c r="H94" t="s">
        <v>21</v>
      </c>
      <c r="I94" t="s">
        <v>21</v>
      </c>
      <c r="J94" t="s">
        <v>21</v>
      </c>
      <c r="K94" t="s">
        <v>21</v>
      </c>
      <c r="L94" t="s">
        <v>21</v>
      </c>
      <c r="M94" t="s">
        <v>21</v>
      </c>
      <c r="N94" t="s">
        <v>22</v>
      </c>
      <c r="O94" t="s">
        <v>91</v>
      </c>
      <c r="P94" s="1">
        <v>43070</v>
      </c>
      <c r="Q94" t="s">
        <v>21</v>
      </c>
      <c r="R94" t="s">
        <v>21</v>
      </c>
    </row>
    <row r="95" spans="1:18">
      <c r="A95">
        <v>2018</v>
      </c>
      <c r="B95" t="s">
        <v>57</v>
      </c>
      <c r="C95" t="s">
        <v>44</v>
      </c>
      <c r="D95" t="s">
        <v>58</v>
      </c>
      <c r="E95">
        <v>6.4</v>
      </c>
      <c r="F95" t="s">
        <v>21</v>
      </c>
      <c r="G95" t="s">
        <v>21</v>
      </c>
      <c r="H95" t="s">
        <v>21</v>
      </c>
      <c r="I95" t="s">
        <v>21</v>
      </c>
      <c r="J95" t="s">
        <v>21</v>
      </c>
      <c r="K95" t="s">
        <v>21</v>
      </c>
      <c r="L95" t="s">
        <v>21</v>
      </c>
      <c r="M95" t="s">
        <v>21</v>
      </c>
      <c r="N95" t="s">
        <v>22</v>
      </c>
      <c r="O95" t="s">
        <v>91</v>
      </c>
      <c r="P95" s="1">
        <v>43435</v>
      </c>
      <c r="Q95" t="s">
        <v>21</v>
      </c>
      <c r="R95" t="s">
        <v>21</v>
      </c>
    </row>
    <row r="96" spans="1:18">
      <c r="A96">
        <v>2019</v>
      </c>
      <c r="B96" t="s">
        <v>57</v>
      </c>
      <c r="C96" t="s">
        <v>44</v>
      </c>
      <c r="D96" t="s">
        <v>58</v>
      </c>
      <c r="E96">
        <v>5.6</v>
      </c>
      <c r="F96" t="s">
        <v>21</v>
      </c>
      <c r="G96" t="s">
        <v>21</v>
      </c>
      <c r="H96" t="s">
        <v>21</v>
      </c>
      <c r="I96" t="s">
        <v>21</v>
      </c>
      <c r="J96">
        <v>23</v>
      </c>
      <c r="K96">
        <v>0.45400000000000001</v>
      </c>
      <c r="L96">
        <v>1581947.564</v>
      </c>
      <c r="M96">
        <v>2787323421.2199998</v>
      </c>
      <c r="N96" t="s">
        <v>22</v>
      </c>
      <c r="O96" t="s">
        <v>91</v>
      </c>
      <c r="P96" s="1">
        <v>43800</v>
      </c>
      <c r="Q96">
        <v>3484466</v>
      </c>
      <c r="R96" t="s">
        <v>21</v>
      </c>
    </row>
    <row r="97" spans="1:18">
      <c r="A97">
        <v>2022</v>
      </c>
      <c r="B97" t="s">
        <v>57</v>
      </c>
      <c r="C97" t="s">
        <v>44</v>
      </c>
      <c r="D97" t="s">
        <v>58</v>
      </c>
      <c r="E97">
        <v>4.9000000000000004</v>
      </c>
      <c r="F97" t="s">
        <v>21</v>
      </c>
      <c r="G97" t="s">
        <v>21</v>
      </c>
      <c r="H97" t="s">
        <v>21</v>
      </c>
      <c r="I97" t="s">
        <v>21</v>
      </c>
      <c r="J97">
        <v>22.1</v>
      </c>
      <c r="K97">
        <v>0.45</v>
      </c>
      <c r="L97">
        <v>1646392.05</v>
      </c>
      <c r="M97">
        <v>4884443573.9499998</v>
      </c>
      <c r="N97" t="s">
        <v>22</v>
      </c>
      <c r="O97" t="s">
        <v>91</v>
      </c>
      <c r="P97" s="1">
        <v>44896</v>
      </c>
      <c r="Q97">
        <v>3658649</v>
      </c>
      <c r="R97" t="s">
        <v>21</v>
      </c>
    </row>
    <row r="98" spans="1:18">
      <c r="A98">
        <v>2023</v>
      </c>
      <c r="B98" t="s">
        <v>57</v>
      </c>
      <c r="C98" t="s">
        <v>44</v>
      </c>
      <c r="D98" t="s">
        <v>58</v>
      </c>
      <c r="E98">
        <v>4.5</v>
      </c>
      <c r="F98" t="s">
        <v>21</v>
      </c>
      <c r="G98" t="s">
        <v>21</v>
      </c>
      <c r="H98" t="s">
        <v>21</v>
      </c>
      <c r="I98" t="s">
        <v>21</v>
      </c>
      <c r="J98">
        <v>17.242688157723201</v>
      </c>
      <c r="K98">
        <v>0.45200000000000001</v>
      </c>
      <c r="L98">
        <v>1673234.7352684999</v>
      </c>
      <c r="M98">
        <v>5496034001.5</v>
      </c>
      <c r="N98" t="s">
        <v>22</v>
      </c>
      <c r="O98" t="s">
        <v>91</v>
      </c>
      <c r="P98" s="1">
        <v>45261</v>
      </c>
      <c r="Q98">
        <v>3701846.75944359</v>
      </c>
      <c r="R98">
        <v>1991</v>
      </c>
    </row>
    <row r="99" spans="1:18">
      <c r="A99">
        <v>2016</v>
      </c>
      <c r="B99" t="s">
        <v>59</v>
      </c>
      <c r="C99" t="s">
        <v>19</v>
      </c>
      <c r="D99" t="s">
        <v>21</v>
      </c>
      <c r="E99">
        <v>7.9</v>
      </c>
      <c r="F99" t="s">
        <v>21</v>
      </c>
      <c r="G99" t="s">
        <v>21</v>
      </c>
      <c r="H99" t="s">
        <v>21</v>
      </c>
      <c r="I99" t="s">
        <v>21</v>
      </c>
      <c r="J99" t="s">
        <v>21</v>
      </c>
      <c r="K99" t="s">
        <v>21</v>
      </c>
      <c r="L99" t="s">
        <v>21</v>
      </c>
      <c r="M99" t="s">
        <v>21</v>
      </c>
      <c r="N99" t="s">
        <v>42</v>
      </c>
      <c r="O99" t="s">
        <v>91</v>
      </c>
      <c r="P99" s="1">
        <v>42705</v>
      </c>
      <c r="Q99" t="s">
        <v>21</v>
      </c>
      <c r="R99" t="s">
        <v>21</v>
      </c>
    </row>
    <row r="100" spans="1:18">
      <c r="A100">
        <v>2017</v>
      </c>
      <c r="B100" t="s">
        <v>59</v>
      </c>
      <c r="C100" t="s">
        <v>19</v>
      </c>
      <c r="D100" t="s">
        <v>21</v>
      </c>
      <c r="E100">
        <v>7.6</v>
      </c>
      <c r="F100" t="s">
        <v>21</v>
      </c>
      <c r="G100" t="s">
        <v>21</v>
      </c>
      <c r="H100" t="s">
        <v>21</v>
      </c>
      <c r="I100" t="s">
        <v>21</v>
      </c>
      <c r="J100" t="s">
        <v>21</v>
      </c>
      <c r="K100" t="s">
        <v>21</v>
      </c>
      <c r="L100" t="s">
        <v>21</v>
      </c>
      <c r="M100" t="s">
        <v>21</v>
      </c>
      <c r="N100" t="s">
        <v>42</v>
      </c>
      <c r="O100" t="s">
        <v>91</v>
      </c>
      <c r="P100" s="1">
        <v>43070</v>
      </c>
      <c r="Q100" t="s">
        <v>21</v>
      </c>
      <c r="R100" t="s">
        <v>21</v>
      </c>
    </row>
    <row r="101" spans="1:18">
      <c r="A101">
        <v>2018</v>
      </c>
      <c r="B101" t="s">
        <v>59</v>
      </c>
      <c r="C101" t="s">
        <v>19</v>
      </c>
      <c r="D101" t="s">
        <v>21</v>
      </c>
      <c r="E101">
        <v>7.4</v>
      </c>
      <c r="F101" t="s">
        <v>21</v>
      </c>
      <c r="G101" t="s">
        <v>21</v>
      </c>
      <c r="H101" t="s">
        <v>21</v>
      </c>
      <c r="I101" t="s">
        <v>21</v>
      </c>
      <c r="J101" t="s">
        <v>21</v>
      </c>
      <c r="K101" t="s">
        <v>21</v>
      </c>
      <c r="L101" t="s">
        <v>21</v>
      </c>
      <c r="M101" t="s">
        <v>21</v>
      </c>
      <c r="N101" t="s">
        <v>42</v>
      </c>
      <c r="O101" t="s">
        <v>91</v>
      </c>
      <c r="P101" s="1">
        <v>43435</v>
      </c>
      <c r="Q101" t="s">
        <v>21</v>
      </c>
      <c r="R101" t="s">
        <v>21</v>
      </c>
    </row>
    <row r="102" spans="1:18">
      <c r="A102">
        <v>2019</v>
      </c>
      <c r="B102" t="s">
        <v>59</v>
      </c>
      <c r="C102" t="s">
        <v>19</v>
      </c>
      <c r="D102" t="s">
        <v>21</v>
      </c>
      <c r="E102">
        <v>7</v>
      </c>
      <c r="F102" t="s">
        <v>21</v>
      </c>
      <c r="G102" t="s">
        <v>21</v>
      </c>
      <c r="H102" t="s">
        <v>21</v>
      </c>
      <c r="I102" t="s">
        <v>21</v>
      </c>
      <c r="J102" t="s">
        <v>21</v>
      </c>
      <c r="K102" t="s">
        <v>21</v>
      </c>
      <c r="L102" t="s">
        <v>21</v>
      </c>
      <c r="M102" t="s">
        <v>21</v>
      </c>
      <c r="N102" t="s">
        <v>42</v>
      </c>
      <c r="O102" t="s">
        <v>91</v>
      </c>
      <c r="P102" s="1">
        <v>43800</v>
      </c>
      <c r="Q102" t="s">
        <v>21</v>
      </c>
      <c r="R102" t="s">
        <v>21</v>
      </c>
    </row>
    <row r="103" spans="1:18">
      <c r="A103">
        <v>2022</v>
      </c>
      <c r="B103" t="s">
        <v>59</v>
      </c>
      <c r="C103" t="s">
        <v>19</v>
      </c>
      <c r="D103" t="s">
        <v>21</v>
      </c>
      <c r="E103">
        <v>6.4</v>
      </c>
      <c r="F103" t="s">
        <v>21</v>
      </c>
      <c r="G103" t="s">
        <v>21</v>
      </c>
      <c r="H103" t="s">
        <v>21</v>
      </c>
      <c r="I103" t="s">
        <v>21</v>
      </c>
      <c r="J103" t="s">
        <v>21</v>
      </c>
      <c r="K103" t="s">
        <v>21</v>
      </c>
      <c r="L103" t="s">
        <v>21</v>
      </c>
      <c r="M103" t="s">
        <v>21</v>
      </c>
      <c r="N103" t="s">
        <v>42</v>
      </c>
      <c r="O103" t="s">
        <v>91</v>
      </c>
      <c r="P103" s="1">
        <v>44896</v>
      </c>
      <c r="Q103" t="s">
        <v>21</v>
      </c>
      <c r="R103" t="s">
        <v>21</v>
      </c>
    </row>
    <row r="104" spans="1:18">
      <c r="A104">
        <v>2023</v>
      </c>
      <c r="B104" t="s">
        <v>59</v>
      </c>
      <c r="C104" t="s">
        <v>19</v>
      </c>
      <c r="D104" t="s">
        <v>21</v>
      </c>
      <c r="E104">
        <v>6.4</v>
      </c>
      <c r="F104" t="s">
        <v>21</v>
      </c>
      <c r="G104" t="s">
        <v>21</v>
      </c>
      <c r="H104" t="s">
        <v>21</v>
      </c>
      <c r="I104" t="s">
        <v>21</v>
      </c>
      <c r="J104" t="s">
        <v>21</v>
      </c>
      <c r="K104" t="s">
        <v>21</v>
      </c>
      <c r="L104" t="s">
        <v>21</v>
      </c>
      <c r="M104" t="s">
        <v>21</v>
      </c>
      <c r="N104" t="s">
        <v>42</v>
      </c>
      <c r="O104" t="s">
        <v>91</v>
      </c>
      <c r="P104" s="1">
        <v>45261</v>
      </c>
      <c r="Q104" t="s">
        <v>21</v>
      </c>
      <c r="R104" t="s">
        <v>21</v>
      </c>
    </row>
    <row r="105" spans="1:18">
      <c r="A105">
        <v>2016</v>
      </c>
      <c r="B105" t="s">
        <v>60</v>
      </c>
      <c r="C105" t="s">
        <v>24</v>
      </c>
      <c r="D105" t="s">
        <v>21</v>
      </c>
      <c r="E105">
        <v>13.9</v>
      </c>
      <c r="F105" t="s">
        <v>21</v>
      </c>
      <c r="G105" t="s">
        <v>21</v>
      </c>
      <c r="H105" t="s">
        <v>21</v>
      </c>
      <c r="I105" t="s">
        <v>21</v>
      </c>
      <c r="J105" t="s">
        <v>21</v>
      </c>
      <c r="K105" t="s">
        <v>21</v>
      </c>
      <c r="L105" t="s">
        <v>21</v>
      </c>
      <c r="M105" t="s">
        <v>21</v>
      </c>
      <c r="N105" t="s">
        <v>42</v>
      </c>
      <c r="O105" t="s">
        <v>91</v>
      </c>
      <c r="P105" s="1">
        <v>42705</v>
      </c>
      <c r="Q105" t="s">
        <v>21</v>
      </c>
      <c r="R105" t="s">
        <v>21</v>
      </c>
    </row>
    <row r="106" spans="1:18">
      <c r="A106">
        <v>2017</v>
      </c>
      <c r="B106" t="s">
        <v>60</v>
      </c>
      <c r="C106" t="s">
        <v>24</v>
      </c>
      <c r="D106" t="s">
        <v>21</v>
      </c>
      <c r="E106">
        <v>13.7</v>
      </c>
      <c r="F106" t="s">
        <v>21</v>
      </c>
      <c r="G106" t="s">
        <v>21</v>
      </c>
      <c r="H106" t="s">
        <v>21</v>
      </c>
      <c r="I106" t="s">
        <v>21</v>
      </c>
      <c r="J106" t="s">
        <v>21</v>
      </c>
      <c r="K106" t="s">
        <v>21</v>
      </c>
      <c r="L106" t="s">
        <v>21</v>
      </c>
      <c r="M106" t="s">
        <v>21</v>
      </c>
      <c r="N106" t="s">
        <v>42</v>
      </c>
      <c r="O106" t="s">
        <v>91</v>
      </c>
      <c r="P106" s="1">
        <v>43070</v>
      </c>
      <c r="Q106" t="s">
        <v>21</v>
      </c>
      <c r="R106" t="s">
        <v>21</v>
      </c>
    </row>
    <row r="107" spans="1:18">
      <c r="A107">
        <v>2018</v>
      </c>
      <c r="B107" t="s">
        <v>60</v>
      </c>
      <c r="C107" t="s">
        <v>24</v>
      </c>
      <c r="D107" t="s">
        <v>21</v>
      </c>
      <c r="E107">
        <v>13</v>
      </c>
      <c r="F107" t="s">
        <v>21</v>
      </c>
      <c r="G107" t="s">
        <v>21</v>
      </c>
      <c r="H107" t="s">
        <v>21</v>
      </c>
      <c r="I107" t="s">
        <v>21</v>
      </c>
      <c r="J107" t="s">
        <v>21</v>
      </c>
      <c r="K107" t="s">
        <v>21</v>
      </c>
      <c r="L107" t="s">
        <v>21</v>
      </c>
      <c r="M107" t="s">
        <v>21</v>
      </c>
      <c r="N107" t="s">
        <v>42</v>
      </c>
      <c r="O107" t="s">
        <v>91</v>
      </c>
      <c r="P107" s="1">
        <v>43435</v>
      </c>
      <c r="Q107" t="s">
        <v>21</v>
      </c>
      <c r="R107" t="s">
        <v>21</v>
      </c>
    </row>
    <row r="108" spans="1:18">
      <c r="A108">
        <v>2019</v>
      </c>
      <c r="B108" t="s">
        <v>60</v>
      </c>
      <c r="C108" t="s">
        <v>24</v>
      </c>
      <c r="D108" t="s">
        <v>21</v>
      </c>
      <c r="E108">
        <v>12.9</v>
      </c>
      <c r="F108" t="s">
        <v>21</v>
      </c>
      <c r="G108" t="s">
        <v>21</v>
      </c>
      <c r="H108" t="s">
        <v>21</v>
      </c>
      <c r="I108" t="s">
        <v>21</v>
      </c>
      <c r="J108" t="s">
        <v>21</v>
      </c>
      <c r="K108" t="s">
        <v>21</v>
      </c>
      <c r="L108" t="s">
        <v>21</v>
      </c>
      <c r="M108" t="s">
        <v>21</v>
      </c>
      <c r="N108" t="s">
        <v>42</v>
      </c>
      <c r="O108" t="s">
        <v>91</v>
      </c>
      <c r="P108" s="1">
        <v>43800</v>
      </c>
      <c r="Q108" t="s">
        <v>21</v>
      </c>
      <c r="R108" t="s">
        <v>21</v>
      </c>
    </row>
    <row r="109" spans="1:18">
      <c r="A109">
        <v>2022</v>
      </c>
      <c r="B109" t="s">
        <v>60</v>
      </c>
      <c r="C109" t="s">
        <v>24</v>
      </c>
      <c r="D109" t="s">
        <v>21</v>
      </c>
      <c r="E109">
        <v>11.7</v>
      </c>
      <c r="F109" t="s">
        <v>21</v>
      </c>
      <c r="G109" t="s">
        <v>21</v>
      </c>
      <c r="H109" t="s">
        <v>21</v>
      </c>
      <c r="I109" t="s">
        <v>21</v>
      </c>
      <c r="J109" t="s">
        <v>21</v>
      </c>
      <c r="K109" t="s">
        <v>21</v>
      </c>
      <c r="L109" t="s">
        <v>21</v>
      </c>
      <c r="M109" t="s">
        <v>21</v>
      </c>
      <c r="N109" t="s">
        <v>42</v>
      </c>
      <c r="O109" t="s">
        <v>91</v>
      </c>
      <c r="P109" s="1">
        <v>44896</v>
      </c>
      <c r="Q109" t="s">
        <v>21</v>
      </c>
      <c r="R109" t="s">
        <v>21</v>
      </c>
    </row>
    <row r="110" spans="1:18">
      <c r="A110">
        <v>2023</v>
      </c>
      <c r="B110" t="s">
        <v>60</v>
      </c>
      <c r="C110" t="s">
        <v>24</v>
      </c>
      <c r="D110" t="s">
        <v>21</v>
      </c>
      <c r="E110">
        <v>11.2</v>
      </c>
      <c r="F110" t="s">
        <v>21</v>
      </c>
      <c r="G110" t="s">
        <v>21</v>
      </c>
      <c r="H110" t="s">
        <v>21</v>
      </c>
      <c r="I110" t="s">
        <v>21</v>
      </c>
      <c r="J110" t="s">
        <v>21</v>
      </c>
      <c r="K110" t="s">
        <v>21</v>
      </c>
      <c r="L110" t="s">
        <v>21</v>
      </c>
      <c r="M110" t="s">
        <v>21</v>
      </c>
      <c r="N110" t="s">
        <v>42</v>
      </c>
      <c r="O110" t="s">
        <v>91</v>
      </c>
      <c r="P110" s="1">
        <v>45261</v>
      </c>
      <c r="Q110" t="s">
        <v>21</v>
      </c>
      <c r="R110" t="s">
        <v>21</v>
      </c>
    </row>
    <row r="111" spans="1:18">
      <c r="A111">
        <v>2017</v>
      </c>
      <c r="B111" t="s">
        <v>61</v>
      </c>
      <c r="C111" t="s">
        <v>19</v>
      </c>
      <c r="D111" t="s">
        <v>62</v>
      </c>
      <c r="E111">
        <v>8.1999999999999993</v>
      </c>
      <c r="F111" t="s">
        <v>21</v>
      </c>
      <c r="G111" t="s">
        <v>21</v>
      </c>
      <c r="H111" t="s">
        <v>21</v>
      </c>
      <c r="I111" t="s">
        <v>21</v>
      </c>
      <c r="J111" t="s">
        <v>21</v>
      </c>
      <c r="K111" t="s">
        <v>21</v>
      </c>
      <c r="L111" t="s">
        <v>21</v>
      </c>
      <c r="M111" t="s">
        <v>21</v>
      </c>
      <c r="N111" t="s">
        <v>22</v>
      </c>
      <c r="O111" t="s">
        <v>91</v>
      </c>
      <c r="P111" s="1">
        <v>43070</v>
      </c>
      <c r="Q111" t="s">
        <v>21</v>
      </c>
      <c r="R111" t="s">
        <v>21</v>
      </c>
    </row>
    <row r="112" spans="1:18">
      <c r="A112">
        <v>2018</v>
      </c>
      <c r="B112" t="s">
        <v>61</v>
      </c>
      <c r="C112" t="s">
        <v>19</v>
      </c>
      <c r="D112" t="s">
        <v>62</v>
      </c>
      <c r="E112">
        <v>8.1999999999999993</v>
      </c>
      <c r="F112" t="s">
        <v>21</v>
      </c>
      <c r="G112" t="s">
        <v>21</v>
      </c>
      <c r="H112" t="s">
        <v>21</v>
      </c>
      <c r="I112" t="s">
        <v>21</v>
      </c>
      <c r="J112" t="s">
        <v>21</v>
      </c>
      <c r="K112" t="s">
        <v>21</v>
      </c>
      <c r="L112" t="s">
        <v>21</v>
      </c>
      <c r="M112" t="s">
        <v>21</v>
      </c>
      <c r="N112" t="s">
        <v>22</v>
      </c>
      <c r="O112" t="s">
        <v>91</v>
      </c>
      <c r="P112" s="1">
        <v>43435</v>
      </c>
      <c r="Q112" t="s">
        <v>21</v>
      </c>
      <c r="R112" t="s">
        <v>21</v>
      </c>
    </row>
    <row r="113" spans="1:18">
      <c r="A113">
        <v>2019</v>
      </c>
      <c r="B113" t="s">
        <v>61</v>
      </c>
      <c r="C113" t="s">
        <v>19</v>
      </c>
      <c r="D113" t="s">
        <v>62</v>
      </c>
      <c r="E113">
        <v>7.8</v>
      </c>
      <c r="F113" t="s">
        <v>21</v>
      </c>
      <c r="G113" t="s">
        <v>21</v>
      </c>
      <c r="H113" t="s">
        <v>21</v>
      </c>
      <c r="I113" t="s">
        <v>21</v>
      </c>
      <c r="J113">
        <v>54.7</v>
      </c>
      <c r="K113">
        <v>0.52800000000000002</v>
      </c>
      <c r="L113">
        <v>4542312.72</v>
      </c>
      <c r="M113">
        <v>3750041852.5</v>
      </c>
      <c r="N113" t="s">
        <v>22</v>
      </c>
      <c r="O113" t="s">
        <v>91</v>
      </c>
      <c r="P113" s="1">
        <v>43800</v>
      </c>
      <c r="Q113">
        <v>8602865</v>
      </c>
      <c r="R113" t="s">
        <v>21</v>
      </c>
    </row>
    <row r="114" spans="1:18">
      <c r="A114">
        <v>2022</v>
      </c>
      <c r="B114" t="s">
        <v>61</v>
      </c>
      <c r="C114" t="s">
        <v>19</v>
      </c>
      <c r="D114" t="s">
        <v>62</v>
      </c>
      <c r="E114">
        <v>7.4</v>
      </c>
      <c r="F114" t="s">
        <v>21</v>
      </c>
      <c r="G114" t="s">
        <v>21</v>
      </c>
      <c r="H114" t="s">
        <v>21</v>
      </c>
      <c r="I114" t="s">
        <v>21</v>
      </c>
      <c r="J114">
        <v>47</v>
      </c>
      <c r="K114">
        <v>0.50800000000000001</v>
      </c>
      <c r="L114">
        <v>4125026.548</v>
      </c>
      <c r="M114">
        <v>5776418299.04</v>
      </c>
      <c r="N114" t="s">
        <v>22</v>
      </c>
      <c r="O114" t="s">
        <v>91</v>
      </c>
      <c r="P114" s="1">
        <v>44896</v>
      </c>
      <c r="Q114">
        <v>8120131</v>
      </c>
      <c r="R114" t="s">
        <v>21</v>
      </c>
    </row>
    <row r="115" spans="1:18">
      <c r="A115">
        <v>2023</v>
      </c>
      <c r="B115" t="s">
        <v>61</v>
      </c>
      <c r="C115" t="s">
        <v>19</v>
      </c>
      <c r="D115" t="s">
        <v>62</v>
      </c>
      <c r="E115">
        <v>6.9</v>
      </c>
      <c r="F115" t="s">
        <v>21</v>
      </c>
      <c r="G115" t="s">
        <v>21</v>
      </c>
      <c r="H115" t="s">
        <v>21</v>
      </c>
      <c r="I115" t="s">
        <v>21</v>
      </c>
      <c r="J115">
        <v>39.242945923799503</v>
      </c>
      <c r="K115">
        <v>0.501</v>
      </c>
      <c r="L115">
        <v>4109181.5420858399</v>
      </c>
      <c r="M115">
        <v>7323707581.3999996</v>
      </c>
      <c r="N115" t="s">
        <v>22</v>
      </c>
      <c r="O115" t="s">
        <v>91</v>
      </c>
      <c r="P115" s="1">
        <v>45261</v>
      </c>
      <c r="Q115">
        <v>8201959.1658399897</v>
      </c>
      <c r="R115">
        <v>1282</v>
      </c>
    </row>
    <row r="116" spans="1:18">
      <c r="A116">
        <v>2017</v>
      </c>
      <c r="B116" t="s">
        <v>63</v>
      </c>
      <c r="C116" t="s">
        <v>24</v>
      </c>
      <c r="D116" t="s">
        <v>64</v>
      </c>
      <c r="E116">
        <v>15.7</v>
      </c>
      <c r="F116" t="s">
        <v>21</v>
      </c>
      <c r="G116" t="s">
        <v>21</v>
      </c>
      <c r="H116" t="s">
        <v>21</v>
      </c>
      <c r="I116" t="s">
        <v>21</v>
      </c>
      <c r="J116" t="s">
        <v>21</v>
      </c>
      <c r="K116" t="s">
        <v>21</v>
      </c>
      <c r="L116" t="s">
        <v>21</v>
      </c>
      <c r="M116" t="s">
        <v>21</v>
      </c>
      <c r="N116" t="s">
        <v>22</v>
      </c>
      <c r="O116" t="s">
        <v>91</v>
      </c>
      <c r="P116" s="1">
        <v>43070</v>
      </c>
      <c r="Q116" t="s">
        <v>21</v>
      </c>
      <c r="R116" t="s">
        <v>21</v>
      </c>
    </row>
    <row r="117" spans="1:18">
      <c r="A117">
        <v>2018</v>
      </c>
      <c r="B117" t="s">
        <v>63</v>
      </c>
      <c r="C117" t="s">
        <v>24</v>
      </c>
      <c r="D117" t="s">
        <v>64</v>
      </c>
      <c r="E117">
        <v>15.2</v>
      </c>
      <c r="F117" t="s">
        <v>21</v>
      </c>
      <c r="G117" t="s">
        <v>21</v>
      </c>
      <c r="H117" t="s">
        <v>21</v>
      </c>
      <c r="I117" t="s">
        <v>21</v>
      </c>
      <c r="J117" t="s">
        <v>21</v>
      </c>
      <c r="K117" t="s">
        <v>21</v>
      </c>
      <c r="L117" t="s">
        <v>21</v>
      </c>
      <c r="M117" t="s">
        <v>21</v>
      </c>
      <c r="N117" t="s">
        <v>22</v>
      </c>
      <c r="O117" t="s">
        <v>91</v>
      </c>
      <c r="P117" s="1">
        <v>43435</v>
      </c>
      <c r="Q117" t="s">
        <v>21</v>
      </c>
      <c r="R117" t="s">
        <v>21</v>
      </c>
    </row>
    <row r="118" spans="1:18">
      <c r="A118">
        <v>2019</v>
      </c>
      <c r="B118" t="s">
        <v>63</v>
      </c>
      <c r="C118" t="s">
        <v>24</v>
      </c>
      <c r="D118" t="s">
        <v>64</v>
      </c>
      <c r="E118">
        <v>15.1</v>
      </c>
      <c r="F118" t="s">
        <v>21</v>
      </c>
      <c r="G118" t="s">
        <v>21</v>
      </c>
      <c r="H118" t="s">
        <v>21</v>
      </c>
      <c r="I118" t="s">
        <v>21</v>
      </c>
      <c r="J118">
        <v>51.9</v>
      </c>
      <c r="K118">
        <v>0.56100000000000005</v>
      </c>
      <c r="L118">
        <v>2254169.247</v>
      </c>
      <c r="M118">
        <v>2278462900.71</v>
      </c>
      <c r="N118" t="s">
        <v>22</v>
      </c>
      <c r="O118" t="s">
        <v>91</v>
      </c>
      <c r="P118" s="1">
        <v>43800</v>
      </c>
      <c r="Q118">
        <v>4018127</v>
      </c>
      <c r="R118" t="s">
        <v>21</v>
      </c>
    </row>
    <row r="119" spans="1:18">
      <c r="A119">
        <v>2022</v>
      </c>
      <c r="B119" t="s">
        <v>63</v>
      </c>
      <c r="C119" t="s">
        <v>24</v>
      </c>
      <c r="D119" t="s">
        <v>64</v>
      </c>
      <c r="E119">
        <v>13.6</v>
      </c>
      <c r="F119" t="s">
        <v>21</v>
      </c>
      <c r="G119" t="s">
        <v>21</v>
      </c>
      <c r="H119" t="s">
        <v>21</v>
      </c>
      <c r="I119" t="s">
        <v>21</v>
      </c>
      <c r="J119">
        <v>52.7</v>
      </c>
      <c r="K119">
        <v>0.55800000000000005</v>
      </c>
      <c r="L119">
        <v>2217875.3459999999</v>
      </c>
      <c r="M119">
        <v>3473037242.6399999</v>
      </c>
      <c r="N119" t="s">
        <v>22</v>
      </c>
      <c r="O119" t="s">
        <v>91</v>
      </c>
      <c r="P119" s="1">
        <v>44896</v>
      </c>
      <c r="Q119">
        <v>3974687</v>
      </c>
      <c r="R119" t="s">
        <v>21</v>
      </c>
    </row>
    <row r="120" spans="1:18">
      <c r="A120">
        <v>2023</v>
      </c>
      <c r="B120" t="s">
        <v>63</v>
      </c>
      <c r="C120" t="s">
        <v>24</v>
      </c>
      <c r="D120" t="s">
        <v>64</v>
      </c>
      <c r="E120">
        <v>13.2</v>
      </c>
      <c r="F120" t="s">
        <v>21</v>
      </c>
      <c r="G120" t="s">
        <v>21</v>
      </c>
      <c r="H120" t="s">
        <v>21</v>
      </c>
      <c r="I120" t="s">
        <v>21</v>
      </c>
      <c r="J120">
        <v>47.436198335317997</v>
      </c>
      <c r="K120">
        <v>0.55900000000000005</v>
      </c>
      <c r="L120">
        <v>2233370.8819821798</v>
      </c>
      <c r="M120">
        <v>3864924464.5500002</v>
      </c>
      <c r="N120" t="s">
        <v>22</v>
      </c>
      <c r="O120" t="s">
        <v>91</v>
      </c>
      <c r="P120" s="1">
        <v>45261</v>
      </c>
      <c r="Q120">
        <v>3995296.7477319902</v>
      </c>
      <c r="R120">
        <v>1320</v>
      </c>
    </row>
    <row r="121" spans="1:18">
      <c r="A121">
        <v>2017</v>
      </c>
      <c r="B121" t="s">
        <v>65</v>
      </c>
      <c r="C121" t="s">
        <v>24</v>
      </c>
      <c r="D121" t="s">
        <v>66</v>
      </c>
      <c r="E121">
        <v>12.7</v>
      </c>
      <c r="F121" t="s">
        <v>21</v>
      </c>
      <c r="G121" t="s">
        <v>21</v>
      </c>
      <c r="H121" t="s">
        <v>21</v>
      </c>
      <c r="I121" t="s">
        <v>21</v>
      </c>
      <c r="J121" t="s">
        <v>21</v>
      </c>
      <c r="K121" t="s">
        <v>21</v>
      </c>
      <c r="L121" t="s">
        <v>21</v>
      </c>
      <c r="M121" t="s">
        <v>21</v>
      </c>
      <c r="N121" t="s">
        <v>22</v>
      </c>
      <c r="O121" t="s">
        <v>91</v>
      </c>
      <c r="P121" s="1">
        <v>43070</v>
      </c>
      <c r="Q121" t="s">
        <v>21</v>
      </c>
      <c r="R121" t="s">
        <v>21</v>
      </c>
    </row>
    <row r="122" spans="1:18">
      <c r="A122">
        <v>2018</v>
      </c>
      <c r="B122" t="s">
        <v>65</v>
      </c>
      <c r="C122" t="s">
        <v>24</v>
      </c>
      <c r="D122" t="s">
        <v>66</v>
      </c>
      <c r="E122">
        <v>11</v>
      </c>
      <c r="F122" t="s">
        <v>21</v>
      </c>
      <c r="G122" t="s">
        <v>21</v>
      </c>
      <c r="H122" t="s">
        <v>21</v>
      </c>
      <c r="I122" t="s">
        <v>21</v>
      </c>
      <c r="J122" t="s">
        <v>21</v>
      </c>
      <c r="K122" t="s">
        <v>21</v>
      </c>
      <c r="L122" t="s">
        <v>21</v>
      </c>
      <c r="M122" t="s">
        <v>21</v>
      </c>
      <c r="N122" t="s">
        <v>22</v>
      </c>
      <c r="O122" t="s">
        <v>91</v>
      </c>
      <c r="P122" s="1">
        <v>43435</v>
      </c>
      <c r="Q122" t="s">
        <v>21</v>
      </c>
      <c r="R122" t="s">
        <v>21</v>
      </c>
    </row>
    <row r="123" spans="1:18">
      <c r="A123">
        <v>2019</v>
      </c>
      <c r="B123" t="s">
        <v>65</v>
      </c>
      <c r="C123" t="s">
        <v>24</v>
      </c>
      <c r="D123" t="s">
        <v>66</v>
      </c>
      <c r="E123">
        <v>11</v>
      </c>
      <c r="F123" t="s">
        <v>21</v>
      </c>
      <c r="G123" t="s">
        <v>21</v>
      </c>
      <c r="H123" t="s">
        <v>21</v>
      </c>
      <c r="I123" t="s">
        <v>21</v>
      </c>
      <c r="J123">
        <v>51.8</v>
      </c>
      <c r="K123">
        <v>0.57399999999999995</v>
      </c>
      <c r="L123">
        <v>5485758.7539999997</v>
      </c>
      <c r="M123">
        <v>3208299074.8499999</v>
      </c>
      <c r="N123" t="s">
        <v>22</v>
      </c>
      <c r="O123" t="s">
        <v>91</v>
      </c>
      <c r="P123" s="1">
        <v>43800</v>
      </c>
      <c r="Q123">
        <v>9557071</v>
      </c>
      <c r="R123" t="s">
        <v>21</v>
      </c>
    </row>
    <row r="124" spans="1:18">
      <c r="A124">
        <v>2022</v>
      </c>
      <c r="B124" t="s">
        <v>65</v>
      </c>
      <c r="C124" t="s">
        <v>24</v>
      </c>
      <c r="D124" t="s">
        <v>66</v>
      </c>
      <c r="E124">
        <v>11</v>
      </c>
      <c r="F124" t="s">
        <v>21</v>
      </c>
      <c r="G124" t="s">
        <v>21</v>
      </c>
      <c r="H124" t="s">
        <v>21</v>
      </c>
      <c r="I124" t="s">
        <v>21</v>
      </c>
      <c r="J124">
        <v>50.7</v>
      </c>
      <c r="K124">
        <v>0.51500000000000001</v>
      </c>
      <c r="L124">
        <v>4665349.4649999999</v>
      </c>
      <c r="M124">
        <v>6551544189.7399998</v>
      </c>
      <c r="N124" t="s">
        <v>22</v>
      </c>
      <c r="O124" t="s">
        <v>91</v>
      </c>
      <c r="P124" s="1">
        <v>44896</v>
      </c>
      <c r="Q124">
        <v>9058931</v>
      </c>
      <c r="R124" t="s">
        <v>21</v>
      </c>
    </row>
    <row r="125" spans="1:18">
      <c r="A125">
        <v>2023</v>
      </c>
      <c r="B125" t="s">
        <v>65</v>
      </c>
      <c r="C125" t="s">
        <v>24</v>
      </c>
      <c r="D125" t="s">
        <v>66</v>
      </c>
      <c r="E125">
        <v>10.1</v>
      </c>
      <c r="F125" t="s">
        <v>21</v>
      </c>
      <c r="G125" t="s">
        <v>21</v>
      </c>
      <c r="H125" t="s">
        <v>21</v>
      </c>
      <c r="I125" t="s">
        <v>21</v>
      </c>
      <c r="J125">
        <v>47.478001724885999</v>
      </c>
      <c r="K125">
        <v>0.496</v>
      </c>
      <c r="L125">
        <v>4520818.4286421202</v>
      </c>
      <c r="M125">
        <v>7163168946.5699997</v>
      </c>
      <c r="N125" t="s">
        <v>22</v>
      </c>
      <c r="O125" t="s">
        <v>91</v>
      </c>
      <c r="P125" s="1">
        <v>45261</v>
      </c>
      <c r="Q125">
        <v>9114553.2835526504</v>
      </c>
      <c r="R125">
        <v>1113</v>
      </c>
    </row>
    <row r="126" spans="1:18">
      <c r="A126">
        <v>2017</v>
      </c>
      <c r="B126" t="s">
        <v>67</v>
      </c>
      <c r="C126" t="s">
        <v>24</v>
      </c>
      <c r="D126" t="s">
        <v>68</v>
      </c>
      <c r="E126">
        <v>15.6</v>
      </c>
      <c r="F126" t="s">
        <v>21</v>
      </c>
      <c r="G126" t="s">
        <v>21</v>
      </c>
      <c r="H126" t="s">
        <v>21</v>
      </c>
      <c r="I126" t="s">
        <v>21</v>
      </c>
      <c r="J126" t="s">
        <v>21</v>
      </c>
      <c r="K126" t="s">
        <v>21</v>
      </c>
      <c r="L126" t="s">
        <v>21</v>
      </c>
      <c r="M126" t="s">
        <v>21</v>
      </c>
      <c r="N126" t="s">
        <v>22</v>
      </c>
      <c r="O126" t="s">
        <v>91</v>
      </c>
      <c r="P126" s="1">
        <v>43070</v>
      </c>
      <c r="Q126" t="s">
        <v>21</v>
      </c>
      <c r="R126" t="s">
        <v>21</v>
      </c>
    </row>
    <row r="127" spans="1:18">
      <c r="A127">
        <v>2018</v>
      </c>
      <c r="B127" t="s">
        <v>67</v>
      </c>
      <c r="C127" t="s">
        <v>24</v>
      </c>
      <c r="D127" t="s">
        <v>68</v>
      </c>
      <c r="E127">
        <v>15.5</v>
      </c>
      <c r="F127" t="s">
        <v>21</v>
      </c>
      <c r="G127" t="s">
        <v>21</v>
      </c>
      <c r="H127" t="s">
        <v>21</v>
      </c>
      <c r="I127" t="s">
        <v>21</v>
      </c>
      <c r="J127" t="s">
        <v>21</v>
      </c>
      <c r="K127" t="s">
        <v>21</v>
      </c>
      <c r="L127" t="s">
        <v>21</v>
      </c>
      <c r="M127" t="s">
        <v>21</v>
      </c>
      <c r="N127" t="s">
        <v>22</v>
      </c>
      <c r="O127" t="s">
        <v>91</v>
      </c>
      <c r="P127" s="1">
        <v>43435</v>
      </c>
      <c r="Q127" t="s">
        <v>21</v>
      </c>
      <c r="R127" t="s">
        <v>21</v>
      </c>
    </row>
    <row r="128" spans="1:18">
      <c r="A128">
        <v>2019</v>
      </c>
      <c r="B128" t="s">
        <v>67</v>
      </c>
      <c r="C128" t="s">
        <v>24</v>
      </c>
      <c r="D128" t="s">
        <v>68</v>
      </c>
      <c r="E128">
        <v>15</v>
      </c>
      <c r="F128" t="s">
        <v>21</v>
      </c>
      <c r="G128" t="s">
        <v>21</v>
      </c>
      <c r="H128" t="s">
        <v>21</v>
      </c>
      <c r="I128" t="s">
        <v>21</v>
      </c>
      <c r="J128">
        <v>52.6</v>
      </c>
      <c r="K128">
        <v>0.53700000000000003</v>
      </c>
      <c r="L128">
        <v>1757722.899</v>
      </c>
      <c r="M128">
        <v>1642831824.9000001</v>
      </c>
      <c r="N128" t="s">
        <v>22</v>
      </c>
      <c r="O128" t="s">
        <v>91</v>
      </c>
      <c r="P128" s="1">
        <v>43800</v>
      </c>
      <c r="Q128">
        <v>3273227</v>
      </c>
      <c r="R128" t="s">
        <v>21</v>
      </c>
    </row>
    <row r="129" spans="1:18">
      <c r="A129">
        <v>2022</v>
      </c>
      <c r="B129" t="s">
        <v>67</v>
      </c>
      <c r="C129" t="s">
        <v>24</v>
      </c>
      <c r="D129" t="s">
        <v>68</v>
      </c>
      <c r="E129">
        <v>14.8</v>
      </c>
      <c r="F129" t="s">
        <v>21</v>
      </c>
      <c r="G129" t="s">
        <v>21</v>
      </c>
      <c r="H129" t="s">
        <v>21</v>
      </c>
      <c r="I129" t="s">
        <v>21</v>
      </c>
      <c r="J129">
        <v>48.2</v>
      </c>
      <c r="K129">
        <v>0.51800000000000002</v>
      </c>
      <c r="L129">
        <v>1694481.0819999999</v>
      </c>
      <c r="M129">
        <v>2549804364.6300001</v>
      </c>
      <c r="N129" t="s">
        <v>22</v>
      </c>
      <c r="O129" t="s">
        <v>91</v>
      </c>
      <c r="P129" s="1">
        <v>44896</v>
      </c>
      <c r="Q129">
        <v>3271199</v>
      </c>
      <c r="R129" t="s">
        <v>21</v>
      </c>
    </row>
    <row r="130" spans="1:18">
      <c r="A130">
        <v>2023</v>
      </c>
      <c r="B130" t="s">
        <v>67</v>
      </c>
      <c r="C130" t="s">
        <v>24</v>
      </c>
      <c r="D130" t="s">
        <v>68</v>
      </c>
      <c r="E130">
        <v>13.3</v>
      </c>
      <c r="F130" t="s">
        <v>21</v>
      </c>
      <c r="G130" t="s">
        <v>21</v>
      </c>
      <c r="H130" t="s">
        <v>21</v>
      </c>
      <c r="I130" t="s">
        <v>21</v>
      </c>
      <c r="J130">
        <v>45.340317988062303</v>
      </c>
      <c r="K130">
        <v>0.55200000000000005</v>
      </c>
      <c r="L130">
        <v>1810127.07127103</v>
      </c>
      <c r="M130">
        <v>2646360342.7199998</v>
      </c>
      <c r="N130" t="s">
        <v>22</v>
      </c>
      <c r="O130" t="s">
        <v>91</v>
      </c>
      <c r="P130" s="1">
        <v>45261</v>
      </c>
      <c r="Q130">
        <v>3279215.70882433</v>
      </c>
      <c r="R130">
        <v>1342</v>
      </c>
    </row>
    <row r="131" spans="1:18">
      <c r="A131">
        <v>2017</v>
      </c>
      <c r="B131" t="s">
        <v>69</v>
      </c>
      <c r="C131" t="s">
        <v>70</v>
      </c>
      <c r="D131" t="s">
        <v>71</v>
      </c>
      <c r="E131">
        <v>4.2</v>
      </c>
      <c r="F131" t="s">
        <v>21</v>
      </c>
      <c r="G131" t="s">
        <v>21</v>
      </c>
      <c r="H131" t="s">
        <v>21</v>
      </c>
      <c r="I131" t="s">
        <v>21</v>
      </c>
      <c r="J131" t="s">
        <v>21</v>
      </c>
      <c r="K131" t="s">
        <v>21</v>
      </c>
      <c r="L131" t="s">
        <v>21</v>
      </c>
      <c r="M131" t="s">
        <v>21</v>
      </c>
      <c r="N131" t="s">
        <v>22</v>
      </c>
      <c r="O131" t="s">
        <v>91</v>
      </c>
      <c r="P131" s="1">
        <v>43070</v>
      </c>
      <c r="Q131" t="s">
        <v>21</v>
      </c>
      <c r="R131" t="s">
        <v>21</v>
      </c>
    </row>
    <row r="132" spans="1:18">
      <c r="A132">
        <v>2018</v>
      </c>
      <c r="B132" t="s">
        <v>69</v>
      </c>
      <c r="C132" t="s">
        <v>70</v>
      </c>
      <c r="D132" t="s">
        <v>71</v>
      </c>
      <c r="E132">
        <v>4.5</v>
      </c>
      <c r="F132" t="s">
        <v>21</v>
      </c>
      <c r="G132" t="s">
        <v>21</v>
      </c>
      <c r="H132" t="s">
        <v>21</v>
      </c>
      <c r="I132" t="s">
        <v>21</v>
      </c>
      <c r="J132" t="s">
        <v>21</v>
      </c>
      <c r="K132" t="s">
        <v>21</v>
      </c>
      <c r="L132" t="s">
        <v>21</v>
      </c>
      <c r="M132" t="s">
        <v>21</v>
      </c>
      <c r="N132" t="s">
        <v>22</v>
      </c>
      <c r="O132" t="s">
        <v>91</v>
      </c>
      <c r="P132" s="1">
        <v>43435</v>
      </c>
      <c r="Q132" t="s">
        <v>21</v>
      </c>
      <c r="R132" t="s">
        <v>21</v>
      </c>
    </row>
    <row r="133" spans="1:18">
      <c r="A133">
        <v>2019</v>
      </c>
      <c r="B133" t="s">
        <v>69</v>
      </c>
      <c r="C133" t="s">
        <v>70</v>
      </c>
      <c r="D133" t="s">
        <v>71</v>
      </c>
      <c r="E133">
        <v>4.0999999999999996</v>
      </c>
      <c r="F133" t="s">
        <v>21</v>
      </c>
      <c r="G133" t="s">
        <v>21</v>
      </c>
      <c r="H133" t="s">
        <v>21</v>
      </c>
      <c r="I133" t="s">
        <v>21</v>
      </c>
      <c r="J133">
        <v>20.100000000000001</v>
      </c>
      <c r="K133">
        <v>0.47699999999999998</v>
      </c>
      <c r="L133">
        <v>5453997.4890000001</v>
      </c>
      <c r="M133">
        <v>9287118520.1299992</v>
      </c>
      <c r="N133" t="s">
        <v>22</v>
      </c>
      <c r="O133" t="s">
        <v>91</v>
      </c>
      <c r="P133" s="1">
        <v>43800</v>
      </c>
      <c r="Q133">
        <v>11433957</v>
      </c>
      <c r="R133" t="s">
        <v>21</v>
      </c>
    </row>
    <row r="134" spans="1:18">
      <c r="A134">
        <v>2022</v>
      </c>
      <c r="B134" t="s">
        <v>69</v>
      </c>
      <c r="C134" t="s">
        <v>70</v>
      </c>
      <c r="D134" t="s">
        <v>71</v>
      </c>
      <c r="E134">
        <v>3.9</v>
      </c>
      <c r="F134" t="s">
        <v>21</v>
      </c>
      <c r="G134" t="s">
        <v>21</v>
      </c>
      <c r="H134" t="s">
        <v>21</v>
      </c>
      <c r="I134" t="s">
        <v>21</v>
      </c>
      <c r="J134">
        <v>20</v>
      </c>
      <c r="K134">
        <v>0.47</v>
      </c>
      <c r="L134">
        <v>5378858.5999999996</v>
      </c>
      <c r="M134">
        <v>11751729656.440001</v>
      </c>
      <c r="N134" t="s">
        <v>22</v>
      </c>
      <c r="O134" t="s">
        <v>91</v>
      </c>
      <c r="P134" s="1">
        <v>44896</v>
      </c>
      <c r="Q134">
        <v>11444380</v>
      </c>
      <c r="R134" t="s">
        <v>21</v>
      </c>
    </row>
    <row r="135" spans="1:18">
      <c r="A135">
        <v>2023</v>
      </c>
      <c r="B135" t="s">
        <v>69</v>
      </c>
      <c r="C135" t="s">
        <v>70</v>
      </c>
      <c r="D135" t="s">
        <v>71</v>
      </c>
      <c r="E135">
        <v>3.4</v>
      </c>
      <c r="F135" t="s">
        <v>21</v>
      </c>
      <c r="G135" t="s">
        <v>21</v>
      </c>
      <c r="H135" t="s">
        <v>21</v>
      </c>
      <c r="I135" t="s">
        <v>21</v>
      </c>
      <c r="J135">
        <v>17.2917404791827</v>
      </c>
      <c r="K135">
        <v>0.46300000000000002</v>
      </c>
      <c r="L135">
        <v>5336504.4719452299</v>
      </c>
      <c r="M135">
        <v>13425659281.959999</v>
      </c>
      <c r="N135" t="s">
        <v>22</v>
      </c>
      <c r="O135" t="s">
        <v>91</v>
      </c>
      <c r="P135" s="1">
        <v>45261</v>
      </c>
      <c r="Q135">
        <v>11525927.585194901</v>
      </c>
      <c r="R135">
        <v>2115</v>
      </c>
    </row>
    <row r="136" spans="1:18">
      <c r="A136">
        <v>2017</v>
      </c>
      <c r="B136" t="s">
        <v>72</v>
      </c>
      <c r="C136" t="s">
        <v>47</v>
      </c>
      <c r="D136" t="s">
        <v>73</v>
      </c>
      <c r="E136">
        <v>2.4</v>
      </c>
      <c r="F136" t="s">
        <v>21</v>
      </c>
      <c r="G136" t="s">
        <v>21</v>
      </c>
      <c r="H136" t="s">
        <v>21</v>
      </c>
      <c r="I136" t="s">
        <v>21</v>
      </c>
      <c r="J136" t="s">
        <v>21</v>
      </c>
      <c r="K136" t="s">
        <v>21</v>
      </c>
      <c r="L136" t="s">
        <v>21</v>
      </c>
      <c r="M136" t="s">
        <v>21</v>
      </c>
      <c r="N136" t="s">
        <v>22</v>
      </c>
      <c r="O136" t="s">
        <v>91</v>
      </c>
      <c r="P136" s="1">
        <v>43070</v>
      </c>
      <c r="Q136" t="s">
        <v>21</v>
      </c>
      <c r="R136" t="s">
        <v>21</v>
      </c>
    </row>
    <row r="137" spans="1:18">
      <c r="A137">
        <v>2018</v>
      </c>
      <c r="B137" t="s">
        <v>72</v>
      </c>
      <c r="C137" t="s">
        <v>47</v>
      </c>
      <c r="D137" t="s">
        <v>73</v>
      </c>
      <c r="E137">
        <v>2.2000000000000002</v>
      </c>
      <c r="F137" t="s">
        <v>21</v>
      </c>
      <c r="G137" t="s">
        <v>21</v>
      </c>
      <c r="H137" t="s">
        <v>21</v>
      </c>
      <c r="I137" t="s">
        <v>21</v>
      </c>
      <c r="J137" t="s">
        <v>21</v>
      </c>
      <c r="K137" t="s">
        <v>21</v>
      </c>
      <c r="L137" t="s">
        <v>21</v>
      </c>
      <c r="M137" t="s">
        <v>21</v>
      </c>
      <c r="N137" t="s">
        <v>22</v>
      </c>
      <c r="O137" t="s">
        <v>91</v>
      </c>
      <c r="P137" s="1">
        <v>43435</v>
      </c>
      <c r="Q137" t="s">
        <v>21</v>
      </c>
      <c r="R137" t="s">
        <v>21</v>
      </c>
    </row>
    <row r="138" spans="1:18">
      <c r="A138">
        <v>2019</v>
      </c>
      <c r="B138" t="s">
        <v>72</v>
      </c>
      <c r="C138" t="s">
        <v>47</v>
      </c>
      <c r="D138" t="s">
        <v>73</v>
      </c>
      <c r="E138">
        <v>1.9</v>
      </c>
      <c r="F138" t="s">
        <v>21</v>
      </c>
      <c r="G138" t="s">
        <v>21</v>
      </c>
      <c r="H138" t="s">
        <v>21</v>
      </c>
      <c r="I138" t="s">
        <v>21</v>
      </c>
      <c r="J138">
        <v>25.8</v>
      </c>
      <c r="K138">
        <v>0.55200000000000005</v>
      </c>
      <c r="L138">
        <v>9530248.5360000003</v>
      </c>
      <c r="M138">
        <v>6660156436.1800003</v>
      </c>
      <c r="N138" t="s">
        <v>22</v>
      </c>
      <c r="O138" t="s">
        <v>91</v>
      </c>
      <c r="P138" s="1">
        <v>43800</v>
      </c>
      <c r="Q138">
        <v>17264943</v>
      </c>
      <c r="R138" t="s">
        <v>21</v>
      </c>
    </row>
    <row r="139" spans="1:18">
      <c r="A139">
        <v>2022</v>
      </c>
      <c r="B139" t="s">
        <v>72</v>
      </c>
      <c r="C139" t="s">
        <v>47</v>
      </c>
      <c r="D139" t="s">
        <v>73</v>
      </c>
      <c r="E139">
        <v>2.1</v>
      </c>
      <c r="F139" t="s">
        <v>21</v>
      </c>
      <c r="G139" t="s">
        <v>21</v>
      </c>
      <c r="H139" t="s">
        <v>21</v>
      </c>
      <c r="I139" t="s">
        <v>21</v>
      </c>
      <c r="J139">
        <v>26.6</v>
      </c>
      <c r="K139">
        <v>0.54</v>
      </c>
      <c r="L139">
        <v>8669793.9600000009</v>
      </c>
      <c r="M139">
        <v>9317566283.3400002</v>
      </c>
      <c r="N139" t="s">
        <v>22</v>
      </c>
      <c r="O139" t="s">
        <v>91</v>
      </c>
      <c r="P139" s="1">
        <v>44896</v>
      </c>
      <c r="Q139">
        <v>16055174</v>
      </c>
      <c r="R139" t="s">
        <v>21</v>
      </c>
    </row>
    <row r="140" spans="1:18">
      <c r="A140">
        <v>2023</v>
      </c>
      <c r="B140" t="s">
        <v>72</v>
      </c>
      <c r="C140" t="s">
        <v>47</v>
      </c>
      <c r="D140" t="s">
        <v>73</v>
      </c>
      <c r="E140">
        <v>2</v>
      </c>
      <c r="F140" t="s">
        <v>21</v>
      </c>
      <c r="G140" t="s">
        <v>21</v>
      </c>
      <c r="H140" t="s">
        <v>21</v>
      </c>
      <c r="I140" t="s">
        <v>21</v>
      </c>
      <c r="J140">
        <v>21.032269174701</v>
      </c>
      <c r="K140">
        <v>0.54</v>
      </c>
      <c r="L140">
        <v>8719467.6873857807</v>
      </c>
      <c r="M140">
        <v>10226170243.83</v>
      </c>
      <c r="N140" t="s">
        <v>22</v>
      </c>
      <c r="O140" t="s">
        <v>91</v>
      </c>
      <c r="P140" s="1">
        <v>45261</v>
      </c>
      <c r="Q140">
        <v>16147162.3840477</v>
      </c>
      <c r="R140">
        <v>2367</v>
      </c>
    </row>
    <row r="141" spans="1:18">
      <c r="A141">
        <v>2017</v>
      </c>
      <c r="B141" t="s">
        <v>74</v>
      </c>
      <c r="C141" t="s">
        <v>24</v>
      </c>
      <c r="D141" t="s">
        <v>75</v>
      </c>
      <c r="E141">
        <v>12.9</v>
      </c>
      <c r="F141" t="s">
        <v>21</v>
      </c>
      <c r="G141" t="s">
        <v>21</v>
      </c>
      <c r="H141" t="s">
        <v>21</v>
      </c>
      <c r="I141" t="s">
        <v>21</v>
      </c>
      <c r="J141" t="s">
        <v>21</v>
      </c>
      <c r="K141" t="s">
        <v>21</v>
      </c>
      <c r="L141" t="s">
        <v>21</v>
      </c>
      <c r="M141" t="s">
        <v>21</v>
      </c>
      <c r="N141" t="s">
        <v>22</v>
      </c>
      <c r="O141" t="s">
        <v>91</v>
      </c>
      <c r="P141" s="1">
        <v>43070</v>
      </c>
      <c r="Q141" t="s">
        <v>21</v>
      </c>
      <c r="R141" t="s">
        <v>21</v>
      </c>
    </row>
    <row r="142" spans="1:18">
      <c r="A142">
        <v>2018</v>
      </c>
      <c r="B142" t="s">
        <v>74</v>
      </c>
      <c r="C142" t="s">
        <v>24</v>
      </c>
      <c r="D142" t="s">
        <v>75</v>
      </c>
      <c r="E142">
        <v>12.1</v>
      </c>
      <c r="F142" t="s">
        <v>21</v>
      </c>
      <c r="G142" t="s">
        <v>21</v>
      </c>
      <c r="H142" t="s">
        <v>21</v>
      </c>
      <c r="I142" t="s">
        <v>21</v>
      </c>
      <c r="J142" t="s">
        <v>21</v>
      </c>
      <c r="K142" t="s">
        <v>21</v>
      </c>
      <c r="L142" t="s">
        <v>21</v>
      </c>
      <c r="M142" t="s">
        <v>21</v>
      </c>
      <c r="N142" t="s">
        <v>22</v>
      </c>
      <c r="O142" t="s">
        <v>91</v>
      </c>
      <c r="P142" s="1">
        <v>43435</v>
      </c>
      <c r="Q142" t="s">
        <v>21</v>
      </c>
      <c r="R142" t="s">
        <v>21</v>
      </c>
    </row>
    <row r="143" spans="1:18">
      <c r="A143">
        <v>2019</v>
      </c>
      <c r="B143" t="s">
        <v>74</v>
      </c>
      <c r="C143" t="s">
        <v>24</v>
      </c>
      <c r="D143" t="s">
        <v>75</v>
      </c>
      <c r="E143">
        <v>12.6</v>
      </c>
      <c r="F143" t="s">
        <v>21</v>
      </c>
      <c r="G143" t="s">
        <v>21</v>
      </c>
      <c r="H143" t="s">
        <v>21</v>
      </c>
      <c r="I143" t="s">
        <v>21</v>
      </c>
      <c r="J143">
        <v>47.1</v>
      </c>
      <c r="K143">
        <v>0.55400000000000005</v>
      </c>
      <c r="L143">
        <v>1942796.5619999999</v>
      </c>
      <c r="M143">
        <v>1471527310.8599999</v>
      </c>
      <c r="N143" t="s">
        <v>22</v>
      </c>
      <c r="O143" t="s">
        <v>91</v>
      </c>
      <c r="P143" s="1">
        <v>43800</v>
      </c>
      <c r="Q143">
        <v>3506853</v>
      </c>
      <c r="R143" t="s">
        <v>21</v>
      </c>
    </row>
    <row r="144" spans="1:18">
      <c r="A144">
        <v>2022</v>
      </c>
      <c r="B144" t="s">
        <v>74</v>
      </c>
      <c r="C144" t="s">
        <v>24</v>
      </c>
      <c r="D144" t="s">
        <v>75</v>
      </c>
      <c r="E144">
        <v>10.5</v>
      </c>
      <c r="F144" t="s">
        <v>21</v>
      </c>
      <c r="G144" t="s">
        <v>21</v>
      </c>
      <c r="H144" t="s">
        <v>21</v>
      </c>
      <c r="I144" t="s">
        <v>21</v>
      </c>
      <c r="J144">
        <v>44.2</v>
      </c>
      <c r="K144">
        <v>0.52600000000000002</v>
      </c>
      <c r="L144">
        <v>1737235.4539999999</v>
      </c>
      <c r="M144">
        <v>2324968797.71</v>
      </c>
      <c r="N144" t="s">
        <v>22</v>
      </c>
      <c r="O144" t="s">
        <v>91</v>
      </c>
      <c r="P144" s="1">
        <v>44896</v>
      </c>
      <c r="Q144">
        <v>3302729</v>
      </c>
      <c r="R144" t="s">
        <v>21</v>
      </c>
    </row>
    <row r="145" spans="1:18">
      <c r="A145">
        <v>2023</v>
      </c>
      <c r="B145" t="s">
        <v>74</v>
      </c>
      <c r="C145" t="s">
        <v>24</v>
      </c>
      <c r="D145" t="s">
        <v>75</v>
      </c>
      <c r="E145">
        <v>10.9</v>
      </c>
      <c r="F145" t="s">
        <v>21</v>
      </c>
      <c r="G145" t="s">
        <v>21</v>
      </c>
      <c r="H145" t="s">
        <v>21</v>
      </c>
      <c r="I145" t="s">
        <v>21</v>
      </c>
      <c r="J145">
        <v>43.506733406164798</v>
      </c>
      <c r="K145">
        <v>0.53500000000000003</v>
      </c>
      <c r="L145">
        <v>1780524.7523859099</v>
      </c>
      <c r="M145">
        <v>2630709719.0900002</v>
      </c>
      <c r="N145" t="s">
        <v>22</v>
      </c>
      <c r="O145" t="s">
        <v>91</v>
      </c>
      <c r="P145" s="1">
        <v>45261</v>
      </c>
      <c r="Q145">
        <v>3328083.6493194499</v>
      </c>
      <c r="R145">
        <v>1373</v>
      </c>
    </row>
    <row r="146" spans="1:18">
      <c r="A146">
        <v>2017</v>
      </c>
      <c r="B146" t="s">
        <v>76</v>
      </c>
      <c r="C146" t="s">
        <v>19</v>
      </c>
      <c r="D146" t="s">
        <v>77</v>
      </c>
      <c r="E146">
        <v>6.5</v>
      </c>
      <c r="F146" t="s">
        <v>21</v>
      </c>
      <c r="G146" t="s">
        <v>21</v>
      </c>
      <c r="H146" t="s">
        <v>21</v>
      </c>
      <c r="I146" t="s">
        <v>21</v>
      </c>
      <c r="J146" t="s">
        <v>21</v>
      </c>
      <c r="K146" t="s">
        <v>21</v>
      </c>
      <c r="L146" t="s">
        <v>21</v>
      </c>
      <c r="M146" t="s">
        <v>21</v>
      </c>
      <c r="N146" t="s">
        <v>22</v>
      </c>
      <c r="O146" t="s">
        <v>91</v>
      </c>
      <c r="P146" s="1">
        <v>43070</v>
      </c>
      <c r="Q146" t="s">
        <v>21</v>
      </c>
      <c r="R146" t="s">
        <v>21</v>
      </c>
    </row>
    <row r="147" spans="1:18">
      <c r="A147">
        <v>2018</v>
      </c>
      <c r="B147" t="s">
        <v>76</v>
      </c>
      <c r="C147" t="s">
        <v>19</v>
      </c>
      <c r="D147" t="s">
        <v>77</v>
      </c>
      <c r="E147">
        <v>5.8</v>
      </c>
      <c r="F147" t="s">
        <v>21</v>
      </c>
      <c r="G147" t="s">
        <v>21</v>
      </c>
      <c r="H147" t="s">
        <v>21</v>
      </c>
      <c r="I147" t="s">
        <v>21</v>
      </c>
      <c r="J147" t="s">
        <v>21</v>
      </c>
      <c r="K147" t="s">
        <v>21</v>
      </c>
      <c r="L147" t="s">
        <v>21</v>
      </c>
      <c r="M147" t="s">
        <v>21</v>
      </c>
      <c r="N147" t="s">
        <v>22</v>
      </c>
      <c r="O147" t="s">
        <v>91</v>
      </c>
      <c r="P147" s="1">
        <v>43435</v>
      </c>
      <c r="Q147" t="s">
        <v>21</v>
      </c>
      <c r="R147" t="s">
        <v>21</v>
      </c>
    </row>
    <row r="148" spans="1:18">
      <c r="A148">
        <v>2019</v>
      </c>
      <c r="B148" t="s">
        <v>76</v>
      </c>
      <c r="C148" t="s">
        <v>19</v>
      </c>
      <c r="D148" t="s">
        <v>77</v>
      </c>
      <c r="E148">
        <v>5.7</v>
      </c>
      <c r="F148" t="s">
        <v>21</v>
      </c>
      <c r="G148" t="s">
        <v>21</v>
      </c>
      <c r="H148" t="s">
        <v>21</v>
      </c>
      <c r="I148" t="s">
        <v>21</v>
      </c>
      <c r="J148">
        <v>32.5</v>
      </c>
      <c r="K148">
        <v>0.47199999999999998</v>
      </c>
      <c r="L148">
        <v>838850.2</v>
      </c>
      <c r="M148">
        <v>1314435591.4400001</v>
      </c>
      <c r="N148" t="s">
        <v>22</v>
      </c>
      <c r="O148" t="s">
        <v>91</v>
      </c>
      <c r="P148" s="1">
        <v>43800</v>
      </c>
      <c r="Q148">
        <v>1777225</v>
      </c>
      <c r="R148" t="s">
        <v>21</v>
      </c>
    </row>
    <row r="149" spans="1:18">
      <c r="A149">
        <v>2022</v>
      </c>
      <c r="B149" t="s">
        <v>76</v>
      </c>
      <c r="C149" t="s">
        <v>19</v>
      </c>
      <c r="D149" t="s">
        <v>77</v>
      </c>
      <c r="E149">
        <v>4.9000000000000004</v>
      </c>
      <c r="F149" t="s">
        <v>21</v>
      </c>
      <c r="G149" t="s">
        <v>21</v>
      </c>
      <c r="H149" t="s">
        <v>21</v>
      </c>
      <c r="I149" t="s">
        <v>21</v>
      </c>
      <c r="J149">
        <v>29.6</v>
      </c>
      <c r="K149">
        <v>0.44700000000000001</v>
      </c>
      <c r="L149">
        <v>706794.61199999996</v>
      </c>
      <c r="M149">
        <v>2211067008.25</v>
      </c>
      <c r="N149" t="s">
        <v>22</v>
      </c>
      <c r="O149" t="s">
        <v>91</v>
      </c>
      <c r="P149" s="1">
        <v>44896</v>
      </c>
      <c r="Q149">
        <v>1581196</v>
      </c>
      <c r="R149" t="s">
        <v>21</v>
      </c>
    </row>
    <row r="150" spans="1:18">
      <c r="A150">
        <v>2023</v>
      </c>
      <c r="B150" t="s">
        <v>76</v>
      </c>
      <c r="C150" t="s">
        <v>19</v>
      </c>
      <c r="D150" t="s">
        <v>77</v>
      </c>
      <c r="E150">
        <v>5.0999999999999996</v>
      </c>
      <c r="F150" t="s">
        <v>21</v>
      </c>
      <c r="G150" t="s">
        <v>21</v>
      </c>
      <c r="H150" t="s">
        <v>21</v>
      </c>
      <c r="I150" t="s">
        <v>21</v>
      </c>
      <c r="J150">
        <v>24.4140564982483</v>
      </c>
      <c r="K150">
        <v>0.45500000000000002</v>
      </c>
      <c r="L150">
        <v>727105.57638313202</v>
      </c>
      <c r="M150">
        <v>2332459834.4899998</v>
      </c>
      <c r="N150" t="s">
        <v>22</v>
      </c>
      <c r="O150" t="s">
        <v>91</v>
      </c>
      <c r="P150" s="1">
        <v>45261</v>
      </c>
      <c r="Q150">
        <v>1598034.23380908</v>
      </c>
      <c r="R150">
        <v>1527</v>
      </c>
    </row>
    <row r="151" spans="1:18">
      <c r="A151">
        <v>2017</v>
      </c>
      <c r="B151" t="s">
        <v>78</v>
      </c>
      <c r="C151" t="s">
        <v>19</v>
      </c>
      <c r="D151" t="s">
        <v>79</v>
      </c>
      <c r="E151">
        <v>5.6</v>
      </c>
      <c r="F151" t="s">
        <v>21</v>
      </c>
      <c r="G151" t="s">
        <v>21</v>
      </c>
      <c r="H151" t="s">
        <v>21</v>
      </c>
      <c r="I151" t="s">
        <v>21</v>
      </c>
      <c r="J151" t="s">
        <v>21</v>
      </c>
      <c r="K151" t="s">
        <v>21</v>
      </c>
      <c r="L151" t="s">
        <v>21</v>
      </c>
      <c r="M151" t="s">
        <v>21</v>
      </c>
      <c r="N151" t="s">
        <v>22</v>
      </c>
      <c r="O151" t="s">
        <v>91</v>
      </c>
      <c r="P151" s="1">
        <v>43070</v>
      </c>
      <c r="Q151" t="s">
        <v>21</v>
      </c>
      <c r="R151" t="s">
        <v>21</v>
      </c>
    </row>
    <row r="152" spans="1:18">
      <c r="A152">
        <v>2018</v>
      </c>
      <c r="B152" t="s">
        <v>78</v>
      </c>
      <c r="C152" t="s">
        <v>19</v>
      </c>
      <c r="D152" t="s">
        <v>79</v>
      </c>
      <c r="E152">
        <v>5.5</v>
      </c>
      <c r="F152" t="s">
        <v>21</v>
      </c>
      <c r="G152" t="s">
        <v>21</v>
      </c>
      <c r="H152" t="s">
        <v>21</v>
      </c>
      <c r="I152" t="s">
        <v>21</v>
      </c>
      <c r="J152" t="s">
        <v>21</v>
      </c>
      <c r="K152" t="s">
        <v>21</v>
      </c>
      <c r="L152" t="s">
        <v>21</v>
      </c>
      <c r="M152" t="s">
        <v>21</v>
      </c>
      <c r="N152" t="s">
        <v>22</v>
      </c>
      <c r="O152" t="s">
        <v>91</v>
      </c>
      <c r="P152" s="1">
        <v>43435</v>
      </c>
      <c r="Q152" t="s">
        <v>21</v>
      </c>
      <c r="R152" t="s">
        <v>21</v>
      </c>
    </row>
    <row r="153" spans="1:18">
      <c r="A153">
        <v>2019</v>
      </c>
      <c r="B153" t="s">
        <v>78</v>
      </c>
      <c r="C153" t="s">
        <v>19</v>
      </c>
      <c r="D153" t="s">
        <v>79</v>
      </c>
      <c r="E153">
        <v>4.5999999999999996</v>
      </c>
      <c r="F153" t="s">
        <v>21</v>
      </c>
      <c r="G153" t="s">
        <v>21</v>
      </c>
      <c r="H153" t="s">
        <v>21</v>
      </c>
      <c r="I153" t="s">
        <v>21</v>
      </c>
      <c r="J153">
        <v>49.7</v>
      </c>
      <c r="K153">
        <v>0.57999999999999996</v>
      </c>
      <c r="L153">
        <v>351341.38</v>
      </c>
      <c r="M153">
        <v>713484978.44000006</v>
      </c>
      <c r="N153" t="s">
        <v>22</v>
      </c>
      <c r="O153" t="s">
        <v>91</v>
      </c>
      <c r="P153" s="1">
        <v>43800</v>
      </c>
      <c r="Q153">
        <v>605761</v>
      </c>
      <c r="R153" t="s">
        <v>21</v>
      </c>
    </row>
    <row r="154" spans="1:18">
      <c r="A154">
        <v>2022</v>
      </c>
      <c r="B154" t="s">
        <v>78</v>
      </c>
      <c r="C154" t="s">
        <v>19</v>
      </c>
      <c r="D154" t="s">
        <v>79</v>
      </c>
      <c r="E154">
        <v>3.9</v>
      </c>
      <c r="F154" t="s">
        <v>21</v>
      </c>
      <c r="G154" t="s">
        <v>21</v>
      </c>
      <c r="H154" t="s">
        <v>21</v>
      </c>
      <c r="I154" t="s">
        <v>21</v>
      </c>
      <c r="J154">
        <v>45.1</v>
      </c>
      <c r="K154">
        <v>0.54700000000000004</v>
      </c>
      <c r="L154">
        <v>348278.72899999999</v>
      </c>
      <c r="M154">
        <v>1320536210.9000001</v>
      </c>
      <c r="N154" t="s">
        <v>22</v>
      </c>
      <c r="O154" t="s">
        <v>91</v>
      </c>
      <c r="P154" s="1">
        <v>44896</v>
      </c>
      <c r="Q154">
        <v>636707</v>
      </c>
      <c r="R154" t="s">
        <v>21</v>
      </c>
    </row>
    <row r="155" spans="1:18">
      <c r="A155">
        <v>2023</v>
      </c>
      <c r="B155" t="s">
        <v>78</v>
      </c>
      <c r="C155" t="s">
        <v>19</v>
      </c>
      <c r="D155" t="s">
        <v>79</v>
      </c>
      <c r="E155">
        <v>4.2</v>
      </c>
      <c r="F155" t="s">
        <v>21</v>
      </c>
      <c r="G155" t="s">
        <v>21</v>
      </c>
      <c r="H155" t="s">
        <v>21</v>
      </c>
      <c r="I155" t="s">
        <v>21</v>
      </c>
      <c r="J155">
        <v>35.476889035051499</v>
      </c>
      <c r="K155">
        <v>0.52</v>
      </c>
      <c r="L155">
        <v>343681.81199528399</v>
      </c>
      <c r="M155">
        <v>1591691050.4400001</v>
      </c>
      <c r="N155" t="s">
        <v>22</v>
      </c>
      <c r="O155" t="s">
        <v>91</v>
      </c>
      <c r="P155" s="1">
        <v>45261</v>
      </c>
      <c r="Q155">
        <v>660926.56152939203</v>
      </c>
      <c r="R155">
        <v>1425</v>
      </c>
    </row>
    <row r="156" spans="1:18">
      <c r="A156">
        <v>2017</v>
      </c>
      <c r="B156" t="s">
        <v>80</v>
      </c>
      <c r="C156" t="s">
        <v>70</v>
      </c>
      <c r="D156" t="s">
        <v>81</v>
      </c>
      <c r="E156">
        <v>2.8</v>
      </c>
      <c r="F156" t="s">
        <v>21</v>
      </c>
      <c r="G156" t="s">
        <v>21</v>
      </c>
      <c r="H156" t="s">
        <v>21</v>
      </c>
      <c r="I156" t="s">
        <v>21</v>
      </c>
      <c r="J156" t="s">
        <v>21</v>
      </c>
      <c r="K156" t="s">
        <v>21</v>
      </c>
      <c r="L156" t="s">
        <v>21</v>
      </c>
      <c r="M156" t="s">
        <v>21</v>
      </c>
      <c r="N156" t="s">
        <v>22</v>
      </c>
      <c r="O156" t="s">
        <v>91</v>
      </c>
      <c r="P156" s="1">
        <v>43070</v>
      </c>
      <c r="Q156" t="s">
        <v>21</v>
      </c>
      <c r="R156" t="s">
        <v>21</v>
      </c>
    </row>
    <row r="157" spans="1:18">
      <c r="A157">
        <v>2018</v>
      </c>
      <c r="B157" t="s">
        <v>80</v>
      </c>
      <c r="C157" t="s">
        <v>70</v>
      </c>
      <c r="D157" t="s">
        <v>81</v>
      </c>
      <c r="E157">
        <v>2.8</v>
      </c>
      <c r="F157" t="s">
        <v>21</v>
      </c>
      <c r="G157" t="s">
        <v>21</v>
      </c>
      <c r="H157" t="s">
        <v>21</v>
      </c>
      <c r="I157" t="s">
        <v>21</v>
      </c>
      <c r="J157" t="s">
        <v>21</v>
      </c>
      <c r="K157" t="s">
        <v>21</v>
      </c>
      <c r="L157" t="s">
        <v>21</v>
      </c>
      <c r="M157" t="s">
        <v>21</v>
      </c>
      <c r="N157" t="s">
        <v>22</v>
      </c>
      <c r="O157" t="s">
        <v>91</v>
      </c>
      <c r="P157" s="1">
        <v>43435</v>
      </c>
      <c r="Q157" t="s">
        <v>21</v>
      </c>
      <c r="R157" t="s">
        <v>21</v>
      </c>
    </row>
    <row r="158" spans="1:18">
      <c r="A158">
        <v>2019</v>
      </c>
      <c r="B158" t="s">
        <v>80</v>
      </c>
      <c r="C158" t="s">
        <v>70</v>
      </c>
      <c r="D158" t="s">
        <v>81</v>
      </c>
      <c r="E158">
        <v>2.4</v>
      </c>
      <c r="F158" t="s">
        <v>21</v>
      </c>
      <c r="G158" t="s">
        <v>21</v>
      </c>
      <c r="H158" t="s">
        <v>21</v>
      </c>
      <c r="I158" t="s">
        <v>21</v>
      </c>
      <c r="J158">
        <v>15.9</v>
      </c>
      <c r="K158">
        <v>0.48199999999999998</v>
      </c>
      <c r="L158">
        <v>5483829.1979999999</v>
      </c>
      <c r="M158">
        <v>3872946382.6300001</v>
      </c>
      <c r="N158" t="s">
        <v>22</v>
      </c>
      <c r="O158" t="s">
        <v>91</v>
      </c>
      <c r="P158" s="1">
        <v>43800</v>
      </c>
      <c r="Q158">
        <v>11377239</v>
      </c>
      <c r="R158" t="s">
        <v>21</v>
      </c>
    </row>
    <row r="159" spans="1:18">
      <c r="A159">
        <v>2022</v>
      </c>
      <c r="B159" t="s">
        <v>80</v>
      </c>
      <c r="C159" t="s">
        <v>70</v>
      </c>
      <c r="D159" t="s">
        <v>81</v>
      </c>
      <c r="E159">
        <v>2.5</v>
      </c>
      <c r="F159" t="s">
        <v>21</v>
      </c>
      <c r="G159" t="s">
        <v>21</v>
      </c>
      <c r="H159" t="s">
        <v>21</v>
      </c>
      <c r="I159" t="s">
        <v>21</v>
      </c>
      <c r="J159">
        <v>16.8</v>
      </c>
      <c r="K159">
        <v>0.46700000000000003</v>
      </c>
      <c r="L159">
        <v>5082344.6550000003</v>
      </c>
      <c r="M159">
        <v>5476990791.2399998</v>
      </c>
      <c r="N159" t="s">
        <v>22</v>
      </c>
      <c r="O159" t="s">
        <v>91</v>
      </c>
      <c r="P159" s="1">
        <v>44896</v>
      </c>
      <c r="Q159">
        <v>10882965</v>
      </c>
      <c r="R159" t="s">
        <v>21</v>
      </c>
    </row>
    <row r="160" spans="1:18">
      <c r="A160">
        <v>2023</v>
      </c>
      <c r="B160" t="s">
        <v>80</v>
      </c>
      <c r="C160" t="s">
        <v>70</v>
      </c>
      <c r="D160" t="s">
        <v>81</v>
      </c>
      <c r="E160">
        <v>2.7</v>
      </c>
      <c r="F160" t="s">
        <v>21</v>
      </c>
      <c r="G160" t="s">
        <v>21</v>
      </c>
      <c r="H160" t="s">
        <v>21</v>
      </c>
      <c r="I160" t="s">
        <v>21</v>
      </c>
      <c r="J160">
        <v>14.4216685711101</v>
      </c>
      <c r="K160">
        <v>0.46600000000000003</v>
      </c>
      <c r="L160">
        <v>5091345.9781196397</v>
      </c>
      <c r="M160">
        <v>5885504232.8100004</v>
      </c>
      <c r="N160" t="s">
        <v>22</v>
      </c>
      <c r="O160" t="s">
        <v>91</v>
      </c>
      <c r="P160" s="1">
        <v>45261</v>
      </c>
      <c r="Q160">
        <v>10925635.146179499</v>
      </c>
      <c r="R160">
        <v>2304</v>
      </c>
    </row>
    <row r="161" spans="1:18">
      <c r="A161">
        <v>2016</v>
      </c>
      <c r="B161" t="s">
        <v>82</v>
      </c>
      <c r="C161" t="s">
        <v>70</v>
      </c>
      <c r="D161" t="s">
        <v>21</v>
      </c>
      <c r="E161">
        <v>3.3</v>
      </c>
      <c r="F161" t="s">
        <v>21</v>
      </c>
      <c r="G161" t="s">
        <v>21</v>
      </c>
      <c r="H161" t="s">
        <v>21</v>
      </c>
      <c r="I161" t="s">
        <v>21</v>
      </c>
      <c r="J161" t="s">
        <v>21</v>
      </c>
      <c r="K161" t="s">
        <v>21</v>
      </c>
      <c r="L161" t="s">
        <v>21</v>
      </c>
      <c r="M161" t="s">
        <v>21</v>
      </c>
      <c r="N161" t="s">
        <v>42</v>
      </c>
      <c r="O161" t="s">
        <v>91</v>
      </c>
      <c r="P161" s="1">
        <v>42705</v>
      </c>
      <c r="Q161" t="s">
        <v>21</v>
      </c>
      <c r="R161" t="s">
        <v>21</v>
      </c>
    </row>
    <row r="162" spans="1:18">
      <c r="A162">
        <v>2017</v>
      </c>
      <c r="B162" t="s">
        <v>82</v>
      </c>
      <c r="C162" t="s">
        <v>70</v>
      </c>
      <c r="D162" t="s">
        <v>21</v>
      </c>
      <c r="E162">
        <v>3.2</v>
      </c>
      <c r="F162" t="s">
        <v>21</v>
      </c>
      <c r="G162" t="s">
        <v>21</v>
      </c>
      <c r="H162" t="s">
        <v>21</v>
      </c>
      <c r="I162" t="s">
        <v>21</v>
      </c>
      <c r="J162" t="s">
        <v>21</v>
      </c>
      <c r="K162" t="s">
        <v>21</v>
      </c>
      <c r="L162" t="s">
        <v>21</v>
      </c>
      <c r="M162" t="s">
        <v>21</v>
      </c>
      <c r="N162" t="s">
        <v>42</v>
      </c>
      <c r="O162" t="s">
        <v>91</v>
      </c>
      <c r="P162" s="1">
        <v>43070</v>
      </c>
      <c r="Q162" t="s">
        <v>21</v>
      </c>
      <c r="R162" t="s">
        <v>21</v>
      </c>
    </row>
    <row r="163" spans="1:18">
      <c r="A163">
        <v>2018</v>
      </c>
      <c r="B163" t="s">
        <v>82</v>
      </c>
      <c r="C163" t="s">
        <v>70</v>
      </c>
      <c r="D163" t="s">
        <v>21</v>
      </c>
      <c r="E163">
        <v>3.3</v>
      </c>
      <c r="F163" t="s">
        <v>21</v>
      </c>
      <c r="G163" t="s">
        <v>21</v>
      </c>
      <c r="H163" t="s">
        <v>21</v>
      </c>
      <c r="I163" t="s">
        <v>21</v>
      </c>
      <c r="J163" t="s">
        <v>21</v>
      </c>
      <c r="K163" t="s">
        <v>21</v>
      </c>
      <c r="L163" t="s">
        <v>21</v>
      </c>
      <c r="M163" t="s">
        <v>21</v>
      </c>
      <c r="N163" t="s">
        <v>42</v>
      </c>
      <c r="O163" t="s">
        <v>91</v>
      </c>
      <c r="P163" s="1">
        <v>43435</v>
      </c>
      <c r="Q163" t="s">
        <v>21</v>
      </c>
      <c r="R163" t="s">
        <v>21</v>
      </c>
    </row>
    <row r="164" spans="1:18">
      <c r="A164">
        <v>2019</v>
      </c>
      <c r="B164" t="s">
        <v>82</v>
      </c>
      <c r="C164" t="s">
        <v>70</v>
      </c>
      <c r="D164" t="s">
        <v>21</v>
      </c>
      <c r="E164">
        <v>3</v>
      </c>
      <c r="F164" t="s">
        <v>21</v>
      </c>
      <c r="G164" t="s">
        <v>21</v>
      </c>
      <c r="H164" t="s">
        <v>21</v>
      </c>
      <c r="I164" t="s">
        <v>21</v>
      </c>
      <c r="J164" t="s">
        <v>21</v>
      </c>
      <c r="K164" t="s">
        <v>21</v>
      </c>
      <c r="L164" t="s">
        <v>21</v>
      </c>
      <c r="M164" t="s">
        <v>21</v>
      </c>
      <c r="N164" t="s">
        <v>42</v>
      </c>
      <c r="O164" t="s">
        <v>91</v>
      </c>
      <c r="P164" s="1">
        <v>43800</v>
      </c>
      <c r="Q164" t="s">
        <v>21</v>
      </c>
      <c r="R164" t="s">
        <v>21</v>
      </c>
    </row>
    <row r="165" spans="1:18">
      <c r="A165">
        <v>2022</v>
      </c>
      <c r="B165" t="s">
        <v>82</v>
      </c>
      <c r="C165" t="s">
        <v>70</v>
      </c>
      <c r="D165" t="s">
        <v>21</v>
      </c>
      <c r="E165">
        <v>3</v>
      </c>
      <c r="F165" t="s">
        <v>21</v>
      </c>
      <c r="G165" t="s">
        <v>21</v>
      </c>
      <c r="H165" t="s">
        <v>21</v>
      </c>
      <c r="I165" t="s">
        <v>21</v>
      </c>
      <c r="J165" t="s">
        <v>21</v>
      </c>
      <c r="K165" t="s">
        <v>21</v>
      </c>
      <c r="L165" t="s">
        <v>21</v>
      </c>
      <c r="M165" t="s">
        <v>21</v>
      </c>
      <c r="N165" t="s">
        <v>42</v>
      </c>
      <c r="O165" t="s">
        <v>91</v>
      </c>
      <c r="P165" s="1">
        <v>44896</v>
      </c>
      <c r="Q165" t="s">
        <v>21</v>
      </c>
      <c r="R165" t="s">
        <v>21</v>
      </c>
    </row>
    <row r="166" spans="1:18">
      <c r="A166">
        <v>2023</v>
      </c>
      <c r="B166" t="s">
        <v>82</v>
      </c>
      <c r="C166" t="s">
        <v>70</v>
      </c>
      <c r="D166" t="s">
        <v>21</v>
      </c>
      <c r="E166">
        <v>2.8</v>
      </c>
      <c r="F166" t="s">
        <v>21</v>
      </c>
      <c r="G166" t="s">
        <v>21</v>
      </c>
      <c r="H166" t="s">
        <v>21</v>
      </c>
      <c r="I166" t="s">
        <v>21</v>
      </c>
      <c r="J166" t="s">
        <v>21</v>
      </c>
      <c r="K166" t="s">
        <v>21</v>
      </c>
      <c r="L166" t="s">
        <v>21</v>
      </c>
      <c r="M166" t="s">
        <v>21</v>
      </c>
      <c r="N166" t="s">
        <v>42</v>
      </c>
      <c r="O166" t="s">
        <v>91</v>
      </c>
      <c r="P166" s="1">
        <v>45261</v>
      </c>
      <c r="Q166" t="s">
        <v>21</v>
      </c>
      <c r="R166" t="s">
        <v>21</v>
      </c>
    </row>
    <row r="167" spans="1:18">
      <c r="A167">
        <v>2017</v>
      </c>
      <c r="B167" t="s">
        <v>83</v>
      </c>
      <c r="C167" t="s">
        <v>70</v>
      </c>
      <c r="D167" t="s">
        <v>84</v>
      </c>
      <c r="E167">
        <v>2.4</v>
      </c>
      <c r="F167" t="s">
        <v>21</v>
      </c>
      <c r="G167" t="s">
        <v>21</v>
      </c>
      <c r="H167" t="s">
        <v>21</v>
      </c>
      <c r="I167" t="s">
        <v>21</v>
      </c>
      <c r="J167" t="s">
        <v>21</v>
      </c>
      <c r="K167" t="s">
        <v>21</v>
      </c>
      <c r="L167" t="s">
        <v>21</v>
      </c>
      <c r="M167" t="s">
        <v>21</v>
      </c>
      <c r="N167" t="s">
        <v>22</v>
      </c>
      <c r="O167" t="s">
        <v>91</v>
      </c>
      <c r="P167" s="1">
        <v>43070</v>
      </c>
      <c r="Q167" t="s">
        <v>21</v>
      </c>
      <c r="R167" t="s">
        <v>21</v>
      </c>
    </row>
    <row r="168" spans="1:18">
      <c r="A168">
        <v>2018</v>
      </c>
      <c r="B168" t="s">
        <v>83</v>
      </c>
      <c r="C168" t="s">
        <v>70</v>
      </c>
      <c r="D168" t="s">
        <v>84</v>
      </c>
      <c r="E168">
        <v>2.2999999999999998</v>
      </c>
      <c r="F168" t="s">
        <v>21</v>
      </c>
      <c r="G168" t="s">
        <v>21</v>
      </c>
      <c r="H168" t="s">
        <v>21</v>
      </c>
      <c r="I168" t="s">
        <v>21</v>
      </c>
      <c r="J168" t="s">
        <v>21</v>
      </c>
      <c r="K168" t="s">
        <v>21</v>
      </c>
      <c r="L168" t="s">
        <v>21</v>
      </c>
      <c r="M168" t="s">
        <v>21</v>
      </c>
      <c r="N168" t="s">
        <v>22</v>
      </c>
      <c r="O168" t="s">
        <v>91</v>
      </c>
      <c r="P168" s="1">
        <v>43435</v>
      </c>
      <c r="Q168" t="s">
        <v>21</v>
      </c>
      <c r="R168" t="s">
        <v>21</v>
      </c>
    </row>
    <row r="169" spans="1:18">
      <c r="A169">
        <v>2019</v>
      </c>
      <c r="B169" t="s">
        <v>83</v>
      </c>
      <c r="C169" t="s">
        <v>70</v>
      </c>
      <c r="D169" t="s">
        <v>84</v>
      </c>
      <c r="E169">
        <v>2.1</v>
      </c>
      <c r="F169" t="s">
        <v>21</v>
      </c>
      <c r="G169" t="s">
        <v>21</v>
      </c>
      <c r="H169" t="s">
        <v>21</v>
      </c>
      <c r="I169" t="s">
        <v>21</v>
      </c>
      <c r="J169">
        <v>11.9</v>
      </c>
      <c r="K169">
        <v>0.42099999999999999</v>
      </c>
      <c r="L169">
        <v>3016375.7480000001</v>
      </c>
      <c r="M169">
        <v>3749248002.8400002</v>
      </c>
      <c r="N169" t="s">
        <v>22</v>
      </c>
      <c r="O169" t="s">
        <v>91</v>
      </c>
      <c r="P169" s="1">
        <v>43800</v>
      </c>
      <c r="Q169">
        <v>7164788</v>
      </c>
      <c r="R169" t="s">
        <v>21</v>
      </c>
    </row>
    <row r="170" spans="1:18">
      <c r="A170">
        <v>2022</v>
      </c>
      <c r="B170" t="s">
        <v>83</v>
      </c>
      <c r="C170" t="s">
        <v>70</v>
      </c>
      <c r="D170" t="s">
        <v>84</v>
      </c>
      <c r="E170">
        <v>2.2000000000000002</v>
      </c>
      <c r="F170" t="s">
        <v>21</v>
      </c>
      <c r="G170" t="s">
        <v>21</v>
      </c>
      <c r="H170" t="s">
        <v>21</v>
      </c>
      <c r="I170" t="s">
        <v>21</v>
      </c>
      <c r="J170">
        <v>12.8</v>
      </c>
      <c r="K170">
        <v>0.41899999999999998</v>
      </c>
      <c r="L170">
        <v>3188741.2590000001</v>
      </c>
      <c r="M170">
        <v>7253848925.6599998</v>
      </c>
      <c r="N170" t="s">
        <v>22</v>
      </c>
      <c r="O170" t="s">
        <v>91</v>
      </c>
      <c r="P170" s="1">
        <v>44896</v>
      </c>
      <c r="Q170">
        <v>7610361</v>
      </c>
      <c r="R170" t="s">
        <v>21</v>
      </c>
    </row>
    <row r="171" spans="1:18">
      <c r="A171">
        <v>2023</v>
      </c>
      <c r="B171" t="s">
        <v>83</v>
      </c>
      <c r="C171" t="s">
        <v>70</v>
      </c>
      <c r="D171" t="s">
        <v>84</v>
      </c>
      <c r="E171">
        <v>2</v>
      </c>
      <c r="F171" t="s">
        <v>21</v>
      </c>
      <c r="G171" t="s">
        <v>21</v>
      </c>
      <c r="H171" t="s">
        <v>21</v>
      </c>
      <c r="I171" t="s">
        <v>21</v>
      </c>
      <c r="J171">
        <v>11.4788244243592</v>
      </c>
      <c r="K171">
        <v>0.41799999999999998</v>
      </c>
      <c r="L171">
        <v>3219457.7199434098</v>
      </c>
      <c r="M171">
        <v>6699528963.4799995</v>
      </c>
      <c r="N171" t="s">
        <v>22</v>
      </c>
      <c r="O171" t="s">
        <v>91</v>
      </c>
      <c r="P171" s="1">
        <v>45261</v>
      </c>
      <c r="Q171">
        <v>7702051.9615871198</v>
      </c>
      <c r="R171">
        <v>2269</v>
      </c>
    </row>
    <row r="172" spans="1:18">
      <c r="A172">
        <v>2016</v>
      </c>
      <c r="B172" t="s">
        <v>85</v>
      </c>
      <c r="C172" t="s">
        <v>47</v>
      </c>
      <c r="D172" t="s">
        <v>21</v>
      </c>
      <c r="E172">
        <v>3.5</v>
      </c>
      <c r="F172" t="s">
        <v>21</v>
      </c>
      <c r="G172" t="s">
        <v>21</v>
      </c>
      <c r="H172" t="s">
        <v>21</v>
      </c>
      <c r="I172" t="s">
        <v>21</v>
      </c>
      <c r="J172" t="s">
        <v>21</v>
      </c>
      <c r="K172" t="s">
        <v>21</v>
      </c>
      <c r="L172" t="s">
        <v>21</v>
      </c>
      <c r="M172" t="s">
        <v>21</v>
      </c>
      <c r="N172" t="s">
        <v>42</v>
      </c>
      <c r="O172" t="s">
        <v>91</v>
      </c>
      <c r="P172" s="1">
        <v>42705</v>
      </c>
      <c r="Q172" t="s">
        <v>21</v>
      </c>
      <c r="R172" t="s">
        <v>21</v>
      </c>
    </row>
    <row r="173" spans="1:18">
      <c r="A173">
        <v>2017</v>
      </c>
      <c r="B173" t="s">
        <v>85</v>
      </c>
      <c r="C173" t="s">
        <v>47</v>
      </c>
      <c r="D173" t="s">
        <v>21</v>
      </c>
      <c r="E173">
        <v>3.3</v>
      </c>
      <c r="F173" t="s">
        <v>21</v>
      </c>
      <c r="G173" t="s">
        <v>21</v>
      </c>
      <c r="H173" t="s">
        <v>21</v>
      </c>
      <c r="I173" t="s">
        <v>21</v>
      </c>
      <c r="J173" t="s">
        <v>21</v>
      </c>
      <c r="K173" t="s">
        <v>21</v>
      </c>
      <c r="L173" t="s">
        <v>21</v>
      </c>
      <c r="M173" t="s">
        <v>21</v>
      </c>
      <c r="N173" t="s">
        <v>42</v>
      </c>
      <c r="O173" t="s">
        <v>91</v>
      </c>
      <c r="P173" s="1">
        <v>43070</v>
      </c>
      <c r="Q173" t="s">
        <v>21</v>
      </c>
      <c r="R173" t="s">
        <v>21</v>
      </c>
    </row>
    <row r="174" spans="1:18">
      <c r="A174">
        <v>2017</v>
      </c>
      <c r="B174" t="s">
        <v>85</v>
      </c>
      <c r="C174" t="s">
        <v>24</v>
      </c>
      <c r="D174" t="s">
        <v>86</v>
      </c>
      <c r="E174">
        <v>13.7</v>
      </c>
      <c r="F174" t="s">
        <v>21</v>
      </c>
      <c r="G174" t="s">
        <v>21</v>
      </c>
      <c r="H174" t="s">
        <v>21</v>
      </c>
      <c r="I174" t="s">
        <v>21</v>
      </c>
      <c r="J174" t="s">
        <v>21</v>
      </c>
      <c r="K174" t="s">
        <v>21</v>
      </c>
      <c r="L174" t="s">
        <v>21</v>
      </c>
      <c r="M174" t="s">
        <v>21</v>
      </c>
      <c r="N174" t="s">
        <v>22</v>
      </c>
      <c r="O174" t="s">
        <v>91</v>
      </c>
      <c r="P174" s="1">
        <v>43070</v>
      </c>
      <c r="Q174" t="s">
        <v>21</v>
      </c>
      <c r="R174" t="s">
        <v>21</v>
      </c>
    </row>
    <row r="175" spans="1:18">
      <c r="A175">
        <v>2018</v>
      </c>
      <c r="B175" t="s">
        <v>85</v>
      </c>
      <c r="C175" t="s">
        <v>47</v>
      </c>
      <c r="D175" t="s">
        <v>21</v>
      </c>
      <c r="E175">
        <v>3.2</v>
      </c>
      <c r="F175" t="s">
        <v>21</v>
      </c>
      <c r="G175" t="s">
        <v>21</v>
      </c>
      <c r="H175" t="s">
        <v>21</v>
      </c>
      <c r="I175" t="s">
        <v>21</v>
      </c>
      <c r="J175" t="s">
        <v>21</v>
      </c>
      <c r="K175" t="s">
        <v>21</v>
      </c>
      <c r="L175" t="s">
        <v>21</v>
      </c>
      <c r="M175" t="s">
        <v>21</v>
      </c>
      <c r="N175" t="s">
        <v>42</v>
      </c>
      <c r="O175" t="s">
        <v>91</v>
      </c>
      <c r="P175" s="1">
        <v>43435</v>
      </c>
      <c r="Q175" t="s">
        <v>21</v>
      </c>
      <c r="R175" t="s">
        <v>21</v>
      </c>
    </row>
    <row r="176" spans="1:18">
      <c r="A176">
        <v>2018</v>
      </c>
      <c r="B176" t="s">
        <v>85</v>
      </c>
      <c r="C176" t="s">
        <v>24</v>
      </c>
      <c r="D176" t="s">
        <v>86</v>
      </c>
      <c r="E176">
        <v>12.9</v>
      </c>
      <c r="F176" t="s">
        <v>21</v>
      </c>
      <c r="G176" t="s">
        <v>21</v>
      </c>
      <c r="H176" t="s">
        <v>21</v>
      </c>
      <c r="I176" t="s">
        <v>21</v>
      </c>
      <c r="J176" t="s">
        <v>21</v>
      </c>
      <c r="K176" t="s">
        <v>21</v>
      </c>
      <c r="L176" t="s">
        <v>21</v>
      </c>
      <c r="M176" t="s">
        <v>21</v>
      </c>
      <c r="N176" t="s">
        <v>22</v>
      </c>
      <c r="O176" t="s">
        <v>91</v>
      </c>
      <c r="P176" s="1">
        <v>43435</v>
      </c>
      <c r="Q176" t="s">
        <v>21</v>
      </c>
      <c r="R176" t="s">
        <v>21</v>
      </c>
    </row>
    <row r="177" spans="1:18">
      <c r="A177">
        <v>2019</v>
      </c>
      <c r="B177" t="s">
        <v>85</v>
      </c>
      <c r="C177" t="s">
        <v>47</v>
      </c>
      <c r="D177" t="s">
        <v>21</v>
      </c>
      <c r="E177">
        <v>3</v>
      </c>
      <c r="F177" t="s">
        <v>21</v>
      </c>
      <c r="G177" t="s">
        <v>21</v>
      </c>
      <c r="H177" t="s">
        <v>21</v>
      </c>
      <c r="I177" t="s">
        <v>21</v>
      </c>
      <c r="J177" t="s">
        <v>21</v>
      </c>
      <c r="K177" t="s">
        <v>21</v>
      </c>
      <c r="L177" t="s">
        <v>21</v>
      </c>
      <c r="M177" t="s">
        <v>21</v>
      </c>
      <c r="N177" t="s">
        <v>42</v>
      </c>
      <c r="O177" t="s">
        <v>91</v>
      </c>
      <c r="P177" s="1">
        <v>43800</v>
      </c>
      <c r="Q177" t="s">
        <v>21</v>
      </c>
      <c r="R177" t="s">
        <v>21</v>
      </c>
    </row>
    <row r="178" spans="1:18">
      <c r="A178">
        <v>2019</v>
      </c>
      <c r="B178" t="s">
        <v>85</v>
      </c>
      <c r="C178" t="s">
        <v>24</v>
      </c>
      <c r="D178" t="s">
        <v>86</v>
      </c>
      <c r="E178">
        <v>12.6</v>
      </c>
      <c r="F178" t="s">
        <v>21</v>
      </c>
      <c r="G178" t="s">
        <v>21</v>
      </c>
      <c r="H178" t="s">
        <v>21</v>
      </c>
      <c r="I178" t="s">
        <v>21</v>
      </c>
      <c r="J178">
        <v>52.5</v>
      </c>
      <c r="K178">
        <v>0.58099999999999996</v>
      </c>
      <c r="L178">
        <v>1335542.3759999999</v>
      </c>
      <c r="M178">
        <v>1063164481.79</v>
      </c>
      <c r="N178" t="s">
        <v>22</v>
      </c>
      <c r="O178" t="s">
        <v>91</v>
      </c>
      <c r="P178" s="1">
        <v>43800</v>
      </c>
      <c r="Q178">
        <v>2298696</v>
      </c>
      <c r="R178" t="s">
        <v>21</v>
      </c>
    </row>
    <row r="179" spans="1:18">
      <c r="A179">
        <v>2022</v>
      </c>
      <c r="B179" t="s">
        <v>85</v>
      </c>
      <c r="C179" t="s">
        <v>47</v>
      </c>
      <c r="D179" t="s">
        <v>21</v>
      </c>
      <c r="E179">
        <v>2.9</v>
      </c>
      <c r="F179" t="s">
        <v>21</v>
      </c>
      <c r="G179" t="s">
        <v>21</v>
      </c>
      <c r="H179" t="s">
        <v>21</v>
      </c>
      <c r="I179" t="s">
        <v>21</v>
      </c>
      <c r="J179" t="s">
        <v>21</v>
      </c>
      <c r="K179" t="s">
        <v>21</v>
      </c>
      <c r="L179" t="s">
        <v>21</v>
      </c>
      <c r="M179" t="s">
        <v>21</v>
      </c>
      <c r="N179" t="s">
        <v>42</v>
      </c>
      <c r="O179" t="s">
        <v>91</v>
      </c>
      <c r="P179" s="1">
        <v>44896</v>
      </c>
      <c r="Q179" t="s">
        <v>21</v>
      </c>
      <c r="R179" t="s">
        <v>21</v>
      </c>
    </row>
    <row r="180" spans="1:18">
      <c r="A180">
        <v>2022</v>
      </c>
      <c r="B180" t="s">
        <v>85</v>
      </c>
      <c r="C180" t="s">
        <v>24</v>
      </c>
      <c r="D180" t="s">
        <v>86</v>
      </c>
      <c r="E180">
        <v>11.7</v>
      </c>
      <c r="F180" t="s">
        <v>21</v>
      </c>
      <c r="G180" t="s">
        <v>21</v>
      </c>
      <c r="H180" t="s">
        <v>21</v>
      </c>
      <c r="I180" t="s">
        <v>21</v>
      </c>
      <c r="J180">
        <v>45.6</v>
      </c>
      <c r="K180">
        <v>0.52800000000000002</v>
      </c>
      <c r="L180">
        <v>1166882.112</v>
      </c>
      <c r="M180">
        <v>1907750222.5799999</v>
      </c>
      <c r="N180" t="s">
        <v>22</v>
      </c>
      <c r="O180" t="s">
        <v>91</v>
      </c>
      <c r="P180" s="1">
        <v>44896</v>
      </c>
      <c r="Q180">
        <v>2210004</v>
      </c>
      <c r="R180" t="s">
        <v>21</v>
      </c>
    </row>
    <row r="181" spans="1:18">
      <c r="A181">
        <v>2023</v>
      </c>
      <c r="B181" t="s">
        <v>85</v>
      </c>
      <c r="C181" t="s">
        <v>47</v>
      </c>
      <c r="D181" t="s">
        <v>21</v>
      </c>
      <c r="E181">
        <v>2.9</v>
      </c>
      <c r="F181" t="s">
        <v>21</v>
      </c>
      <c r="G181" t="s">
        <v>21</v>
      </c>
      <c r="H181" t="s">
        <v>21</v>
      </c>
      <c r="I181" t="s">
        <v>21</v>
      </c>
      <c r="J181" t="s">
        <v>21</v>
      </c>
      <c r="K181" t="s">
        <v>21</v>
      </c>
      <c r="L181" t="s">
        <v>21</v>
      </c>
      <c r="M181" t="s">
        <v>21</v>
      </c>
      <c r="N181" t="s">
        <v>42</v>
      </c>
      <c r="O181" t="s">
        <v>91</v>
      </c>
      <c r="P181" s="1">
        <v>45261</v>
      </c>
      <c r="Q181" t="s">
        <v>21</v>
      </c>
      <c r="R181" t="s">
        <v>21</v>
      </c>
    </row>
    <row r="182" spans="1:18">
      <c r="A182">
        <v>2023</v>
      </c>
      <c r="B182" t="s">
        <v>85</v>
      </c>
      <c r="C182" t="s">
        <v>24</v>
      </c>
      <c r="D182" t="s">
        <v>86</v>
      </c>
      <c r="E182">
        <v>11.2</v>
      </c>
      <c r="F182" t="s">
        <v>21</v>
      </c>
      <c r="G182" t="s">
        <v>21</v>
      </c>
      <c r="H182" t="s">
        <v>21</v>
      </c>
      <c r="I182" t="s">
        <v>21</v>
      </c>
      <c r="J182">
        <v>44.073205847242399</v>
      </c>
      <c r="K182">
        <v>0.50700000000000001</v>
      </c>
      <c r="L182">
        <v>1130125.11392023</v>
      </c>
      <c r="M182">
        <v>1886802386.2</v>
      </c>
      <c r="N182" t="s">
        <v>22</v>
      </c>
      <c r="O182" t="s">
        <v>91</v>
      </c>
      <c r="P182" s="1">
        <v>45261</v>
      </c>
      <c r="Q182">
        <v>2229043.6171996598</v>
      </c>
      <c r="R182">
        <v>1218</v>
      </c>
    </row>
    <row r="183" spans="1:18">
      <c r="A183">
        <v>2017</v>
      </c>
      <c r="B183" t="s">
        <v>87</v>
      </c>
      <c r="C183" t="s">
        <v>47</v>
      </c>
      <c r="D183" t="s">
        <v>88</v>
      </c>
      <c r="E183">
        <v>2.4</v>
      </c>
      <c r="F183" t="s">
        <v>21</v>
      </c>
      <c r="G183" t="s">
        <v>21</v>
      </c>
      <c r="H183" t="s">
        <v>21</v>
      </c>
      <c r="I183" t="s">
        <v>21</v>
      </c>
      <c r="J183" t="s">
        <v>21</v>
      </c>
      <c r="K183" t="s">
        <v>21</v>
      </c>
      <c r="L183" t="s">
        <v>21</v>
      </c>
      <c r="M183" t="s">
        <v>21</v>
      </c>
      <c r="N183" t="s">
        <v>22</v>
      </c>
      <c r="O183" t="s">
        <v>91</v>
      </c>
      <c r="P183" s="1">
        <v>43070</v>
      </c>
      <c r="Q183" t="s">
        <v>21</v>
      </c>
      <c r="R183" t="s">
        <v>21</v>
      </c>
    </row>
    <row r="184" spans="1:18">
      <c r="A184">
        <v>2018</v>
      </c>
      <c r="B184" t="s">
        <v>87</v>
      </c>
      <c r="C184" t="s">
        <v>47</v>
      </c>
      <c r="D184" t="s">
        <v>88</v>
      </c>
      <c r="E184">
        <v>2.4</v>
      </c>
      <c r="F184" t="s">
        <v>21</v>
      </c>
      <c r="G184" t="s">
        <v>21</v>
      </c>
      <c r="H184" t="s">
        <v>21</v>
      </c>
      <c r="I184" t="s">
        <v>21</v>
      </c>
      <c r="J184" t="s">
        <v>21</v>
      </c>
      <c r="K184" t="s">
        <v>21</v>
      </c>
      <c r="L184" t="s">
        <v>21</v>
      </c>
      <c r="M184" t="s">
        <v>21</v>
      </c>
      <c r="N184" t="s">
        <v>22</v>
      </c>
      <c r="O184" t="s">
        <v>91</v>
      </c>
      <c r="P184" s="1">
        <v>43435</v>
      </c>
      <c r="Q184" t="s">
        <v>21</v>
      </c>
      <c r="R184" t="s">
        <v>21</v>
      </c>
    </row>
    <row r="185" spans="1:18">
      <c r="A185">
        <v>2019</v>
      </c>
      <c r="B185" t="s">
        <v>87</v>
      </c>
      <c r="C185" t="s">
        <v>47</v>
      </c>
      <c r="D185" t="s">
        <v>88</v>
      </c>
      <c r="E185">
        <v>2.4</v>
      </c>
      <c r="F185" t="s">
        <v>21</v>
      </c>
      <c r="G185" t="s">
        <v>21</v>
      </c>
      <c r="H185" t="s">
        <v>21</v>
      </c>
      <c r="I185" t="s">
        <v>21</v>
      </c>
      <c r="J185">
        <v>18.7</v>
      </c>
      <c r="K185">
        <v>0.52600000000000002</v>
      </c>
      <c r="L185">
        <v>24153419.774</v>
      </c>
      <c r="M185">
        <v>36013498363.540001</v>
      </c>
      <c r="N185" t="s">
        <v>22</v>
      </c>
      <c r="O185" t="s">
        <v>91</v>
      </c>
      <c r="P185" s="1">
        <v>43800</v>
      </c>
      <c r="Q185">
        <v>45919049</v>
      </c>
      <c r="R185" t="s">
        <v>21</v>
      </c>
    </row>
    <row r="186" spans="1:18">
      <c r="A186">
        <v>2022</v>
      </c>
      <c r="B186" t="s">
        <v>87</v>
      </c>
      <c r="C186" t="s">
        <v>47</v>
      </c>
      <c r="D186" t="s">
        <v>88</v>
      </c>
      <c r="E186">
        <v>2.2000000000000002</v>
      </c>
      <c r="F186" t="s">
        <v>21</v>
      </c>
      <c r="G186" t="s">
        <v>21</v>
      </c>
      <c r="H186" t="s">
        <v>21</v>
      </c>
      <c r="I186" t="s">
        <v>21</v>
      </c>
      <c r="J186">
        <v>19.600000000000001</v>
      </c>
      <c r="K186">
        <v>0.5</v>
      </c>
      <c r="L186">
        <v>22205619</v>
      </c>
      <c r="M186">
        <v>53112442842.940002</v>
      </c>
      <c r="N186" t="s">
        <v>22</v>
      </c>
      <c r="O186" t="s">
        <v>91</v>
      </c>
      <c r="P186" s="1">
        <v>44896</v>
      </c>
      <c r="Q186">
        <v>44411238</v>
      </c>
      <c r="R186" t="s">
        <v>21</v>
      </c>
    </row>
    <row r="187" spans="1:18">
      <c r="A187">
        <v>2023</v>
      </c>
      <c r="B187" t="s">
        <v>87</v>
      </c>
      <c r="C187" t="s">
        <v>47</v>
      </c>
      <c r="D187" t="s">
        <v>88</v>
      </c>
      <c r="E187">
        <v>2.2999999999999998</v>
      </c>
      <c r="F187" t="s">
        <v>21</v>
      </c>
      <c r="G187" t="s">
        <v>21</v>
      </c>
      <c r="H187" t="s">
        <v>21</v>
      </c>
      <c r="I187" t="s">
        <v>21</v>
      </c>
      <c r="J187">
        <v>16.465384978257799</v>
      </c>
      <c r="K187">
        <v>0.504</v>
      </c>
      <c r="L187">
        <v>22560502.1393908</v>
      </c>
      <c r="M187">
        <v>59163200641.169998</v>
      </c>
      <c r="N187" t="s">
        <v>22</v>
      </c>
      <c r="O187" t="s">
        <v>91</v>
      </c>
      <c r="P187" s="1">
        <v>45261</v>
      </c>
      <c r="Q187">
        <v>44762901.0702198</v>
      </c>
      <c r="R187">
        <v>2492</v>
      </c>
    </row>
    <row r="188" spans="1:18">
      <c r="A188">
        <v>2017</v>
      </c>
      <c r="B188" t="s">
        <v>89</v>
      </c>
      <c r="C188" t="s">
        <v>19</v>
      </c>
      <c r="D188" t="s">
        <v>90</v>
      </c>
      <c r="E188">
        <v>9.4</v>
      </c>
      <c r="F188" t="s">
        <v>21</v>
      </c>
      <c r="G188" t="s">
        <v>21</v>
      </c>
      <c r="H188" t="s">
        <v>21</v>
      </c>
      <c r="I188" t="s">
        <v>21</v>
      </c>
      <c r="J188" t="s">
        <v>21</v>
      </c>
      <c r="K188" t="s">
        <v>21</v>
      </c>
      <c r="L188" t="s">
        <v>21</v>
      </c>
      <c r="M188" t="s">
        <v>21</v>
      </c>
      <c r="N188" t="s">
        <v>22</v>
      </c>
      <c r="O188" t="s">
        <v>91</v>
      </c>
      <c r="P188" s="1">
        <v>43070</v>
      </c>
      <c r="Q188" t="s">
        <v>21</v>
      </c>
      <c r="R188" t="s">
        <v>21</v>
      </c>
    </row>
    <row r="189" spans="1:18">
      <c r="A189">
        <v>2018</v>
      </c>
      <c r="B189" t="s">
        <v>89</v>
      </c>
      <c r="C189" t="s">
        <v>19</v>
      </c>
      <c r="D189" t="s">
        <v>90</v>
      </c>
      <c r="E189">
        <v>9.1</v>
      </c>
      <c r="F189" t="s">
        <v>21</v>
      </c>
      <c r="G189" t="s">
        <v>21</v>
      </c>
      <c r="H189" t="s">
        <v>21</v>
      </c>
      <c r="I189" t="s">
        <v>21</v>
      </c>
      <c r="J189" t="s">
        <v>21</v>
      </c>
      <c r="K189" t="s">
        <v>21</v>
      </c>
      <c r="L189" t="s">
        <v>21</v>
      </c>
      <c r="M189" t="s">
        <v>21</v>
      </c>
      <c r="N189" t="s">
        <v>22</v>
      </c>
      <c r="O189" t="s">
        <v>91</v>
      </c>
      <c r="P189" s="1">
        <v>43435</v>
      </c>
      <c r="Q189" t="s">
        <v>21</v>
      </c>
      <c r="R189" t="s">
        <v>21</v>
      </c>
    </row>
    <row r="190" spans="1:18">
      <c r="A190">
        <v>2019</v>
      </c>
      <c r="B190" t="s">
        <v>89</v>
      </c>
      <c r="C190" t="s">
        <v>19</v>
      </c>
      <c r="D190" t="s">
        <v>90</v>
      </c>
      <c r="E190">
        <v>8.9</v>
      </c>
      <c r="F190" t="s">
        <v>21</v>
      </c>
      <c r="G190" t="s">
        <v>21</v>
      </c>
      <c r="H190" t="s">
        <v>21</v>
      </c>
      <c r="I190" t="s">
        <v>21</v>
      </c>
      <c r="J190">
        <v>43.7</v>
      </c>
      <c r="K190">
        <v>0.53</v>
      </c>
      <c r="L190">
        <v>833618.98</v>
      </c>
      <c r="M190">
        <v>1276524192.0699999</v>
      </c>
      <c r="N190" t="s">
        <v>22</v>
      </c>
      <c r="O190" t="s">
        <v>91</v>
      </c>
      <c r="P190" s="1">
        <v>43800</v>
      </c>
      <c r="Q190">
        <v>1572866</v>
      </c>
      <c r="R190" t="s">
        <v>21</v>
      </c>
    </row>
    <row r="191" spans="1:18">
      <c r="A191">
        <v>2022</v>
      </c>
      <c r="B191" t="s">
        <v>89</v>
      </c>
      <c r="C191" t="s">
        <v>19</v>
      </c>
      <c r="D191" t="s">
        <v>90</v>
      </c>
      <c r="E191">
        <v>7.2</v>
      </c>
      <c r="F191" t="s">
        <v>21</v>
      </c>
      <c r="G191" t="s">
        <v>21</v>
      </c>
      <c r="H191" t="s">
        <v>21</v>
      </c>
      <c r="I191" t="s">
        <v>21</v>
      </c>
      <c r="J191">
        <v>34</v>
      </c>
      <c r="K191">
        <v>0.50700000000000001</v>
      </c>
      <c r="L191">
        <v>766310.22</v>
      </c>
      <c r="M191">
        <v>2103116850.1300001</v>
      </c>
      <c r="N191" t="s">
        <v>22</v>
      </c>
      <c r="O191" t="s">
        <v>91</v>
      </c>
      <c r="P191" s="1">
        <v>44896</v>
      </c>
      <c r="Q191">
        <v>1511460</v>
      </c>
      <c r="R191" t="s">
        <v>21</v>
      </c>
    </row>
    <row r="192" spans="1:18">
      <c r="A192">
        <v>2023</v>
      </c>
      <c r="B192" t="s">
        <v>89</v>
      </c>
      <c r="C192" t="s">
        <v>19</v>
      </c>
      <c r="D192" t="s">
        <v>90</v>
      </c>
      <c r="E192">
        <v>7.8</v>
      </c>
      <c r="F192" t="s">
        <v>21</v>
      </c>
      <c r="G192" t="s">
        <v>21</v>
      </c>
      <c r="H192" t="s">
        <v>21</v>
      </c>
      <c r="I192" t="s">
        <v>21</v>
      </c>
      <c r="J192">
        <v>28.5988038059199</v>
      </c>
      <c r="K192">
        <v>0.47699999999999998</v>
      </c>
      <c r="L192">
        <v>728829.86959724105</v>
      </c>
      <c r="M192">
        <v>2295794340.6900001</v>
      </c>
      <c r="N192" t="s">
        <v>22</v>
      </c>
      <c r="O192" t="s">
        <v>91</v>
      </c>
      <c r="P192" s="1">
        <v>45261</v>
      </c>
      <c r="Q192">
        <v>1527945.2192814299</v>
      </c>
      <c r="R192">
        <v>1581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CC32"/>
  <sheetViews>
    <sheetView showGridLines="0" showRowColHeaders="0" topLeftCell="BJ1" zoomScaleNormal="100" workbookViewId="0">
      <selection activeCell="BS14" sqref="BS14"/>
    </sheetView>
  </sheetViews>
  <sheetFormatPr defaultRowHeight="15"/>
  <cols>
    <col min="1" max="1" width="18" bestFit="1" customWidth="1"/>
    <col min="2" max="2" width="42.28515625" customWidth="1"/>
    <col min="3" max="3" width="34.42578125" bestFit="1" customWidth="1"/>
    <col min="4" max="4" width="23.5703125" customWidth="1"/>
    <col min="5" max="5" width="26.5703125" customWidth="1"/>
    <col min="7" max="7" width="5.85546875" customWidth="1"/>
    <col min="8" max="8" width="6.28515625" customWidth="1"/>
    <col min="10" max="10" width="18" customWidth="1"/>
    <col min="11" max="11" width="52.7109375" customWidth="1"/>
    <col min="12" max="12" width="36.7109375" bestFit="1" customWidth="1"/>
    <col min="13" max="13" width="21.7109375" bestFit="1" customWidth="1"/>
    <col min="14" max="14" width="14.85546875" bestFit="1" customWidth="1"/>
    <col min="18" max="18" width="18" bestFit="1" customWidth="1"/>
    <col min="19" max="19" width="53.28515625" customWidth="1"/>
    <col min="22" max="22" width="16.42578125" customWidth="1"/>
    <col min="25" max="25" width="18" bestFit="1" customWidth="1"/>
    <col min="26" max="26" width="55.140625" bestFit="1" customWidth="1"/>
    <col min="27" max="27" width="5.140625" bestFit="1" customWidth="1"/>
    <col min="28" max="28" width="19.85546875" bestFit="1" customWidth="1"/>
    <col min="29" max="29" width="13.5703125" bestFit="1" customWidth="1"/>
    <col min="32" max="32" width="18" bestFit="1" customWidth="1"/>
    <col min="33" max="33" width="48" customWidth="1"/>
    <col min="34" max="34" width="5.140625" bestFit="1" customWidth="1"/>
    <col min="35" max="35" width="19.85546875" bestFit="1" customWidth="1"/>
    <col min="36" max="36" width="13.5703125" bestFit="1" customWidth="1"/>
    <col min="46" max="46" width="18" customWidth="1"/>
    <col min="47" max="47" width="40.28515625" customWidth="1"/>
    <col min="48" max="48" width="24.42578125" bestFit="1" customWidth="1"/>
    <col min="49" max="49" width="17.5703125" customWidth="1"/>
    <col min="50" max="50" width="34.28515625" customWidth="1"/>
    <col min="51" max="51" width="34.42578125" customWidth="1"/>
    <col min="52" max="52" width="24.28515625" customWidth="1"/>
    <col min="53" max="53" width="34.28515625" bestFit="1" customWidth="1"/>
    <col min="55" max="56" width="5" bestFit="1" customWidth="1"/>
    <col min="57" max="57" width="24.42578125" bestFit="1" customWidth="1"/>
    <col min="58" max="58" width="17.5703125" bestFit="1" customWidth="1"/>
    <col min="59" max="59" width="34.42578125" bestFit="1" customWidth="1"/>
    <col min="60" max="60" width="36" bestFit="1" customWidth="1"/>
    <col min="61" max="61" width="24.28515625" bestFit="1" customWidth="1"/>
    <col min="71" max="71" width="25.5703125" customWidth="1"/>
    <col min="72" max="72" width="20.28515625" bestFit="1" customWidth="1"/>
    <col min="74" max="74" width="24.7109375" bestFit="1" customWidth="1"/>
    <col min="75" max="75" width="20.28515625" bestFit="1" customWidth="1"/>
    <col min="79" max="79" width="10" customWidth="1"/>
    <col min="80" max="80" width="19.7109375" customWidth="1"/>
    <col min="81" max="81" width="15.7109375" bestFit="1" customWidth="1"/>
  </cols>
  <sheetData>
    <row r="1" spans="1:81">
      <c r="A1" t="s">
        <v>117</v>
      </c>
      <c r="J1" t="s">
        <v>118</v>
      </c>
      <c r="R1" t="s">
        <v>119</v>
      </c>
      <c r="Y1" t="s">
        <v>121</v>
      </c>
      <c r="AF1" t="s">
        <v>122</v>
      </c>
      <c r="BS1" s="7" t="s">
        <v>112</v>
      </c>
      <c r="BT1" t="s">
        <v>114</v>
      </c>
      <c r="BV1" s="7" t="s">
        <v>113</v>
      </c>
      <c r="BW1" s="8" t="s">
        <v>114</v>
      </c>
    </row>
    <row r="2" spans="1:81">
      <c r="A2" s="2" t="s">
        <v>13</v>
      </c>
      <c r="B2" t="s">
        <v>33</v>
      </c>
      <c r="J2" s="2" t="s">
        <v>13</v>
      </c>
      <c r="K2" t="s">
        <v>35</v>
      </c>
      <c r="R2" s="2" t="s">
        <v>120</v>
      </c>
      <c r="S2" t="s">
        <v>36</v>
      </c>
      <c r="Y2" s="2" t="s">
        <v>13</v>
      </c>
      <c r="Z2" t="s">
        <v>37</v>
      </c>
      <c r="AF2" s="2" t="s">
        <v>13</v>
      </c>
      <c r="AG2" t="s">
        <v>34</v>
      </c>
      <c r="AT2" s="2" t="s">
        <v>13</v>
      </c>
      <c r="AU2" t="s">
        <v>22</v>
      </c>
      <c r="BS2" t="s">
        <v>108</v>
      </c>
      <c r="BT2" s="8">
        <v>6</v>
      </c>
      <c r="BV2" t="s">
        <v>108</v>
      </c>
      <c r="BW2" s="8">
        <v>6</v>
      </c>
      <c r="CA2" t="s">
        <v>125</v>
      </c>
    </row>
    <row r="3" spans="1:81">
      <c r="E3" s="8" t="s">
        <v>95</v>
      </c>
      <c r="N3" s="8" t="s">
        <v>95</v>
      </c>
      <c r="V3" s="8" t="s">
        <v>95</v>
      </c>
      <c r="AC3" s="8" t="s">
        <v>95</v>
      </c>
      <c r="AJ3" s="8" t="s">
        <v>95</v>
      </c>
      <c r="AU3">
        <v>1</v>
      </c>
      <c r="AV3">
        <v>2</v>
      </c>
      <c r="AW3">
        <v>3</v>
      </c>
      <c r="AX3">
        <v>4</v>
      </c>
      <c r="AY3">
        <v>5</v>
      </c>
      <c r="AZ3">
        <v>6</v>
      </c>
      <c r="BS3" t="s">
        <v>109</v>
      </c>
      <c r="BT3" s="8">
        <v>3</v>
      </c>
      <c r="BV3" t="s">
        <v>109</v>
      </c>
      <c r="BW3" s="8">
        <v>3</v>
      </c>
      <c r="CA3" s="28" t="s">
        <v>1</v>
      </c>
      <c r="CB3" s="29" t="s">
        <v>124</v>
      </c>
      <c r="CC3" s="29" t="s">
        <v>126</v>
      </c>
    </row>
    <row r="4" spans="1:81">
      <c r="A4" s="2" t="s">
        <v>92</v>
      </c>
      <c r="B4" t="s">
        <v>93</v>
      </c>
      <c r="C4" s="7" t="s">
        <v>94</v>
      </c>
      <c r="D4">
        <f>LARGE(A$5:A$1048576,1)</f>
        <v>2023</v>
      </c>
      <c r="E4" s="5">
        <f>VLOOKUP(D4,$A$5:$B$39,2,0)</f>
        <v>5.4000000000000006E-2</v>
      </c>
      <c r="J4" s="2" t="s">
        <v>92</v>
      </c>
      <c r="K4" t="s">
        <v>93</v>
      </c>
      <c r="M4">
        <f>D4</f>
        <v>2023</v>
      </c>
      <c r="N4" s="5">
        <f>VLOOKUP(M4,$J$5:$K$39,2,0)</f>
        <v>5.7000000000000002E-2</v>
      </c>
      <c r="R4" s="2" t="s">
        <v>92</v>
      </c>
      <c r="S4" t="s">
        <v>93</v>
      </c>
      <c r="U4">
        <f>D4</f>
        <v>2023</v>
      </c>
      <c r="V4" s="5">
        <f>VLOOKUP(U4,$R$5:$S$39,2,0)</f>
        <v>5.2000000000000005E-2</v>
      </c>
      <c r="Y4" s="2" t="s">
        <v>92</v>
      </c>
      <c r="Z4" t="s">
        <v>93</v>
      </c>
      <c r="AB4">
        <f>D4</f>
        <v>2023</v>
      </c>
      <c r="AC4" s="5">
        <f>VLOOKUP(AB4,$Y$5:$Z$39,2,0)</f>
        <v>7.0999999999999994E-2</v>
      </c>
      <c r="AF4" s="2" t="s">
        <v>92</v>
      </c>
      <c r="AG4" t="s">
        <v>93</v>
      </c>
      <c r="AI4">
        <f>D4</f>
        <v>2023</v>
      </c>
      <c r="AJ4" s="5">
        <f>VLOOKUP(AI4,$AF$5:$AG$39,2,0)</f>
        <v>3.2000000000000001E-2</v>
      </c>
      <c r="AV4" s="2" t="s">
        <v>104</v>
      </c>
      <c r="BS4" t="s">
        <v>110</v>
      </c>
      <c r="BT4" s="8">
        <v>5</v>
      </c>
      <c r="BV4" t="s">
        <v>110</v>
      </c>
      <c r="BW4" s="8">
        <v>5</v>
      </c>
      <c r="CA4" s="26" t="s">
        <v>23</v>
      </c>
      <c r="CB4" s="27">
        <f t="shared" ref="CB4:CB30" si="0">VLOOKUP(CA4&amp;$D$4,$AS$6:$AV$32,4,0)</f>
        <v>0.14199999999999999</v>
      </c>
      <c r="CC4" s="27">
        <f>VLOOKUP(CA4&amp;$D$4,$AS$6:$AZ$32,8,0)</f>
        <v>0.462283508450686</v>
      </c>
    </row>
    <row r="5" spans="1:81">
      <c r="A5" s="3">
        <v>2016</v>
      </c>
      <c r="B5" s="4">
        <v>6.7000000000000004E-2</v>
      </c>
      <c r="C5" s="6" t="str">
        <f>IF(A5=$D$4,B5,"")</f>
        <v/>
      </c>
      <c r="D5">
        <f>D4-1</f>
        <v>2022</v>
      </c>
      <c r="E5" s="5">
        <f>VLOOKUP(D5,$A$5:$B$39,2,0)</f>
        <v>5.5999999999999994E-2</v>
      </c>
      <c r="J5" s="3">
        <v>2017</v>
      </c>
      <c r="K5" s="4">
        <v>6.7000000000000004E-2</v>
      </c>
      <c r="L5" s="6" t="str">
        <f t="shared" ref="L5:L10" si="1">IF(J5=$D$4,K5,"")</f>
        <v/>
      </c>
      <c r="M5">
        <f>D5</f>
        <v>2022</v>
      </c>
      <c r="N5" s="5">
        <f>VLOOKUP(M5,$J$5:$K$39,2,0)</f>
        <v>5.9000000000000004E-2</v>
      </c>
      <c r="R5" s="3">
        <v>2017</v>
      </c>
      <c r="S5" s="4">
        <v>6.3E-2</v>
      </c>
      <c r="T5" s="6" t="str">
        <f>IF(R5=$D$4,S5,"")</f>
        <v/>
      </c>
      <c r="U5">
        <f>D5</f>
        <v>2022</v>
      </c>
      <c r="V5" s="5">
        <f>VLOOKUP(U5,$R$5:$S$39,2,0)</f>
        <v>5.4000000000000006E-2</v>
      </c>
      <c r="Y5" s="3">
        <v>2017</v>
      </c>
      <c r="Z5" s="4">
        <v>8.6999999999999994E-2</v>
      </c>
      <c r="AA5" s="6" t="str">
        <f>IF(Y5=$D$4,Z5,"")</f>
        <v/>
      </c>
      <c r="AB5">
        <f>D5</f>
        <v>2022</v>
      </c>
      <c r="AC5" s="5">
        <f>VLOOKUP(AB5,$Y$5:$Z$39,2,0)</f>
        <v>7.400000000000001E-2</v>
      </c>
      <c r="AF5" s="3">
        <v>2017</v>
      </c>
      <c r="AG5" s="4">
        <v>3.7999999999999999E-2</v>
      </c>
      <c r="AH5" s="6" t="str">
        <f>IF(AF5=$D$4,AG5,"")</f>
        <v/>
      </c>
      <c r="AI5">
        <f>D5</f>
        <v>2022</v>
      </c>
      <c r="AJ5" s="5">
        <f>VLOOKUP(AI5,$AF$5:$AG$39,2,0)</f>
        <v>3.4000000000000002E-2</v>
      </c>
      <c r="AT5" s="2" t="s">
        <v>1</v>
      </c>
      <c r="AU5" s="2" t="s">
        <v>0</v>
      </c>
      <c r="AV5" t="s">
        <v>93</v>
      </c>
      <c r="AW5" t="s">
        <v>105</v>
      </c>
      <c r="AX5" t="s">
        <v>116</v>
      </c>
      <c r="AY5" t="s">
        <v>106</v>
      </c>
      <c r="AZ5" t="s">
        <v>107</v>
      </c>
      <c r="BC5" s="23"/>
      <c r="BD5" s="23"/>
      <c r="BE5" s="23"/>
      <c r="BF5" s="23"/>
      <c r="BG5" s="23"/>
      <c r="BH5" s="23"/>
      <c r="BI5" s="23"/>
      <c r="BK5">
        <f ca="1">SUM(OFFSET(AT5,1,3-1,27,1))</f>
        <v>1.859</v>
      </c>
      <c r="BS5" t="s">
        <v>111</v>
      </c>
      <c r="BT5" s="8">
        <v>4</v>
      </c>
      <c r="BV5" t="s">
        <v>111</v>
      </c>
      <c r="BW5" s="8">
        <v>4</v>
      </c>
      <c r="CA5" s="26" t="s">
        <v>67</v>
      </c>
      <c r="CB5" s="27">
        <f t="shared" si="0"/>
        <v>0.13300000000000001</v>
      </c>
      <c r="CC5" s="27">
        <f t="shared" ref="CC5:CC30" si="2">VLOOKUP(CA5&amp;$D$4,$AS$6:$AZ$32,8,0)</f>
        <v>0.45340317988062301</v>
      </c>
    </row>
    <row r="6" spans="1:81">
      <c r="A6" s="3">
        <v>2017</v>
      </c>
      <c r="B6" s="4">
        <v>6.5000000000000002E-2</v>
      </c>
      <c r="C6" s="6" t="str">
        <f t="shared" ref="C6:C27" si="3">IF(A6=$D$4,B6,"")</f>
        <v/>
      </c>
      <c r="D6" t="s">
        <v>96</v>
      </c>
      <c r="E6" s="9">
        <f>(E4-E5)/E5</f>
        <v>-3.5714285714285504E-2</v>
      </c>
      <c r="F6" t="str">
        <f>"vs " &amp;D5</f>
        <v>vs 2022</v>
      </c>
      <c r="J6" s="3">
        <v>2018</v>
      </c>
      <c r="K6" s="4">
        <v>6.5000000000000002E-2</v>
      </c>
      <c r="L6" s="6" t="str">
        <f t="shared" si="1"/>
        <v/>
      </c>
      <c r="M6" t="s">
        <v>96</v>
      </c>
      <c r="N6" s="9">
        <f>(N4-N5)/N5</f>
        <v>-3.389830508474579E-2</v>
      </c>
      <c r="R6" s="3">
        <v>2018</v>
      </c>
      <c r="S6" s="4">
        <v>6.0999999999999999E-2</v>
      </c>
      <c r="T6" s="6" t="str">
        <f>IF(R6=$D$4,S6,"")</f>
        <v/>
      </c>
      <c r="U6" t="s">
        <v>96</v>
      </c>
      <c r="V6" s="9">
        <f>(V4-V5)/V5</f>
        <v>-3.7037037037037063E-2</v>
      </c>
      <c r="Y6" s="3">
        <v>2018</v>
      </c>
      <c r="Z6" s="4">
        <v>8.4000000000000005E-2</v>
      </c>
      <c r="AA6" s="6" t="str">
        <f>IF(Y6=$D$4,Z6,"")</f>
        <v/>
      </c>
      <c r="AB6" t="s">
        <v>96</v>
      </c>
      <c r="AC6" s="9">
        <f>(AC4-AC5)/AC5</f>
        <v>-4.0540540540540758E-2</v>
      </c>
      <c r="AF6" s="3">
        <v>2018</v>
      </c>
      <c r="AG6" s="4">
        <v>3.6000000000000004E-2</v>
      </c>
      <c r="AH6" s="6" t="str">
        <f>IF(AF6=$D$4,AG6,"")</f>
        <v/>
      </c>
      <c r="AI6" t="s">
        <v>96</v>
      </c>
      <c r="AJ6" s="9">
        <f>(AJ4-AJ5)/AJ5</f>
        <v>-5.8823529411764754E-2</v>
      </c>
      <c r="AS6" t="str">
        <f>AT6&amp;AU6</f>
        <v>AC2023</v>
      </c>
      <c r="AT6" t="s">
        <v>18</v>
      </c>
      <c r="AU6">
        <v>2023</v>
      </c>
      <c r="AV6" s="4">
        <v>9.4E-2</v>
      </c>
      <c r="AW6" s="4">
        <v>1095</v>
      </c>
      <c r="AX6" s="4">
        <v>2789.7170698785108</v>
      </c>
      <c r="AY6" s="4">
        <v>430094.69159199001</v>
      </c>
      <c r="AZ6" s="4">
        <v>0.51496830736898103</v>
      </c>
      <c r="BC6" s="24"/>
      <c r="BE6" s="4"/>
      <c r="BF6" s="4"/>
      <c r="BG6" s="4"/>
      <c r="BH6" s="4"/>
      <c r="BI6" s="4"/>
      <c r="CA6" s="26" t="s">
        <v>63</v>
      </c>
      <c r="CB6" s="27">
        <f t="shared" si="0"/>
        <v>0.13200000000000001</v>
      </c>
      <c r="CC6" s="27">
        <f t="shared" si="2"/>
        <v>0.47436198335317997</v>
      </c>
    </row>
    <row r="7" spans="1:81">
      <c r="A7" s="3">
        <v>2018</v>
      </c>
      <c r="B7" s="4">
        <v>6.3E-2</v>
      </c>
      <c r="C7" s="6" t="str">
        <f t="shared" si="3"/>
        <v/>
      </c>
      <c r="J7" s="3">
        <v>2019</v>
      </c>
      <c r="K7" s="4">
        <v>6.4000000000000001E-2</v>
      </c>
      <c r="L7" s="6" t="str">
        <f t="shared" si="1"/>
        <v/>
      </c>
      <c r="R7" s="3">
        <v>2019</v>
      </c>
      <c r="S7" s="4">
        <v>5.7999999999999996E-2</v>
      </c>
      <c r="T7" s="6" t="str">
        <f>IF(R7=$D$4,S7,"")</f>
        <v/>
      </c>
      <c r="Y7" s="3">
        <v>2019</v>
      </c>
      <c r="Z7" s="4">
        <v>8.199999999999999E-2</v>
      </c>
      <c r="AA7" s="6" t="str">
        <f>IF(Y7=$D$4,Z7,"")</f>
        <v/>
      </c>
      <c r="AF7" s="3">
        <v>2019</v>
      </c>
      <c r="AG7" s="4">
        <v>3.3000000000000002E-2</v>
      </c>
      <c r="AH7" s="6" t="str">
        <f>IF(AF7=$D$4,AG7,"")</f>
        <v/>
      </c>
      <c r="AS7" t="str">
        <f t="shared" ref="AS7:AS32" si="4">AT7&amp;AU7</f>
        <v>AL2023</v>
      </c>
      <c r="AT7" t="s">
        <v>23</v>
      </c>
      <c r="AU7">
        <v>2023</v>
      </c>
      <c r="AV7" s="4">
        <v>0.14199999999999999</v>
      </c>
      <c r="AW7" s="4">
        <v>1110</v>
      </c>
      <c r="AX7" s="4">
        <v>687.47047439294033</v>
      </c>
      <c r="AY7" s="4">
        <v>1526415.7912089101</v>
      </c>
      <c r="AZ7" s="4">
        <v>0.462283508450686</v>
      </c>
      <c r="BC7" s="24"/>
      <c r="BE7" s="4"/>
      <c r="BF7" s="4"/>
      <c r="BG7" s="4"/>
      <c r="BH7" s="4"/>
      <c r="BI7" s="4"/>
      <c r="BS7" t="s">
        <v>115</v>
      </c>
      <c r="BT7">
        <f>IFERROR(VLOOKUP(RELATORIO!N28,DINAMICAS!$BS$2:$BT$5,2,0),6)</f>
        <v>4</v>
      </c>
      <c r="BV7" t="s">
        <v>115</v>
      </c>
      <c r="BW7" s="8">
        <f>IFERROR(VLOOKUP(RELATORIO!$T$28,DINAMICAS!$BV$2:$BW$5,2,0),4)</f>
        <v>5</v>
      </c>
      <c r="CA7" s="26" t="s">
        <v>38</v>
      </c>
      <c r="CB7" s="27">
        <f t="shared" si="0"/>
        <v>0.115</v>
      </c>
      <c r="CC7" s="27">
        <f t="shared" si="2"/>
        <v>0.48723369260725802</v>
      </c>
    </row>
    <row r="8" spans="1:81">
      <c r="A8" s="3">
        <v>2019</v>
      </c>
      <c r="B8" s="4">
        <v>6.0999999999999999E-2</v>
      </c>
      <c r="C8" s="6" t="str">
        <f t="shared" si="3"/>
        <v/>
      </c>
      <c r="J8" s="3">
        <v>2022</v>
      </c>
      <c r="K8" s="4">
        <v>5.9000000000000004E-2</v>
      </c>
      <c r="L8" s="6" t="str">
        <f t="shared" si="1"/>
        <v/>
      </c>
      <c r="R8" s="3">
        <v>2022</v>
      </c>
      <c r="S8" s="4">
        <v>5.4000000000000006E-2</v>
      </c>
      <c r="T8" s="6" t="str">
        <f>IF(R8=$D$4,S8,"")</f>
        <v/>
      </c>
      <c r="Y8" s="3">
        <v>2022</v>
      </c>
      <c r="Z8" s="4">
        <v>7.400000000000001E-2</v>
      </c>
      <c r="AA8" s="6" t="str">
        <f>IF(Y8=$D$4,Z8,"")</f>
        <v/>
      </c>
      <c r="AF8" s="3">
        <v>2022</v>
      </c>
      <c r="AG8" s="4">
        <v>3.4000000000000002E-2</v>
      </c>
      <c r="AH8" s="6" t="str">
        <f>IF(AF8=$D$4,AG8,"")</f>
        <v/>
      </c>
      <c r="AS8" t="str">
        <f t="shared" si="4"/>
        <v>AM2023</v>
      </c>
      <c r="AT8" t="s">
        <v>26</v>
      </c>
      <c r="AU8">
        <v>2023</v>
      </c>
      <c r="AV8" s="4">
        <v>5.0999999999999997E-2</v>
      </c>
      <c r="AW8" s="4">
        <v>1172</v>
      </c>
      <c r="AX8" s="4">
        <v>1309.4356752157541</v>
      </c>
      <c r="AY8" s="4">
        <v>2048408.0850025499</v>
      </c>
      <c r="AZ8" s="4">
        <v>0.45493275580847603</v>
      </c>
      <c r="BC8" s="24"/>
      <c r="BE8" s="4"/>
      <c r="BF8" s="4"/>
      <c r="BG8" s="4"/>
      <c r="BH8" s="4"/>
      <c r="BI8" s="4"/>
      <c r="CA8" s="26" t="s">
        <v>51</v>
      </c>
      <c r="CB8" s="27">
        <f t="shared" si="0"/>
        <v>0.115</v>
      </c>
      <c r="CC8" s="27">
        <f t="shared" si="2"/>
        <v>0.51218009041052293</v>
      </c>
    </row>
    <row r="9" spans="1:81">
      <c r="A9" s="3">
        <v>2022</v>
      </c>
      <c r="B9" s="4">
        <v>5.5999999999999994E-2</v>
      </c>
      <c r="C9" s="6" t="str">
        <f t="shared" si="3"/>
        <v/>
      </c>
      <c r="J9" s="3">
        <v>2023</v>
      </c>
      <c r="K9" s="4">
        <v>5.7000000000000002E-2</v>
      </c>
      <c r="L9" s="6">
        <f t="shared" si="1"/>
        <v>5.7000000000000002E-2</v>
      </c>
      <c r="R9" s="3">
        <v>2023</v>
      </c>
      <c r="S9" s="4">
        <v>5.2000000000000005E-2</v>
      </c>
      <c r="T9" s="6">
        <f>IF(R9=$D$4,S9,"")</f>
        <v>5.2000000000000005E-2</v>
      </c>
      <c r="Y9" s="3">
        <v>2023</v>
      </c>
      <c r="Z9" s="4">
        <v>7.0999999999999994E-2</v>
      </c>
      <c r="AA9" s="6">
        <f>IF(Y9=$D$4,Z9,"")</f>
        <v>7.0999999999999994E-2</v>
      </c>
      <c r="AF9" s="3">
        <v>2023</v>
      </c>
      <c r="AG9" s="4">
        <v>3.2000000000000001E-2</v>
      </c>
      <c r="AH9" s="6">
        <f>IF(AF9=$D$4,AG9,"")</f>
        <v>3.2000000000000001E-2</v>
      </c>
      <c r="AS9" t="str">
        <f t="shared" si="4"/>
        <v>AP2023</v>
      </c>
      <c r="AT9" t="s">
        <v>28</v>
      </c>
      <c r="AU9">
        <v>2023</v>
      </c>
      <c r="AV9" s="4">
        <v>5.7999999999999996E-2</v>
      </c>
      <c r="AW9" s="4">
        <v>1520</v>
      </c>
      <c r="AX9" s="4">
        <v>2190.0893892916183</v>
      </c>
      <c r="AY9" s="4">
        <v>367003.62196953001</v>
      </c>
      <c r="AZ9" s="4">
        <v>0.32892539623617301</v>
      </c>
      <c r="BC9" s="24"/>
      <c r="BE9" s="4"/>
      <c r="BF9" s="4"/>
      <c r="BG9" s="4"/>
      <c r="BH9" s="4"/>
      <c r="BI9" s="4"/>
      <c r="CA9" s="26" t="s">
        <v>85</v>
      </c>
      <c r="CB9" s="27">
        <f t="shared" si="0"/>
        <v>0.11199999999999999</v>
      </c>
      <c r="CC9" s="27">
        <f t="shared" si="2"/>
        <v>0.44073205847242397</v>
      </c>
    </row>
    <row r="10" spans="1:81">
      <c r="A10" s="3">
        <v>2023</v>
      </c>
      <c r="B10" s="4">
        <v>5.4000000000000006E-2</v>
      </c>
      <c r="C10" s="6">
        <f t="shared" si="3"/>
        <v>5.4000000000000006E-2</v>
      </c>
      <c r="L10" s="6" t="str">
        <f t="shared" si="1"/>
        <v/>
      </c>
      <c r="AS10" t="str">
        <f t="shared" si="4"/>
        <v>BA2023</v>
      </c>
      <c r="AT10" t="s">
        <v>30</v>
      </c>
      <c r="AU10">
        <v>2023</v>
      </c>
      <c r="AV10" s="4">
        <v>0.10199999999999999</v>
      </c>
      <c r="AW10" s="4">
        <v>1139</v>
      </c>
      <c r="AX10" s="4">
        <v>890.26699051319576</v>
      </c>
      <c r="AY10" s="4">
        <v>6955489.4379017605</v>
      </c>
      <c r="AZ10" s="4">
        <v>0.459567230401765</v>
      </c>
      <c r="BC10" s="24"/>
      <c r="BE10" s="4"/>
      <c r="BF10" s="4"/>
      <c r="BG10" s="4"/>
      <c r="BH10" s="4"/>
      <c r="BI10" s="4"/>
      <c r="CA10" s="26" t="s">
        <v>74</v>
      </c>
      <c r="CB10" s="27">
        <f t="shared" si="0"/>
        <v>0.109</v>
      </c>
      <c r="CC10" s="27">
        <f t="shared" si="2"/>
        <v>0.43506733406164799</v>
      </c>
    </row>
    <row r="11" spans="1:81">
      <c r="C11" s="6" t="str">
        <f t="shared" si="3"/>
        <v/>
      </c>
      <c r="AS11" t="str">
        <f t="shared" si="4"/>
        <v>CE2023</v>
      </c>
      <c r="AT11" t="s">
        <v>38</v>
      </c>
      <c r="AU11">
        <v>2023</v>
      </c>
      <c r="AV11" s="4">
        <v>0.115</v>
      </c>
      <c r="AW11" s="4">
        <v>1166</v>
      </c>
      <c r="AX11" s="4">
        <v>772.60806737884411</v>
      </c>
      <c r="AY11" s="4">
        <v>4538537.1773739001</v>
      </c>
      <c r="AZ11" s="4">
        <v>0.48723369260725802</v>
      </c>
      <c r="BC11" s="24"/>
      <c r="BE11" s="4"/>
      <c r="BF11" s="4"/>
      <c r="BG11" s="4"/>
      <c r="BH11" s="4"/>
      <c r="BI11" s="4"/>
      <c r="CA11" s="26" t="s">
        <v>30</v>
      </c>
      <c r="CB11" s="27">
        <f t="shared" si="0"/>
        <v>0.10199999999999999</v>
      </c>
      <c r="CC11" s="27">
        <f t="shared" si="2"/>
        <v>0.459567230401765</v>
      </c>
    </row>
    <row r="12" spans="1:81">
      <c r="C12" s="6" t="str">
        <f t="shared" si="3"/>
        <v/>
      </c>
      <c r="AS12" t="str">
        <f t="shared" si="4"/>
        <v>DF2023</v>
      </c>
      <c r="AT12" t="s">
        <v>43</v>
      </c>
      <c r="AU12">
        <v>2023</v>
      </c>
      <c r="AV12" s="4">
        <v>1.7000000000000001E-2</v>
      </c>
      <c r="AW12" s="4">
        <v>3357</v>
      </c>
      <c r="AX12" s="4">
        <v>2038.0111144316859</v>
      </c>
      <c r="AY12" s="4">
        <v>1549763.4828161499</v>
      </c>
      <c r="AZ12" s="4">
        <v>0.154147755955307</v>
      </c>
      <c r="BC12" s="24"/>
      <c r="BE12" s="4"/>
      <c r="BF12" s="4"/>
      <c r="BG12" s="4"/>
      <c r="BH12" s="4"/>
      <c r="BI12" s="4"/>
      <c r="CA12" s="26" t="s">
        <v>65</v>
      </c>
      <c r="CB12" s="27">
        <f t="shared" si="0"/>
        <v>0.10099999999999999</v>
      </c>
      <c r="CC12" s="27">
        <f t="shared" si="2"/>
        <v>0.47478001724885999</v>
      </c>
    </row>
    <row r="13" spans="1:81">
      <c r="C13" s="6" t="str">
        <f t="shared" si="3"/>
        <v/>
      </c>
      <c r="AS13" t="str">
        <f t="shared" si="4"/>
        <v>ES2023</v>
      </c>
      <c r="AT13" t="s">
        <v>46</v>
      </c>
      <c r="AU13">
        <v>2023</v>
      </c>
      <c r="AV13" s="4">
        <v>4.4000000000000004E-2</v>
      </c>
      <c r="AW13" s="4">
        <v>1915</v>
      </c>
      <c r="AX13" s="4">
        <v>847.63000916196108</v>
      </c>
      <c r="AY13" s="4">
        <v>1883899.52720601</v>
      </c>
      <c r="AZ13" s="4">
        <v>0.22813462637924398</v>
      </c>
      <c r="BC13" s="24"/>
      <c r="BE13" s="4"/>
      <c r="BF13" s="4"/>
      <c r="BG13" s="4"/>
      <c r="BH13" s="4"/>
      <c r="BI13" s="4"/>
      <c r="CA13" s="26" t="s">
        <v>18</v>
      </c>
      <c r="CB13" s="27">
        <f t="shared" si="0"/>
        <v>9.4E-2</v>
      </c>
      <c r="CC13" s="27">
        <f t="shared" si="2"/>
        <v>0.51496830736898103</v>
      </c>
    </row>
    <row r="14" spans="1:81">
      <c r="C14" s="6" t="str">
        <f t="shared" si="3"/>
        <v/>
      </c>
      <c r="AS14" t="str">
        <f t="shared" si="4"/>
        <v>GO2023</v>
      </c>
      <c r="AT14" t="s">
        <v>49</v>
      </c>
      <c r="AU14">
        <v>2023</v>
      </c>
      <c r="AV14" s="4">
        <v>0.04</v>
      </c>
      <c r="AW14" s="4">
        <v>2017</v>
      </c>
      <c r="AX14" s="4">
        <v>851.69654927714612</v>
      </c>
      <c r="AY14" s="4">
        <v>3382185.57886738</v>
      </c>
      <c r="AZ14" s="4">
        <v>0.18438888425617703</v>
      </c>
      <c r="BC14" s="24"/>
      <c r="BE14" s="4"/>
      <c r="BF14" s="4"/>
      <c r="BG14" s="4"/>
      <c r="BH14" s="4"/>
      <c r="BI14" s="4"/>
      <c r="CA14" s="26" t="s">
        <v>89</v>
      </c>
      <c r="CB14" s="27">
        <f t="shared" si="0"/>
        <v>7.8E-2</v>
      </c>
      <c r="CC14" s="27">
        <f t="shared" si="2"/>
        <v>0.28598803805919898</v>
      </c>
    </row>
    <row r="15" spans="1:81">
      <c r="C15" s="6" t="str">
        <f t="shared" si="3"/>
        <v/>
      </c>
      <c r="AS15" t="str">
        <f t="shared" si="4"/>
        <v>MA2023</v>
      </c>
      <c r="AT15" t="s">
        <v>51</v>
      </c>
      <c r="AU15">
        <v>2023</v>
      </c>
      <c r="AV15" s="4">
        <v>0.115</v>
      </c>
      <c r="AW15" s="4">
        <v>945</v>
      </c>
      <c r="AX15" s="4">
        <v>558.13761296190808</v>
      </c>
      <c r="AY15" s="4">
        <v>3352483.03298388</v>
      </c>
      <c r="AZ15" s="4">
        <v>0.51218009041052293</v>
      </c>
      <c r="BC15" s="24"/>
      <c r="BE15" s="4"/>
      <c r="BF15" s="4"/>
      <c r="BG15" s="4"/>
      <c r="BH15" s="4"/>
      <c r="BI15" s="4"/>
      <c r="CA15" s="26" t="s">
        <v>61</v>
      </c>
      <c r="CB15" s="27">
        <f t="shared" si="0"/>
        <v>6.9000000000000006E-2</v>
      </c>
      <c r="CC15" s="27">
        <f t="shared" si="2"/>
        <v>0.39242945923799505</v>
      </c>
    </row>
    <row r="16" spans="1:81">
      <c r="C16" s="6" t="str">
        <f t="shared" si="3"/>
        <v/>
      </c>
      <c r="AS16" t="str">
        <f t="shared" si="4"/>
        <v>MG2023</v>
      </c>
      <c r="AT16" t="s">
        <v>53</v>
      </c>
      <c r="AU16">
        <v>2023</v>
      </c>
      <c r="AV16" s="4">
        <v>4.5999999999999999E-2</v>
      </c>
      <c r="AW16" s="4">
        <v>1918</v>
      </c>
      <c r="AX16" s="4">
        <v>811.06484374149079</v>
      </c>
      <c r="AY16" s="4">
        <v>9833021.1134182997</v>
      </c>
      <c r="AZ16" s="4">
        <v>0.19769531401614798</v>
      </c>
      <c r="BC16" s="24"/>
      <c r="BE16" s="4"/>
      <c r="BF16" s="4"/>
      <c r="BG16" s="4"/>
      <c r="BH16" s="4"/>
      <c r="BI16" s="4"/>
      <c r="CA16" s="26" t="s">
        <v>28</v>
      </c>
      <c r="CB16" s="27">
        <f t="shared" si="0"/>
        <v>5.7999999999999996E-2</v>
      </c>
      <c r="CC16" s="27">
        <f t="shared" si="2"/>
        <v>0.32892539623617301</v>
      </c>
    </row>
    <row r="17" spans="3:81">
      <c r="C17" s="6" t="str">
        <f t="shared" si="3"/>
        <v/>
      </c>
      <c r="AS17" t="str">
        <f t="shared" si="4"/>
        <v>MS2023</v>
      </c>
      <c r="AT17" t="s">
        <v>55</v>
      </c>
      <c r="AU17">
        <v>2023</v>
      </c>
      <c r="AV17" s="4">
        <v>3.9E-2</v>
      </c>
      <c r="AW17" s="4">
        <v>2030</v>
      </c>
      <c r="AX17" s="4">
        <v>1181.5203202666191</v>
      </c>
      <c r="AY17" s="4">
        <v>1329263.5466096699</v>
      </c>
      <c r="AZ17" s="4">
        <v>0.19278858019519901</v>
      </c>
      <c r="BC17" s="24"/>
      <c r="BE17" s="4"/>
      <c r="BF17" s="4"/>
      <c r="BG17" s="4"/>
      <c r="BH17" s="4"/>
      <c r="BI17" s="4"/>
      <c r="CA17" s="26" t="s">
        <v>26</v>
      </c>
      <c r="CB17" s="27">
        <f t="shared" si="0"/>
        <v>5.0999999999999997E-2</v>
      </c>
      <c r="CC17" s="27">
        <f t="shared" si="2"/>
        <v>0.45493275580847603</v>
      </c>
    </row>
    <row r="18" spans="3:81">
      <c r="C18" s="6" t="str">
        <f t="shared" si="3"/>
        <v/>
      </c>
      <c r="AS18" t="str">
        <f t="shared" si="4"/>
        <v>MT2023</v>
      </c>
      <c r="AT18" t="s">
        <v>57</v>
      </c>
      <c r="AU18">
        <v>2023</v>
      </c>
      <c r="AV18" s="4">
        <v>4.4999999999999998E-2</v>
      </c>
      <c r="AW18" s="4">
        <v>1991</v>
      </c>
      <c r="AX18" s="4">
        <v>1484.6735585365202</v>
      </c>
      <c r="AY18" s="4">
        <v>1673234.7352684999</v>
      </c>
      <c r="AZ18" s="4">
        <v>0.17242688157723202</v>
      </c>
      <c r="BC18" s="24"/>
      <c r="BE18" s="4"/>
      <c r="BF18" s="4"/>
      <c r="BG18" s="4"/>
      <c r="BH18" s="4"/>
      <c r="BI18" s="4"/>
      <c r="CA18" s="26" t="s">
        <v>76</v>
      </c>
      <c r="CB18" s="27">
        <f t="shared" si="0"/>
        <v>5.0999999999999997E-2</v>
      </c>
      <c r="CC18" s="27">
        <f t="shared" si="2"/>
        <v>0.24414056498248299</v>
      </c>
    </row>
    <row r="19" spans="3:81">
      <c r="C19" s="6" t="str">
        <f t="shared" si="3"/>
        <v/>
      </c>
      <c r="AS19" t="str">
        <f t="shared" si="4"/>
        <v>PA2023</v>
      </c>
      <c r="AT19" t="s">
        <v>61</v>
      </c>
      <c r="AU19">
        <v>2023</v>
      </c>
      <c r="AV19" s="4">
        <v>6.9000000000000006E-2</v>
      </c>
      <c r="AW19" s="4">
        <v>1282</v>
      </c>
      <c r="AX19" s="4">
        <v>892.92173166409009</v>
      </c>
      <c r="AY19" s="4">
        <v>4109181.5420858399</v>
      </c>
      <c r="AZ19" s="4">
        <v>0.39242945923799505</v>
      </c>
      <c r="BC19" s="24"/>
      <c r="BE19" s="4"/>
      <c r="BF19" s="4"/>
      <c r="BG19" s="4"/>
      <c r="BH19" s="4"/>
      <c r="BI19" s="4"/>
      <c r="CA19" s="26" t="s">
        <v>53</v>
      </c>
      <c r="CB19" s="27">
        <f t="shared" si="0"/>
        <v>4.5999999999999999E-2</v>
      </c>
      <c r="CC19" s="27">
        <f t="shared" si="2"/>
        <v>0.19769531401614798</v>
      </c>
    </row>
    <row r="20" spans="3:81">
      <c r="C20" s="6" t="str">
        <f t="shared" si="3"/>
        <v/>
      </c>
      <c r="AS20" t="str">
        <f t="shared" si="4"/>
        <v>PB2023</v>
      </c>
      <c r="AT20" t="s">
        <v>63</v>
      </c>
      <c r="AU20">
        <v>2023</v>
      </c>
      <c r="AV20" s="4">
        <v>0.13200000000000001</v>
      </c>
      <c r="AW20" s="4">
        <v>1320</v>
      </c>
      <c r="AX20" s="4">
        <v>967.36856073181582</v>
      </c>
      <c r="AY20" s="4">
        <v>2233370.8819821798</v>
      </c>
      <c r="AZ20" s="4">
        <v>0.47436198335317997</v>
      </c>
      <c r="BC20" s="24"/>
      <c r="BE20" s="4"/>
      <c r="BF20" s="4"/>
      <c r="BG20" s="4"/>
      <c r="BH20" s="4"/>
      <c r="BI20" s="4"/>
      <c r="CA20" s="26" t="s">
        <v>57</v>
      </c>
      <c r="CB20" s="27">
        <f t="shared" si="0"/>
        <v>4.4999999999999998E-2</v>
      </c>
      <c r="CC20" s="27">
        <f t="shared" si="2"/>
        <v>0.17242688157723202</v>
      </c>
    </row>
    <row r="21" spans="3:81">
      <c r="C21" s="6" t="str">
        <f t="shared" si="3"/>
        <v/>
      </c>
      <c r="AS21" t="str">
        <f t="shared" si="4"/>
        <v>PE2023</v>
      </c>
      <c r="AT21" t="s">
        <v>65</v>
      </c>
      <c r="AU21">
        <v>2023</v>
      </c>
      <c r="AV21" s="4">
        <v>0.10099999999999999</v>
      </c>
      <c r="AW21" s="4">
        <v>1113</v>
      </c>
      <c r="AX21" s="4">
        <v>785.90455546472549</v>
      </c>
      <c r="AY21" s="4">
        <v>4520818.4286421202</v>
      </c>
      <c r="AZ21" s="4">
        <v>0.47478001724885999</v>
      </c>
      <c r="BC21" s="24"/>
      <c r="BE21" s="4"/>
      <c r="BF21" s="4"/>
      <c r="BG21" s="4"/>
      <c r="BH21" s="4"/>
      <c r="BI21" s="4"/>
      <c r="CA21" s="26" t="s">
        <v>46</v>
      </c>
      <c r="CB21" s="27">
        <f t="shared" si="0"/>
        <v>4.4000000000000004E-2</v>
      </c>
      <c r="CC21" s="27">
        <f t="shared" si="2"/>
        <v>0.22813462637924398</v>
      </c>
    </row>
    <row r="22" spans="3:81">
      <c r="C22" s="6" t="str">
        <f t="shared" si="3"/>
        <v/>
      </c>
      <c r="AS22" t="str">
        <f t="shared" si="4"/>
        <v>PI2023</v>
      </c>
      <c r="AT22" t="s">
        <v>67</v>
      </c>
      <c r="AU22">
        <v>2023</v>
      </c>
      <c r="AV22" s="4">
        <v>0.13300000000000001</v>
      </c>
      <c r="AW22" s="4">
        <v>1342</v>
      </c>
      <c r="AX22" s="4">
        <v>807.01014440699214</v>
      </c>
      <c r="AY22" s="4">
        <v>1810127.07127103</v>
      </c>
      <c r="AZ22" s="4">
        <v>0.45340317988062301</v>
      </c>
      <c r="BC22" s="24"/>
      <c r="BE22" s="4"/>
      <c r="BF22" s="4"/>
      <c r="BG22" s="4"/>
      <c r="BH22" s="4"/>
      <c r="BI22" s="4"/>
      <c r="CA22" s="26" t="s">
        <v>78</v>
      </c>
      <c r="CB22" s="27">
        <f t="shared" si="0"/>
        <v>4.2000000000000003E-2</v>
      </c>
      <c r="CC22" s="27">
        <f t="shared" si="2"/>
        <v>0.35476889035051501</v>
      </c>
    </row>
    <row r="23" spans="3:81">
      <c r="C23" s="6" t="str">
        <f t="shared" si="3"/>
        <v/>
      </c>
      <c r="AS23" t="str">
        <f t="shared" si="4"/>
        <v>PR2023</v>
      </c>
      <c r="AT23" t="s">
        <v>69</v>
      </c>
      <c r="AU23">
        <v>2023</v>
      </c>
      <c r="AV23" s="4">
        <v>3.4000000000000002E-2</v>
      </c>
      <c r="AW23" s="4">
        <v>2115</v>
      </c>
      <c r="AX23" s="4">
        <v>1164.8224563900012</v>
      </c>
      <c r="AY23" s="4">
        <v>5336504.4719452299</v>
      </c>
      <c r="AZ23" s="4">
        <v>0.17291740479182699</v>
      </c>
      <c r="BC23" s="24"/>
      <c r="BE23" s="4"/>
      <c r="BF23" s="4"/>
      <c r="BG23" s="4"/>
      <c r="BH23" s="4"/>
      <c r="BI23" s="4"/>
      <c r="CA23" s="26" t="s">
        <v>49</v>
      </c>
      <c r="CB23" s="27">
        <f t="shared" si="0"/>
        <v>0.04</v>
      </c>
      <c r="CC23" s="27">
        <f t="shared" si="2"/>
        <v>0.18438888425617703</v>
      </c>
    </row>
    <row r="24" spans="3:81">
      <c r="C24" s="6" t="str">
        <f t="shared" si="3"/>
        <v/>
      </c>
      <c r="AS24" t="str">
        <f t="shared" si="4"/>
        <v>RJ2023</v>
      </c>
      <c r="AT24" t="s">
        <v>72</v>
      </c>
      <c r="AU24">
        <v>2023</v>
      </c>
      <c r="AV24" s="4">
        <v>0.02</v>
      </c>
      <c r="AW24" s="4">
        <v>2367</v>
      </c>
      <c r="AX24" s="4">
        <v>633.31067097787798</v>
      </c>
      <c r="AY24" s="4">
        <v>8719467.6873857807</v>
      </c>
      <c r="AZ24" s="4">
        <v>0.21032269174700999</v>
      </c>
      <c r="BC24" s="24"/>
      <c r="BE24" s="4"/>
      <c r="BF24" s="4"/>
      <c r="BG24" s="4"/>
      <c r="BH24" s="4"/>
      <c r="BI24" s="4"/>
      <c r="CA24" s="26" t="s">
        <v>55</v>
      </c>
      <c r="CB24" s="27">
        <f t="shared" si="0"/>
        <v>3.9E-2</v>
      </c>
      <c r="CC24" s="27">
        <f t="shared" si="2"/>
        <v>0.19278858019519901</v>
      </c>
    </row>
    <row r="25" spans="3:81">
      <c r="C25" s="6" t="str">
        <f t="shared" si="3"/>
        <v/>
      </c>
      <c r="AS25" t="str">
        <f t="shared" si="4"/>
        <v>RN2023</v>
      </c>
      <c r="AT25" t="s">
        <v>74</v>
      </c>
      <c r="AU25">
        <v>2023</v>
      </c>
      <c r="AV25" s="4">
        <v>0.109</v>
      </c>
      <c r="AW25" s="4">
        <v>1373</v>
      </c>
      <c r="AX25" s="4">
        <v>790.45781184855321</v>
      </c>
      <c r="AY25" s="4">
        <v>1780524.7523859099</v>
      </c>
      <c r="AZ25" s="4">
        <v>0.43506733406164799</v>
      </c>
      <c r="BC25" s="24"/>
      <c r="BE25" s="4"/>
      <c r="BF25" s="4"/>
      <c r="BG25" s="4"/>
      <c r="BH25" s="4"/>
      <c r="BI25" s="4"/>
      <c r="CA25" s="26" t="s">
        <v>69</v>
      </c>
      <c r="CB25" s="27">
        <f t="shared" si="0"/>
        <v>3.4000000000000002E-2</v>
      </c>
      <c r="CC25" s="27">
        <f t="shared" si="2"/>
        <v>0.17291740479182699</v>
      </c>
    </row>
    <row r="26" spans="3:81">
      <c r="C26" s="6" t="str">
        <f t="shared" si="3"/>
        <v/>
      </c>
      <c r="AS26" t="str">
        <f t="shared" si="4"/>
        <v>RO2023</v>
      </c>
      <c r="AT26" t="s">
        <v>76</v>
      </c>
      <c r="AU26">
        <v>2023</v>
      </c>
      <c r="AV26" s="4">
        <v>5.0999999999999997E-2</v>
      </c>
      <c r="AW26" s="4">
        <v>1527</v>
      </c>
      <c r="AX26" s="4">
        <v>1459.5806429818092</v>
      </c>
      <c r="AY26" s="4">
        <v>727105.57638313202</v>
      </c>
      <c r="AZ26" s="4">
        <v>0.24414056498248299</v>
      </c>
      <c r="BC26" s="24"/>
      <c r="BE26" s="4"/>
      <c r="BF26" s="4"/>
      <c r="BG26" s="4"/>
      <c r="BH26" s="4"/>
      <c r="BI26" s="4"/>
      <c r="CA26" s="26" t="s">
        <v>80</v>
      </c>
      <c r="CB26" s="27">
        <f t="shared" si="0"/>
        <v>2.7000000000000003E-2</v>
      </c>
      <c r="CC26" s="27">
        <f t="shared" si="2"/>
        <v>0.14421668571110099</v>
      </c>
    </row>
    <row r="27" spans="3:81">
      <c r="C27" s="6" t="str">
        <f t="shared" si="3"/>
        <v/>
      </c>
      <c r="AS27" t="str">
        <f t="shared" si="4"/>
        <v>RR2023</v>
      </c>
      <c r="AT27" t="s">
        <v>78</v>
      </c>
      <c r="AU27">
        <v>2023</v>
      </c>
      <c r="AV27" s="4">
        <v>4.2000000000000003E-2</v>
      </c>
      <c r="AW27" s="4">
        <v>1425</v>
      </c>
      <c r="AX27" s="4">
        <v>2408.2721789192551</v>
      </c>
      <c r="AY27" s="4">
        <v>343681.81199528399</v>
      </c>
      <c r="AZ27" s="4">
        <v>0.35476889035051501</v>
      </c>
      <c r="BC27" s="24"/>
      <c r="BE27" s="4"/>
      <c r="BF27" s="4"/>
      <c r="BG27" s="4"/>
      <c r="BH27" s="4"/>
      <c r="BI27" s="4"/>
      <c r="CA27" s="26" t="s">
        <v>87</v>
      </c>
      <c r="CB27" s="27">
        <f t="shared" si="0"/>
        <v>2.3E-2</v>
      </c>
      <c r="CC27" s="27">
        <f t="shared" si="2"/>
        <v>0.16465384978257799</v>
      </c>
    </row>
    <row r="28" spans="3:81">
      <c r="AS28" t="str">
        <f t="shared" si="4"/>
        <v>RS2023</v>
      </c>
      <c r="AT28" t="s">
        <v>80</v>
      </c>
      <c r="AU28">
        <v>2023</v>
      </c>
      <c r="AV28" s="4">
        <v>2.7000000000000003E-2</v>
      </c>
      <c r="AW28" s="4">
        <v>2304</v>
      </c>
      <c r="AX28" s="4">
        <v>538.68760525726111</v>
      </c>
      <c r="AY28" s="4">
        <v>5091345.9781196397</v>
      </c>
      <c r="AZ28" s="4">
        <v>0.14421668571110099</v>
      </c>
      <c r="BC28" s="24"/>
      <c r="BE28" s="4"/>
      <c r="BF28" s="4"/>
      <c r="BG28" s="4"/>
      <c r="BH28" s="4"/>
      <c r="BI28" s="4"/>
      <c r="CA28" s="26" t="s">
        <v>72</v>
      </c>
      <c r="CB28" s="27">
        <f t="shared" si="0"/>
        <v>0.02</v>
      </c>
      <c r="CC28" s="27">
        <f t="shared" si="2"/>
        <v>0.21032269174700999</v>
      </c>
    </row>
    <row r="29" spans="3:81">
      <c r="AS29" t="str">
        <f t="shared" si="4"/>
        <v>SC2023</v>
      </c>
      <c r="AT29" t="s">
        <v>83</v>
      </c>
      <c r="AU29">
        <v>2023</v>
      </c>
      <c r="AV29" s="4">
        <v>0.02</v>
      </c>
      <c r="AW29" s="4">
        <v>2269</v>
      </c>
      <c r="AX29" s="4">
        <v>869.83689501095807</v>
      </c>
      <c r="AY29" s="4">
        <v>3219457.7199434098</v>
      </c>
      <c r="AZ29" s="4">
        <v>0.11478824424359199</v>
      </c>
      <c r="BC29" s="24"/>
      <c r="BE29" s="4"/>
      <c r="BF29" s="4"/>
      <c r="BG29" s="4"/>
      <c r="BH29" s="4"/>
      <c r="BI29" s="4"/>
      <c r="CA29" s="26" t="s">
        <v>83</v>
      </c>
      <c r="CB29" s="27">
        <f t="shared" si="0"/>
        <v>0.02</v>
      </c>
      <c r="CC29" s="27">
        <f t="shared" si="2"/>
        <v>0.11478824424359199</v>
      </c>
    </row>
    <row r="30" spans="3:81">
      <c r="AS30" t="str">
        <f t="shared" si="4"/>
        <v>SE2023</v>
      </c>
      <c r="AT30" t="s">
        <v>85</v>
      </c>
      <c r="AU30">
        <v>2023</v>
      </c>
      <c r="AV30" s="4">
        <v>0.11199999999999999</v>
      </c>
      <c r="AW30" s="4">
        <v>1218</v>
      </c>
      <c r="AX30" s="4">
        <v>846.46274825720263</v>
      </c>
      <c r="AY30" s="4">
        <v>1130125.11392023</v>
      </c>
      <c r="AZ30" s="4">
        <v>0.44073205847242397</v>
      </c>
      <c r="BC30" s="24"/>
      <c r="BE30" s="4"/>
      <c r="BF30" s="4"/>
      <c r="BG30" s="4"/>
      <c r="BH30" s="4"/>
      <c r="BI30" s="4"/>
      <c r="CA30" s="26" t="s">
        <v>43</v>
      </c>
      <c r="CB30" s="27">
        <f t="shared" si="0"/>
        <v>1.7000000000000001E-2</v>
      </c>
      <c r="CC30" s="27">
        <f t="shared" si="2"/>
        <v>0.154147755955307</v>
      </c>
    </row>
    <row r="31" spans="3:81">
      <c r="AS31" t="str">
        <f t="shared" si="4"/>
        <v>SP2023</v>
      </c>
      <c r="AT31" t="s">
        <v>87</v>
      </c>
      <c r="AU31">
        <v>2023</v>
      </c>
      <c r="AV31" s="4">
        <v>2.3E-2</v>
      </c>
      <c r="AW31" s="4">
        <v>2492</v>
      </c>
      <c r="AX31" s="4">
        <v>1321.7016597820675</v>
      </c>
      <c r="AY31" s="4">
        <v>22560502.1393908</v>
      </c>
      <c r="AZ31" s="4">
        <v>0.16465384978257799</v>
      </c>
      <c r="BC31" s="24"/>
      <c r="BE31" s="4"/>
      <c r="BF31" s="4"/>
      <c r="BG31" s="4"/>
      <c r="BH31" s="4"/>
      <c r="BI31" s="4"/>
    </row>
    <row r="32" spans="3:81">
      <c r="AS32" t="str">
        <f t="shared" si="4"/>
        <v>TO2023</v>
      </c>
      <c r="AT32" t="s">
        <v>89</v>
      </c>
      <c r="AU32">
        <v>2023</v>
      </c>
      <c r="AV32" s="4">
        <v>7.8E-2</v>
      </c>
      <c r="AW32" s="4">
        <v>1581</v>
      </c>
      <c r="AX32" s="4">
        <v>1502.5370750985944</v>
      </c>
      <c r="AY32" s="4">
        <v>728829.86959724105</v>
      </c>
      <c r="AZ32" s="4">
        <v>0.28598803805919898</v>
      </c>
      <c r="BC32" s="24"/>
      <c r="BE32" s="4"/>
      <c r="BF32" s="4"/>
      <c r="BG32" s="4"/>
      <c r="BH32" s="4"/>
      <c r="BI32" s="4"/>
    </row>
  </sheetData>
  <conditionalFormatting sqref="E6">
    <cfRule type="iconSet" priority="7">
      <iconSet iconSet="3Arrows">
        <cfvo type="percent" val="0"/>
        <cfvo type="num" val="0"/>
        <cfvo type="num" val="0"/>
      </iconSet>
    </cfRule>
  </conditionalFormatting>
  <conditionalFormatting sqref="N6">
    <cfRule type="iconSet" priority="6">
      <iconSet iconSet="3Arrows">
        <cfvo type="percent" val="0"/>
        <cfvo type="num" val="0"/>
        <cfvo type="num" val="0"/>
      </iconSet>
    </cfRule>
  </conditionalFormatting>
  <conditionalFormatting sqref="V6">
    <cfRule type="iconSet" priority="5">
      <iconSet iconSet="3Arrows">
        <cfvo type="percent" val="0"/>
        <cfvo type="num" val="0"/>
        <cfvo type="num" val="0"/>
      </iconSet>
    </cfRule>
  </conditionalFormatting>
  <conditionalFormatting sqref="AC6">
    <cfRule type="iconSet" priority="4">
      <iconSet iconSet="3Arrows">
        <cfvo type="percent" val="0"/>
        <cfvo type="num" val="0"/>
        <cfvo type="num" val="0"/>
      </iconSet>
    </cfRule>
  </conditionalFormatting>
  <conditionalFormatting sqref="AJ6">
    <cfRule type="iconSet" priority="3">
      <iconSet iconSet="3Arrows">
        <cfvo type="percent" val="0"/>
        <cfvo type="num" val="0"/>
        <cfvo type="num" val="0"/>
      </iconSet>
    </cfRule>
  </conditionalFormatting>
  <conditionalFormatting sqref="CA3:CB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RELATORIO</vt:lpstr>
      <vt:lpstr>SUMARIO</vt:lpstr>
      <vt:lpstr>BASE_ANALITICA</vt:lpstr>
      <vt:lpstr>DINAMICAS</vt:lpstr>
      <vt:lpstr>BASE_ANALITICA!Tb_Indicador_1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</cp:lastModifiedBy>
  <dcterms:created xsi:type="dcterms:W3CDTF">2025-01-13T17:21:55Z</dcterms:created>
  <dcterms:modified xsi:type="dcterms:W3CDTF">2025-01-14T00:58:04Z</dcterms:modified>
</cp:coreProperties>
</file>