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laine\Documents\Cursos 2025\ExcelcomIA_Santader\"/>
    </mc:Choice>
  </mc:AlternateContent>
  <xr:revisionPtr revIDLastSave="0" documentId="13_ncr:1_{7E139B50-F449-4092-8DA3-BC81BC37DF82}" xr6:coauthVersionLast="47" xr6:coauthVersionMax="47" xr10:uidLastSave="{00000000-0000-0000-0000-000000000000}"/>
  <bookViews>
    <workbookView xWindow="-120" yWindow="-120" windowWidth="20730" windowHeight="11160" xr2:uid="{D8A1DD1A-877A-455D-B7B4-DAF5700B8403}"/>
  </bookViews>
  <sheets>
    <sheet name="SIMULADOR DE INVESTIMENTOS" sheetId="2" r:id="rId1"/>
    <sheet name="tabela de apoio " sheetId="3" r:id="rId2"/>
    <sheet name="perguntas negócio" sheetId="1" r:id="rId3"/>
  </sheets>
  <definedNames>
    <definedName name="aport">'SIMULADOR DE INVESTIMENTOS'!$D$17</definedName>
    <definedName name="patrimonio">'SIMULADOR DE INVESTIMENTOS'!$D$20</definedName>
    <definedName name="qtde_anos">'SIMULADOR DE INVESTIMENTOS'!$D$18</definedName>
    <definedName name="rendimento_carteira">'SIMULADOR DE INVESTIMENTOS'!$D$11</definedName>
    <definedName name="salario">'SIMULADOR DE INVESTIMENTOS'!$D$10</definedName>
    <definedName name="sugestao_investim">'SIMULADOR DE INVESTIMENTOS'!$D$12</definedName>
    <definedName name="taxa_mensal">'SIMULADOR DE INVESTIMENTOS'!$D$19</definedName>
    <definedName name="_xlnm.Print_Titles" localSheetId="0">'SIMULADOR DE INVESTIMENTOS'!$1:$4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A20" i="3"/>
  <c r="A19" i="3"/>
  <c r="A18" i="3"/>
  <c r="A17" i="3"/>
  <c r="A16" i="3"/>
  <c r="A15" i="3"/>
  <c r="A14" i="3"/>
  <c r="A13" i="3"/>
  <c r="A12" i="3"/>
  <c r="A11" i="3"/>
  <c r="A10" i="3"/>
  <c r="A8" i="3"/>
  <c r="A4" i="3"/>
  <c r="A5" i="3"/>
  <c r="A6" i="3"/>
  <c r="A7" i="3"/>
  <c r="A3" i="3"/>
  <c r="C36" i="2" s="1"/>
  <c r="C33" i="2"/>
  <c r="D20" i="2"/>
  <c r="D21" i="2" s="1"/>
  <c r="D12" i="2"/>
  <c r="C29" i="2"/>
  <c r="D29" i="2" s="1"/>
  <c r="C28" i="2"/>
  <c r="D28" i="2" s="1"/>
  <c r="C27" i="2"/>
  <c r="D27" i="2" s="1"/>
  <c r="C26" i="2"/>
  <c r="D26" i="2" s="1"/>
  <c r="C25" i="2"/>
  <c r="D25" i="2" s="1"/>
  <c r="D36" i="2" l="1"/>
  <c r="C40" i="2"/>
  <c r="D40" i="2" s="1"/>
  <c r="C41" i="2"/>
  <c r="D41" i="2" s="1"/>
  <c r="C37" i="2"/>
  <c r="D37" i="2" s="1"/>
  <c r="C38" i="2"/>
  <c r="D38" i="2" s="1"/>
  <c r="C39" i="2"/>
  <c r="D39" i="2" s="1"/>
  <c r="D4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Crislaine</author>
  </authors>
  <commentList>
    <comment ref="B16" authorId="0" shapeId="0" xr:uid="{B4C19F6A-3DD1-4369-A252-BD2F59C1FDB4}">
      <text>
        <r>
          <rPr>
            <b/>
            <sz val="9"/>
            <color indexed="81"/>
            <rFont val="Segoe UI"/>
            <family val="2"/>
          </rPr>
          <t>base</t>
        </r>
      </text>
    </comment>
  </commentList>
</comments>
</file>

<file path=xl/sharedStrings.xml><?xml version="1.0" encoding="utf-8"?>
<sst xmlns="http://schemas.openxmlformats.org/spreadsheetml/2006/main" count="86" uniqueCount="46">
  <si>
    <t>Quanto investir por mês?</t>
  </si>
  <si>
    <t>Por quantos Anos?</t>
  </si>
  <si>
    <t>PERGUNTAS DO NEGÓCIO</t>
  </si>
  <si>
    <t>Patrimônio Acumulado?</t>
  </si>
  <si>
    <t>Dividendos mensais?</t>
  </si>
  <si>
    <t>fazer perguntas e resolver problemas</t>
  </si>
  <si>
    <t>Taxa de rendimento mensal?</t>
  </si>
  <si>
    <t>INVESTIMENTO MENSAL</t>
  </si>
  <si>
    <t>Quantos em 2 Anos?</t>
  </si>
  <si>
    <t>Quantos em 5 Anos?</t>
  </si>
  <si>
    <t>Quantos em 10 Anos?</t>
  </si>
  <si>
    <t>Quantos em 20 Anos?</t>
  </si>
  <si>
    <t>Quantos em 30 Anos?</t>
  </si>
  <si>
    <t>DIVIDENDOS</t>
  </si>
  <si>
    <t>PATRIMÔNIO</t>
  </si>
  <si>
    <t>CONFIGURAÇÕES</t>
  </si>
  <si>
    <t>Rendimento Carteira</t>
  </si>
  <si>
    <t>Salário</t>
  </si>
  <si>
    <t>Sugestão de Investimento</t>
  </si>
  <si>
    <t>Variáveis</t>
  </si>
  <si>
    <t>Dados Base</t>
  </si>
  <si>
    <t>CENÁRIOS</t>
  </si>
  <si>
    <t>Simulador de investimentos</t>
  </si>
  <si>
    <t>Perfil de investidores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</si>
  <si>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</si>
  <si>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</si>
  <si>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</si>
  <si>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</si>
  <si>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</si>
  <si>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</si>
  <si>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</si>
  <si>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</si>
  <si>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</si>
  <si>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</si>
  <si>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</si>
  <si>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</si>
  <si>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</si>
  <si>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Moderado</t>
  </si>
  <si>
    <t>Agressivo</t>
  </si>
  <si>
    <t>CHAVE</t>
  </si>
  <si>
    <t>procv + chave composta</t>
  </si>
  <si>
    <t>SIMULADOR DE ACÚMULO DE PATRIMÔNIOS</t>
  </si>
  <si>
    <r>
      <rPr>
        <sz val="8"/>
        <color rgb="FF9C5700"/>
        <rFont val="Wingdings"/>
        <charset val="2"/>
      </rPr>
      <t xml:space="preserve">ß </t>
    </r>
    <r>
      <rPr>
        <sz val="8"/>
        <color rgb="FF9C5700"/>
        <rFont val="Calibri"/>
        <family val="2"/>
      </rPr>
      <t xml:space="preserve"> </t>
    </r>
    <r>
      <rPr>
        <sz val="8"/>
        <color rgb="FF9C5700"/>
        <rFont val="Calibri"/>
        <family val="2"/>
        <scheme val="minor"/>
      </rPr>
      <t>Selecione o perfil</t>
    </r>
  </si>
  <si>
    <t>AGRESSIVO</t>
  </si>
  <si>
    <t>CSTECH - Soluções em desenvolvimento humano e tecnologia.</t>
  </si>
  <si>
    <t>CONTROLE DE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</si>
</sst>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9C5700"/>
      <name val="Calibri"/>
      <family val="2"/>
      <scheme val="minor"/>
    </font>
    <font>
      <sz val="8"/>
      <color rgb="FF9C5700"/>
      <name val="Wingdings"/>
      <charset val="2"/>
    </font>
    <font>
      <sz val="8"/>
      <color rgb="FF9C5700"/>
      <name val="Calibri"/>
      <family val="2"/>
    </font>
    <font>
      <sz val="8"/>
      <color rgb="FF9C5700"/>
      <name val="Calibri"/>
      <family val="2"/>
      <charset val="2"/>
      <scheme val="minor"/>
    </font>
    <font>
      <b/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theme="4" tint="-0.24994659260841701"/>
      </left>
      <right style="thin">
        <color theme="0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4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4" tint="-0.24994659260841701"/>
      </bottom>
      <diagonal/>
    </border>
    <border>
      <left style="thin">
        <color theme="0" tint="-0.24994659260841701"/>
      </left>
      <right style="medium">
        <color theme="4" tint="-0.24994659260841701"/>
      </right>
      <top style="thin">
        <color theme="0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 style="thin">
        <color theme="0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thin">
        <color theme="0" tint="-0.24994659260841701"/>
      </bottom>
      <diagonal/>
    </border>
    <border>
      <left style="medium">
        <color theme="4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-0.24994659260841701"/>
      </left>
      <right/>
      <top style="thin">
        <color theme="0" tint="-0.24994659260841701"/>
      </top>
      <bottom style="medium">
        <color theme="4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8" applyNumberFormat="0" applyFill="0" applyAlignment="0" applyProtection="0"/>
  </cellStyleXfs>
  <cellXfs count="63">
    <xf numFmtId="0" fontId="0" fillId="0" borderId="0" xfId="0"/>
    <xf numFmtId="0" fontId="5" fillId="3" borderId="1" xfId="0" applyFont="1" applyFill="1" applyBorder="1" applyAlignment="1">
      <alignment vertical="center"/>
    </xf>
    <xf numFmtId="0" fontId="7" fillId="0" borderId="0" xfId="0" applyFont="1"/>
    <xf numFmtId="0" fontId="0" fillId="0" borderId="0" xfId="0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3" fillId="4" borderId="0" xfId="0" applyNumberFormat="1" applyFont="1" applyFill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8" fontId="3" fillId="4" borderId="4" xfId="0" applyNumberFormat="1" applyFont="1" applyFill="1" applyBorder="1" applyAlignment="1">
      <alignment horizontal="center" vertical="center"/>
    </xf>
    <xf numFmtId="8" fontId="3" fillId="4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9" fontId="0" fillId="0" borderId="0" xfId="2" applyFont="1"/>
    <xf numFmtId="0" fontId="2" fillId="2" borderId="0" xfId="3" applyAlignment="1">
      <alignment horizontal="center" vertical="center"/>
    </xf>
    <xf numFmtId="0" fontId="3" fillId="6" borderId="0" xfId="0" applyFont="1" applyFill="1" applyAlignment="1">
      <alignment vertical="center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4" fillId="2" borderId="0" xfId="3" applyFont="1" applyAlignment="1">
      <alignment horizontal="left" vertical="center"/>
    </xf>
    <xf numFmtId="164" fontId="0" fillId="0" borderId="4" xfId="0" applyNumberFormat="1" applyBorder="1" applyAlignment="1" applyProtection="1">
      <alignment horizontal="left" vertical="center"/>
      <protection locked="0"/>
    </xf>
    <xf numFmtId="10" fontId="0" fillId="0" borderId="4" xfId="0" applyNumberFormat="1" applyBorder="1" applyAlignment="1" applyProtection="1">
      <alignment horizontal="left" vertical="center"/>
      <protection locked="0"/>
    </xf>
    <xf numFmtId="164" fontId="0" fillId="6" borderId="6" xfId="0" applyNumberFormat="1" applyFill="1" applyBorder="1" applyAlignment="1" applyProtection="1">
      <alignment horizontal="left" vertical="center"/>
      <protection locked="0"/>
    </xf>
    <xf numFmtId="164" fontId="3" fillId="0" borderId="4" xfId="1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0" fontId="3" fillId="0" borderId="4" xfId="2" applyNumberFormat="1" applyFont="1" applyBorder="1" applyAlignment="1" applyProtection="1">
      <alignment horizontal="center" vertical="center"/>
      <protection locked="0"/>
    </xf>
    <xf numFmtId="0" fontId="15" fillId="2" borderId="0" xfId="3" applyFont="1" applyAlignment="1" applyProtection="1">
      <alignment horizontal="center" vertical="center"/>
      <protection locked="0"/>
    </xf>
    <xf numFmtId="9" fontId="0" fillId="0" borderId="0" xfId="0" applyNumberFormat="1" applyBorder="1" applyAlignment="1" applyProtection="1">
      <alignment horizontal="center" vertical="center"/>
      <protection locked="0"/>
    </xf>
    <xf numFmtId="9" fontId="0" fillId="0" borderId="17" xfId="0" applyNumberFormat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16" fillId="7" borderId="0" xfId="0" applyFont="1" applyFill="1" applyBorder="1" applyAlignment="1">
      <alignment horizontal="center" vertical="center"/>
    </xf>
    <xf numFmtId="0" fontId="17" fillId="0" borderId="20" xfId="4" applyFont="1" applyBorder="1" applyAlignment="1">
      <alignment horizontal="center" vertical="center"/>
    </xf>
    <xf numFmtId="0" fontId="9" fillId="0" borderId="21" xfId="4" applyFont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6" borderId="13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16" xfId="0" applyFill="1" applyBorder="1" applyAlignment="1">
      <alignment vertical="center"/>
    </xf>
  </cellXfs>
  <cellStyles count="5">
    <cellStyle name="Moeda" xfId="1" builtinId="4"/>
    <cellStyle name="Neutro" xfId="3" builtinId="28"/>
    <cellStyle name="Normal" xfId="0" builtinId="0"/>
    <cellStyle name="Porcentagem" xfId="2" builtinId="5"/>
    <cellStyle name="Total" xfId="4" builtinId="25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'SIMULADOR DE INVESTIMENTOS'!$C$35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6-4F8C-A00F-0CBBAFFFF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6-4F8C-A00F-0CBBAFFFF6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E6-4F8C-A00F-0CBBAFFFF6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E6-4F8C-A00F-0CBBAFFFF6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E6-4F8C-A00F-0CBBAFFFF6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E6-4F8C-A00F-0CBBAFFFF6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INVESTIMENTOS'!$B$36:$B$41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INVESTIMENTOS'!$C$36:$C$41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9-467E-9383-0EA0E29EA6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42</xdr:row>
      <xdr:rowOff>95250</xdr:rowOff>
    </xdr:from>
    <xdr:to>
      <xdr:col>3</xdr:col>
      <xdr:colOff>1047749</xdr:colOff>
      <xdr:row>56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EF442-AE61-44FB-B3D2-B3048D94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1905000</xdr:colOff>
      <xdr:row>0</xdr:row>
      <xdr:rowOff>85726</xdr:rowOff>
    </xdr:from>
    <xdr:to>
      <xdr:col>2</xdr:col>
      <xdr:colOff>914400</xdr:colOff>
      <xdr:row>1</xdr:row>
      <xdr:rowOff>55522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C4E6529-99D7-40A9-889C-7708A80599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BFAF8"/>
            </a:clrFrom>
            <a:clrTo>
              <a:srgbClr val="FBFAF8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79" t="31137" r="9683" b="33014"/>
        <a:stretch/>
      </xdr:blipFill>
      <xdr:spPr>
        <a:xfrm>
          <a:off x="2514600" y="85726"/>
          <a:ext cx="1238250" cy="579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627E-97F0-4789-86B2-B0D1016F5136}">
  <sheetPr>
    <tabColor theme="4" tint="-0.249977111117893"/>
    <pageSetUpPr fitToPage="1"/>
  </sheetPr>
  <dimension ref="A1:I42"/>
  <sheetViews>
    <sheetView showGridLines="0" tabSelected="1" workbookViewId="0">
      <selection activeCell="D10" sqref="D10"/>
    </sheetView>
  </sheetViews>
  <sheetFormatPr defaultColWidth="0" defaultRowHeight="15"/>
  <cols>
    <col min="1" max="1" width="9.140625" style="6" customWidth="1"/>
    <col min="2" max="2" width="33.42578125" style="6" customWidth="1"/>
    <col min="3" max="3" width="28" style="6" bestFit="1" customWidth="1"/>
    <col min="4" max="4" width="15.7109375" style="6" customWidth="1"/>
    <col min="5" max="5" width="2" style="6" customWidth="1"/>
    <col min="6" max="9" width="8.5703125" style="6" customWidth="1"/>
    <col min="10" max="11" width="9.140625" style="6" hidden="1" customWidth="1"/>
    <col min="12" max="16384" width="9.140625" style="6" hidden="1"/>
  </cols>
  <sheetData>
    <row r="1" spans="2:4" ht="48" customHeight="1">
      <c r="B1" s="43"/>
      <c r="C1" s="43"/>
      <c r="D1" s="43"/>
    </row>
    <row r="2" spans="2:4">
      <c r="B2" s="44" t="s">
        <v>44</v>
      </c>
      <c r="C2" s="44"/>
      <c r="D2" s="44"/>
    </row>
    <row r="3" spans="2:4">
      <c r="B3" s="42"/>
      <c r="C3" s="42"/>
      <c r="D3" s="42"/>
    </row>
    <row r="4" spans="2:4" ht="23.25">
      <c r="B4" s="46" t="s">
        <v>45</v>
      </c>
      <c r="C4" s="46"/>
      <c r="D4" s="46"/>
    </row>
    <row r="5" spans="2:4" ht="16.5" thickBot="1">
      <c r="B5" s="45" t="s">
        <v>41</v>
      </c>
      <c r="C5" s="45"/>
      <c r="D5" s="45"/>
    </row>
    <row r="6" spans="2:4" ht="15.75" thickTop="1"/>
    <row r="8" spans="2:4" ht="15.75" thickBot="1">
      <c r="B8" s="10" t="s">
        <v>19</v>
      </c>
    </row>
    <row r="9" spans="2:4" ht="18.75">
      <c r="B9" s="47" t="s">
        <v>15</v>
      </c>
      <c r="C9" s="48"/>
      <c r="D9" s="49"/>
    </row>
    <row r="10" spans="2:4">
      <c r="B10" s="59" t="s">
        <v>17</v>
      </c>
      <c r="C10" s="60"/>
      <c r="D10" s="32">
        <v>200</v>
      </c>
    </row>
    <row r="11" spans="2:4">
      <c r="B11" s="59" t="s">
        <v>16</v>
      </c>
      <c r="C11" s="60"/>
      <c r="D11" s="33">
        <v>6.4999999999999997E-3</v>
      </c>
    </row>
    <row r="12" spans="2:4" ht="15.75" thickBot="1">
      <c r="B12" s="61" t="s">
        <v>18</v>
      </c>
      <c r="C12" s="62"/>
      <c r="D12" s="34">
        <f>D10*30%</f>
        <v>60</v>
      </c>
    </row>
    <row r="15" spans="2:4" ht="15.75" thickBot="1">
      <c r="B15" s="10" t="s">
        <v>20</v>
      </c>
    </row>
    <row r="16" spans="2:4" ht="26.25" customHeight="1">
      <c r="B16" s="50" t="s">
        <v>7</v>
      </c>
      <c r="C16" s="51"/>
      <c r="D16" s="52"/>
    </row>
    <row r="17" spans="1:4">
      <c r="B17" s="57" t="s">
        <v>0</v>
      </c>
      <c r="C17" s="58"/>
      <c r="D17" s="35">
        <v>500</v>
      </c>
    </row>
    <row r="18" spans="1:4">
      <c r="B18" s="57" t="s">
        <v>1</v>
      </c>
      <c r="C18" s="58"/>
      <c r="D18" s="36">
        <v>5</v>
      </c>
    </row>
    <row r="19" spans="1:4">
      <c r="B19" s="57" t="s">
        <v>6</v>
      </c>
      <c r="C19" s="58"/>
      <c r="D19" s="37">
        <v>1.0800000000000001E-2</v>
      </c>
    </row>
    <row r="20" spans="1:4">
      <c r="B20" s="53" t="s">
        <v>3</v>
      </c>
      <c r="C20" s="54"/>
      <c r="D20" s="11">
        <f>FV(taxa_mensal,qtde_anos*12,aport*-1)</f>
        <v>41902.00967962922</v>
      </c>
    </row>
    <row r="21" spans="1:4" ht="15.75" thickBot="1">
      <c r="B21" s="55" t="s">
        <v>4</v>
      </c>
      <c r="C21" s="56"/>
      <c r="D21" s="12">
        <f>patrimonio*rendimento_carteira</f>
        <v>272.3630629175899</v>
      </c>
    </row>
    <row r="22" spans="1:4" ht="8.25" customHeight="1"/>
    <row r="23" spans="1:4" ht="15.75" thickBot="1">
      <c r="B23" s="10" t="s">
        <v>22</v>
      </c>
    </row>
    <row r="24" spans="1:4" ht="30.75" customHeight="1">
      <c r="B24" s="1" t="s">
        <v>21</v>
      </c>
      <c r="C24" s="29" t="s">
        <v>14</v>
      </c>
      <c r="D24" s="30" t="s">
        <v>13</v>
      </c>
    </row>
    <row r="25" spans="1:4">
      <c r="A25" s="13">
        <v>2</v>
      </c>
      <c r="B25" s="14" t="s">
        <v>8</v>
      </c>
      <c r="C25" s="15">
        <f>FV($D$19,$A25*12,$D$17*-1)</f>
        <v>13615.431830290796</v>
      </c>
      <c r="D25" s="16">
        <f>C25*rendimento_carteira</f>
        <v>88.500306896890166</v>
      </c>
    </row>
    <row r="26" spans="1:4">
      <c r="A26" s="13">
        <v>5</v>
      </c>
      <c r="B26" s="14" t="s">
        <v>9</v>
      </c>
      <c r="C26" s="15">
        <f>FV($D$19,$A26*12,$D$17*-1)</f>
        <v>41902.00967962922</v>
      </c>
      <c r="D26" s="16">
        <f>C26*rendimento_carteira</f>
        <v>272.3630629175899</v>
      </c>
    </row>
    <row r="27" spans="1:4">
      <c r="A27" s="13">
        <v>10</v>
      </c>
      <c r="B27" s="14" t="s">
        <v>10</v>
      </c>
      <c r="C27" s="15">
        <f>FV($D$19,$A27*12,$D$17*-1)</f>
        <v>121728.83312740005</v>
      </c>
      <c r="D27" s="16">
        <f>C27*rendimento_carteira</f>
        <v>791.23741532810027</v>
      </c>
    </row>
    <row r="28" spans="1:4">
      <c r="A28" s="13">
        <v>20</v>
      </c>
      <c r="B28" s="14" t="s">
        <v>11</v>
      </c>
      <c r="C28" s="15">
        <f>FV($D$19,$A28*12,$D$17*-1)</f>
        <v>563524.49664926168</v>
      </c>
      <c r="D28" s="16">
        <f>C28*rendimento_carteira</f>
        <v>3662.9092282202009</v>
      </c>
    </row>
    <row r="29" spans="1:4" ht="15.75" thickBot="1">
      <c r="A29" s="13">
        <v>30</v>
      </c>
      <c r="B29" s="17" t="s">
        <v>12</v>
      </c>
      <c r="C29" s="18">
        <f>FV($D$19,$A29*12,D17*-1)</f>
        <v>2166952.4051583759</v>
      </c>
      <c r="D29" s="19">
        <f>C29*rendimento_carteira</f>
        <v>14085.190633529442</v>
      </c>
    </row>
    <row r="30" spans="1:4" ht="7.5" customHeight="1"/>
    <row r="31" spans="1:4">
      <c r="B31" s="10" t="s">
        <v>23</v>
      </c>
    </row>
    <row r="32" spans="1:4">
      <c r="B32" s="25" t="s">
        <v>24</v>
      </c>
      <c r="C32" s="38" t="s">
        <v>43</v>
      </c>
      <c r="D32" s="31" t="s">
        <v>42</v>
      </c>
    </row>
    <row r="33" spans="2:4">
      <c r="B33" s="26" t="s">
        <v>25</v>
      </c>
      <c r="C33" s="27">
        <f>aport</f>
        <v>500</v>
      </c>
      <c r="D33" s="28"/>
    </row>
    <row r="35" spans="2:4">
      <c r="B35" s="5" t="s">
        <v>26</v>
      </c>
      <c r="C35" s="5" t="s">
        <v>27</v>
      </c>
      <c r="D35" s="5" t="s">
        <v>28</v>
      </c>
    </row>
    <row r="36" spans="2:4">
      <c r="B36" s="7" t="s">
        <v>29</v>
      </c>
      <c r="C36" s="9">
        <f>VLOOKUP($C$32&amp;"-"&amp;B36,'tabela de apoio '!$A:$D,4,FALSE)</f>
        <v>0.5</v>
      </c>
      <c r="D36" s="20">
        <f>C36*$C$33</f>
        <v>250</v>
      </c>
    </row>
    <row r="37" spans="2:4">
      <c r="B37" s="7" t="s">
        <v>30</v>
      </c>
      <c r="C37" s="9">
        <f>VLOOKUP($C$32&amp;"-"&amp;B37,'tabela de apoio '!$A:$D,4,FALSE)</f>
        <v>0.1</v>
      </c>
      <c r="D37" s="20">
        <f t="shared" ref="D37:D41" si="0">C37*$C$33</f>
        <v>50</v>
      </c>
    </row>
    <row r="38" spans="2:4">
      <c r="B38" s="7" t="s">
        <v>31</v>
      </c>
      <c r="C38" s="9">
        <f>VLOOKUP($C$32&amp;"-"&amp;B38,'tabela de apoio '!$A:$D,4,FALSE)</f>
        <v>0.05</v>
      </c>
      <c r="D38" s="20">
        <f t="shared" si="0"/>
        <v>25</v>
      </c>
    </row>
    <row r="39" spans="2:4">
      <c r="B39" s="7" t="s">
        <v>32</v>
      </c>
      <c r="C39" s="9">
        <f>VLOOKUP($C$32&amp;"-"&amp;B39,'tabela de apoio '!$A:$D,4,FALSE)</f>
        <v>0.05</v>
      </c>
      <c r="D39" s="20">
        <f t="shared" si="0"/>
        <v>25</v>
      </c>
    </row>
    <row r="40" spans="2:4">
      <c r="B40" s="7" t="s">
        <v>33</v>
      </c>
      <c r="C40" s="9">
        <f>VLOOKUP($C$32&amp;"-"&amp;B40,'tabela de apoio '!$A:$D,4,FALSE)</f>
        <v>0.2</v>
      </c>
      <c r="D40" s="20">
        <f t="shared" si="0"/>
        <v>100</v>
      </c>
    </row>
    <row r="41" spans="2:4">
      <c r="B41" s="7" t="s">
        <v>34</v>
      </c>
      <c r="C41" s="9">
        <f>VLOOKUP($C$32&amp;"-"&amp;B41,'tabela de apoio '!$A:$D,4,FALSE)</f>
        <v>0.1</v>
      </c>
      <c r="D41" s="20">
        <f t="shared" si="0"/>
        <v>50</v>
      </c>
    </row>
    <row r="42" spans="2:4">
      <c r="B42" s="5"/>
      <c r="C42" s="5"/>
      <c r="D42" s="8">
        <f>SUM(D36:D41)</f>
        <v>500</v>
      </c>
    </row>
  </sheetData>
  <sheetProtection sheet="1" objects="1" scenarios="1" selectLockedCells="1"/>
  <mergeCells count="13">
    <mergeCell ref="B20:C20"/>
    <mergeCell ref="B21:C21"/>
    <mergeCell ref="B19:C19"/>
    <mergeCell ref="B18:C18"/>
    <mergeCell ref="B17:C17"/>
    <mergeCell ref="B2:D2"/>
    <mergeCell ref="B5:D5"/>
    <mergeCell ref="B4:D4"/>
    <mergeCell ref="B9:D9"/>
    <mergeCell ref="B16:D16"/>
    <mergeCell ref="B10:C10"/>
    <mergeCell ref="B11:C11"/>
    <mergeCell ref="B12:C12"/>
  </mergeCells>
  <dataValidations count="1">
    <dataValidation type="list" allowBlank="1" showInputMessage="1" showErrorMessage="1" sqref="C32" xr:uid="{3E039CED-1FF9-4285-BF41-C3C12984AC9C}">
      <formula1>"CONSERVADOR,MODERADO,AGRESSIVO"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73" orientation="portrait" r:id="rId1"/>
  <headerFooter>
    <oddFooter>&amp;LPorto União - SC&amp;R&amp;8&amp;P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AFFF-5B7E-464B-B727-A76EB5FA4ACB}">
  <dimension ref="A1:G20"/>
  <sheetViews>
    <sheetView zoomScale="90" zoomScaleNormal="90" workbookViewId="0">
      <selection activeCell="D6" sqref="D6"/>
    </sheetView>
  </sheetViews>
  <sheetFormatPr defaultRowHeight="15"/>
  <cols>
    <col min="1" max="1" width="29.7109375" bestFit="1" customWidth="1"/>
    <col min="2" max="2" width="12.7109375" bestFit="1" customWidth="1"/>
    <col min="3" max="3" width="16.85546875" bestFit="1" customWidth="1"/>
    <col min="4" max="4" width="6.5703125" bestFit="1" customWidth="1"/>
    <col min="6" max="6" width="16" customWidth="1"/>
  </cols>
  <sheetData>
    <row r="1" spans="1:7">
      <c r="A1" s="2" t="s">
        <v>40</v>
      </c>
    </row>
    <row r="2" spans="1:7">
      <c r="A2" s="4" t="s">
        <v>39</v>
      </c>
      <c r="B2" s="4" t="s">
        <v>24</v>
      </c>
      <c r="C2" s="5" t="s">
        <v>26</v>
      </c>
      <c r="D2" s="5" t="s">
        <v>36</v>
      </c>
    </row>
    <row r="3" spans="1:7">
      <c r="A3" s="3" t="str">
        <f>$B$3&amp;"-"&amp;C3</f>
        <v>Conservador-Papel</v>
      </c>
      <c r="B3" s="3" t="s">
        <v>35</v>
      </c>
      <c r="C3" s="21" t="s">
        <v>29</v>
      </c>
      <c r="D3" s="39">
        <v>0.3</v>
      </c>
    </row>
    <row r="4" spans="1:7">
      <c r="A4" s="3" t="str">
        <f t="shared" ref="A4:A7" si="0">$B$3&amp;"-"&amp;C4</f>
        <v>Conservador-Tijolo</v>
      </c>
      <c r="B4" s="3" t="s">
        <v>35</v>
      </c>
      <c r="C4" s="21" t="s">
        <v>30</v>
      </c>
      <c r="D4" s="39">
        <v>0.5</v>
      </c>
      <c r="F4" s="3"/>
      <c r="G4" s="24"/>
    </row>
    <row r="5" spans="1:7">
      <c r="A5" s="3" t="str">
        <f t="shared" si="0"/>
        <v>Conservador-Híbridos</v>
      </c>
      <c r="B5" s="3" t="s">
        <v>35</v>
      </c>
      <c r="C5" s="21" t="s">
        <v>31</v>
      </c>
      <c r="D5" s="39">
        <v>0.1</v>
      </c>
    </row>
    <row r="6" spans="1:7">
      <c r="A6" s="3" t="str">
        <f t="shared" si="0"/>
        <v>Conservador-FOFs</v>
      </c>
      <c r="B6" s="3" t="s">
        <v>35</v>
      </c>
      <c r="C6" s="21" t="s">
        <v>32</v>
      </c>
      <c r="D6" s="39">
        <v>0.1</v>
      </c>
    </row>
    <row r="7" spans="1:7">
      <c r="A7" s="3" t="str">
        <f t="shared" si="0"/>
        <v>Conservador-Desenvolvimento</v>
      </c>
      <c r="B7" s="3" t="s">
        <v>35</v>
      </c>
      <c r="C7" s="21" t="s">
        <v>33</v>
      </c>
      <c r="D7" s="39">
        <v>0</v>
      </c>
    </row>
    <row r="8" spans="1:7" ht="15.75" thickBot="1">
      <c r="A8" s="22" t="str">
        <f>$B$3&amp;"-"&amp;C8</f>
        <v>Conservador-Hotelarias</v>
      </c>
      <c r="B8" s="22" t="s">
        <v>35</v>
      </c>
      <c r="C8" s="23" t="s">
        <v>34</v>
      </c>
      <c r="D8" s="40">
        <v>0</v>
      </c>
    </row>
    <row r="9" spans="1:7">
      <c r="A9" s="3" t="str">
        <f>$B$9&amp;"-"&amp;C9</f>
        <v>Moderado-Papel</v>
      </c>
      <c r="B9" s="3" t="s">
        <v>37</v>
      </c>
      <c r="C9" s="21" t="s">
        <v>29</v>
      </c>
      <c r="D9" s="39">
        <v>0.32</v>
      </c>
    </row>
    <row r="10" spans="1:7">
      <c r="A10" s="3" t="str">
        <f t="shared" ref="A10:A14" si="1">$B$9&amp;"-"&amp;C10</f>
        <v>Moderado-Tijolo</v>
      </c>
      <c r="B10" s="3" t="s">
        <v>37</v>
      </c>
      <c r="C10" s="21" t="s">
        <v>30</v>
      </c>
      <c r="D10" s="39">
        <v>0.4</v>
      </c>
    </row>
    <row r="11" spans="1:7">
      <c r="A11" s="3" t="str">
        <f t="shared" si="1"/>
        <v>Moderado-Híbridos</v>
      </c>
      <c r="B11" s="3" t="s">
        <v>37</v>
      </c>
      <c r="C11" s="21" t="s">
        <v>31</v>
      </c>
      <c r="D11" s="39">
        <v>0.08</v>
      </c>
    </row>
    <row r="12" spans="1:7">
      <c r="A12" s="3" t="str">
        <f t="shared" si="1"/>
        <v>Moderado-FOFs</v>
      </c>
      <c r="B12" s="3" t="s">
        <v>37</v>
      </c>
      <c r="C12" s="21" t="s">
        <v>32</v>
      </c>
      <c r="D12" s="39">
        <v>0.05</v>
      </c>
    </row>
    <row r="13" spans="1:7">
      <c r="A13" s="3" t="str">
        <f t="shared" si="1"/>
        <v>Moderado-Desenvolvimento</v>
      </c>
      <c r="B13" s="3" t="s">
        <v>37</v>
      </c>
      <c r="C13" s="21" t="s">
        <v>33</v>
      </c>
      <c r="D13" s="39">
        <v>0.05</v>
      </c>
    </row>
    <row r="14" spans="1:7" ht="15.75" thickBot="1">
      <c r="A14" s="22" t="str">
        <f t="shared" si="1"/>
        <v>Moderado-Hotelarias</v>
      </c>
      <c r="B14" s="22" t="s">
        <v>37</v>
      </c>
      <c r="C14" s="23" t="s">
        <v>34</v>
      </c>
      <c r="D14" s="40">
        <v>0.1</v>
      </c>
    </row>
    <row r="15" spans="1:7">
      <c r="A15" t="str">
        <f>$B$15&amp;"-"&amp;C15</f>
        <v>Agressivo-Papel</v>
      </c>
      <c r="B15" t="s">
        <v>38</v>
      </c>
      <c r="C15" s="7" t="s">
        <v>29</v>
      </c>
      <c r="D15" s="41">
        <v>0.5</v>
      </c>
    </row>
    <row r="16" spans="1:7">
      <c r="A16" t="str">
        <f t="shared" ref="A16:A20" si="2">$B$15&amp;"-"&amp;C16</f>
        <v>Agressivo-Tijolo</v>
      </c>
      <c r="B16" t="s">
        <v>38</v>
      </c>
      <c r="C16" s="7" t="s">
        <v>30</v>
      </c>
      <c r="D16" s="41">
        <v>0.1</v>
      </c>
    </row>
    <row r="17" spans="1:4">
      <c r="A17" t="str">
        <f t="shared" si="2"/>
        <v>Agressivo-Híbridos</v>
      </c>
      <c r="B17" t="s">
        <v>38</v>
      </c>
      <c r="C17" s="7" t="s">
        <v>31</v>
      </c>
      <c r="D17" s="41">
        <v>0.05</v>
      </c>
    </row>
    <row r="18" spans="1:4">
      <c r="A18" t="str">
        <f t="shared" si="2"/>
        <v>Agressivo-FOFs</v>
      </c>
      <c r="B18" t="s">
        <v>38</v>
      </c>
      <c r="C18" s="7" t="s">
        <v>32</v>
      </c>
      <c r="D18" s="41">
        <v>0.05</v>
      </c>
    </row>
    <row r="19" spans="1:4">
      <c r="A19" t="str">
        <f t="shared" si="2"/>
        <v>Agressivo-Desenvolvimento</v>
      </c>
      <c r="B19" t="s">
        <v>38</v>
      </c>
      <c r="C19" s="7" t="s">
        <v>33</v>
      </c>
      <c r="D19" s="41">
        <v>0.2</v>
      </c>
    </row>
    <row r="20" spans="1:4">
      <c r="A20" t="str">
        <f t="shared" si="2"/>
        <v>Agressivo-Hotelarias</v>
      </c>
      <c r="B20" t="s">
        <v>38</v>
      </c>
      <c r="C20" s="7" t="s">
        <v>34</v>
      </c>
      <c r="D20" s="41">
        <v>0.1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C317-948A-4247-8E72-B7E40FB6194A}">
  <dimension ref="A1:A13"/>
  <sheetViews>
    <sheetView workbookViewId="0">
      <selection activeCell="E12" sqref="E12"/>
    </sheetView>
  </sheetViews>
  <sheetFormatPr defaultRowHeight="15"/>
  <sheetData>
    <row r="1" spans="1:1">
      <c r="A1" t="s">
        <v>2</v>
      </c>
    </row>
    <row r="3" spans="1:1">
      <c r="A3" t="s">
        <v>0</v>
      </c>
    </row>
    <row r="4" spans="1:1">
      <c r="A4" t="s">
        <v>1</v>
      </c>
    </row>
    <row r="5" spans="1:1">
      <c r="A5" t="s">
        <v>6</v>
      </c>
    </row>
    <row r="7" spans="1:1">
      <c r="A7" t="s">
        <v>3</v>
      </c>
    </row>
    <row r="8" spans="1:1">
      <c r="A8" t="s">
        <v>4</v>
      </c>
    </row>
    <row r="13" spans="1:1">
      <c r="A13" t="s">
        <v>5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SIMULADOR DE INVESTIMENTOS</vt:lpstr>
      <vt:lpstr>tabela de apoio </vt:lpstr>
      <vt:lpstr>perguntas negócio</vt:lpstr>
      <vt:lpstr>aport</vt:lpstr>
      <vt:lpstr>patrimonio</vt:lpstr>
      <vt:lpstr>qtde_anos</vt:lpstr>
      <vt:lpstr>rendimento_carteira</vt:lpstr>
      <vt:lpstr>salario</vt:lpstr>
      <vt:lpstr>sugestao_investim</vt:lpstr>
      <vt:lpstr>taxa_mensal</vt:lpstr>
      <vt:lpstr>'SIMULADOR DE INVESTIMENTOS'!Titulos_de_impressao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Crislaine</dc:creator>
  <cp:lastModifiedBy>Crislaine</cp:lastModifiedBy>
  <cp:lastPrinted>2025-05-22T22:54:58Z</cp:lastPrinted>
  <dcterms:created xsi:type="dcterms:W3CDTF">2025-05-14T21:38:02Z</dcterms:created>
  <dcterms:modified xsi:type="dcterms:W3CDTF">2025-06-23T00:24:33Z</dcterms:modified>
</cp:coreProperties>
</file>