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watchPLB\"/>
    </mc:Choice>
  </mc:AlternateContent>
  <xr:revisionPtr revIDLastSave="0" documentId="13_ncr:1_{958C3BF7-B469-4BA9-8647-640930542B7D}" xr6:coauthVersionLast="40" xr6:coauthVersionMax="40" xr10:uidLastSave="{00000000-0000-0000-0000-000000000000}"/>
  <bookViews>
    <workbookView xWindow="0" yWindow="0" windowWidth="28800" windowHeight="12225" xr2:uid="{BDC3154E-11E0-43BD-B7A2-F057E192DB9B}"/>
  </bookViews>
  <sheets>
    <sheet name="BatteryCharger" sheetId="1" r:id="rId1"/>
    <sheet name="Stromverbrauch" sheetId="2" r:id="rId2"/>
    <sheet name="Spannungsregler" sheetId="3" r:id="rId3"/>
    <sheet name="Batteriespannungsmessu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E8" i="1" l="1"/>
  <c r="B3" i="1"/>
  <c r="B7" i="4" l="1"/>
  <c r="D7" i="3" l="1"/>
  <c r="C7" i="3"/>
  <c r="B7" i="3"/>
  <c r="D5" i="3"/>
  <c r="C5" i="3"/>
  <c r="B5" i="3"/>
  <c r="B3" i="2" l="1"/>
  <c r="B9" i="2" s="1"/>
  <c r="B10" i="2" s="1"/>
  <c r="B13" i="2" s="1"/>
  <c r="B9" i="1" l="1"/>
  <c r="B11" i="1" l="1"/>
</calcChain>
</file>

<file path=xl/sharedStrings.xml><?xml version="1.0" encoding="utf-8"?>
<sst xmlns="http://schemas.openxmlformats.org/spreadsheetml/2006/main" count="73" uniqueCount="49">
  <si>
    <t>R2</t>
  </si>
  <si>
    <t>Ohm</t>
  </si>
  <si>
    <t>vBat</t>
  </si>
  <si>
    <t>V</t>
  </si>
  <si>
    <t xml:space="preserve">R1 </t>
  </si>
  <si>
    <t>R3</t>
  </si>
  <si>
    <t>R4</t>
  </si>
  <si>
    <t>viset_charge</t>
  </si>
  <si>
    <t>viset_precharge</t>
  </si>
  <si>
    <t>icharge</t>
  </si>
  <si>
    <t>A</t>
  </si>
  <si>
    <t>R5</t>
  </si>
  <si>
    <t>iprecharge</t>
  </si>
  <si>
    <t>R50</t>
  </si>
  <si>
    <t>R51</t>
  </si>
  <si>
    <t>R52</t>
  </si>
  <si>
    <t>R49</t>
  </si>
  <si>
    <t>R48</t>
  </si>
  <si>
    <t>Maximaler Dauerhafter Stromverbrauch</t>
  </si>
  <si>
    <t>STM</t>
  </si>
  <si>
    <t>LEDS</t>
  </si>
  <si>
    <t>USB to UART</t>
  </si>
  <si>
    <t>GPS</t>
  </si>
  <si>
    <t>mA</t>
  </si>
  <si>
    <t>0.3*9</t>
  </si>
  <si>
    <t>Verlustleistung</t>
  </si>
  <si>
    <t>BatterieSpannung</t>
  </si>
  <si>
    <t>Versorgungsspannung</t>
  </si>
  <si>
    <t>Gesamt ma</t>
  </si>
  <si>
    <t>Gesamt a</t>
  </si>
  <si>
    <t>BLE</t>
  </si>
  <si>
    <t>4s zu 12.5V</t>
  </si>
  <si>
    <t>Int.referenz</t>
  </si>
  <si>
    <t>4s zu 10V</t>
  </si>
  <si>
    <t>10V zu 3V3</t>
  </si>
  <si>
    <t>R1 (ausgewählt)</t>
  </si>
  <si>
    <t>R2 (Berechnet)</t>
  </si>
  <si>
    <t>R2 (ausgewählt</t>
  </si>
  <si>
    <t>Ausgangsspannung Ziel</t>
  </si>
  <si>
    <t>Ausgangsspannung</t>
  </si>
  <si>
    <t>Spannungsteiler</t>
  </si>
  <si>
    <t>Eingang</t>
  </si>
  <si>
    <t>oberer R</t>
  </si>
  <si>
    <t>gewünschte max.Ausgang</t>
  </si>
  <si>
    <t>unterer R</t>
  </si>
  <si>
    <t>berechneter max ausgang</t>
  </si>
  <si>
    <t>calculated</t>
  </si>
  <si>
    <t>R5 gewählt</t>
  </si>
  <si>
    <t>Vbat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</si>
</sst>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E887-1242-49EC-8613-3B794B34CA36}">
  <dimension ref="A1:E11"/>
  <sheetViews>
    <sheetView tabSelected="1" zoomScale="160" zoomScaleNormal="160" workbookViewId="0">
      <selection activeCell="E8" sqref="E8"/>
    </sheetView>
  </sheetViews>
  <sheetFormatPr defaultRowHeight="15" x14ac:dyDescent="0.25"/>
  <cols>
    <col min="1" max="1" width="15.28515625" bestFit="1" customWidth="1"/>
    <col min="4" max="4" width="10" bestFit="1" customWidth="1"/>
    <col min="6" max="6" width="12.42578125" bestFit="1" customWidth="1"/>
  </cols>
  <sheetData>
    <row r="1" spans="1:5" x14ac:dyDescent="0.25">
      <c r="A1" t="s">
        <v>2</v>
      </c>
      <c r="B1">
        <v>16.8</v>
      </c>
      <c r="C1" t="s">
        <v>3</v>
      </c>
      <c r="D1" t="s">
        <v>48</v>
      </c>
      <c r="E1">
        <f>(0.15*10^-6*E3*B2)/(1.245*(B2+E3))</f>
        <v>1.3799038518606443E-3</v>
      </c>
    </row>
    <row r="2" spans="1:5" x14ac:dyDescent="0.25">
      <c r="A2" t="s">
        <v>0</v>
      </c>
      <c r="B2">
        <v>12400</v>
      </c>
      <c r="C2" t="s">
        <v>1</v>
      </c>
      <c r="D2" t="s">
        <v>15</v>
      </c>
    </row>
    <row r="3" spans="1:5" x14ac:dyDescent="0.25">
      <c r="A3" t="s">
        <v>4</v>
      </c>
      <c r="B3">
        <f>(B2*(B1-1.245))/(1.245+B2*0.3*10^-6)</f>
        <v>154463.77090140304</v>
      </c>
      <c r="C3" t="s">
        <v>1</v>
      </c>
      <c r="D3" t="s">
        <v>14</v>
      </c>
      <c r="E3">
        <v>150000</v>
      </c>
    </row>
    <row r="4" spans="1:5" x14ac:dyDescent="0.25">
      <c r="A4" t="s">
        <v>5</v>
      </c>
      <c r="B4">
        <v>0.25</v>
      </c>
      <c r="C4" t="s">
        <v>1</v>
      </c>
      <c r="D4" t="s">
        <v>13</v>
      </c>
    </row>
    <row r="5" spans="1:5" x14ac:dyDescent="0.25">
      <c r="A5" t="s">
        <v>6</v>
      </c>
      <c r="B5">
        <v>3900</v>
      </c>
      <c r="C5" t="s">
        <v>1</v>
      </c>
      <c r="D5" t="s">
        <v>16</v>
      </c>
    </row>
    <row r="6" spans="1:5" x14ac:dyDescent="0.25">
      <c r="A6" t="s">
        <v>8</v>
      </c>
      <c r="B6">
        <v>0.3</v>
      </c>
      <c r="C6" t="s">
        <v>3</v>
      </c>
    </row>
    <row r="7" spans="1:5" x14ac:dyDescent="0.25">
      <c r="A7" t="s">
        <v>7</v>
      </c>
      <c r="B7">
        <v>3.3</v>
      </c>
      <c r="C7" t="s">
        <v>3</v>
      </c>
    </row>
    <row r="8" spans="1:5" x14ac:dyDescent="0.25">
      <c r="A8" t="s">
        <v>9</v>
      </c>
      <c r="B8">
        <v>0.156</v>
      </c>
      <c r="C8" t="s">
        <v>10</v>
      </c>
      <c r="D8" t="s">
        <v>46</v>
      </c>
      <c r="E8">
        <f>(B7*(B5/B10)-60*10^-6)/B4</f>
        <v>0.15576000000000001</v>
      </c>
    </row>
    <row r="9" spans="1:5" x14ac:dyDescent="0.25">
      <c r="A9" t="s">
        <v>11</v>
      </c>
      <c r="B9">
        <f>B5/( (B8*B4)/B7)</f>
        <v>330000</v>
      </c>
      <c r="C9" t="s">
        <v>1</v>
      </c>
      <c r="D9" t="s">
        <v>17</v>
      </c>
    </row>
    <row r="10" spans="1:5" x14ac:dyDescent="0.25">
      <c r="A10" t="s">
        <v>47</v>
      </c>
      <c r="B10">
        <v>330000</v>
      </c>
    </row>
    <row r="11" spans="1:5" x14ac:dyDescent="0.25">
      <c r="A11" t="s">
        <v>12</v>
      </c>
      <c r="B11">
        <f>(B6*B5/B9)/B4</f>
        <v>1.4181818181818183E-2</v>
      </c>
      <c r="C1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A296-EE65-4445-A3C7-1A0E72AFB5DD}">
  <dimension ref="A1:D13"/>
  <sheetViews>
    <sheetView workbookViewId="0">
      <selection activeCell="C9" sqref="C9"/>
    </sheetView>
  </sheetViews>
  <sheetFormatPr defaultRowHeight="15" x14ac:dyDescent="0.25"/>
  <cols>
    <col min="1" max="1" width="37" bestFit="1" customWidth="1"/>
  </cols>
  <sheetData>
    <row r="1" spans="1:4" x14ac:dyDescent="0.25">
      <c r="A1" t="s">
        <v>18</v>
      </c>
    </row>
    <row r="2" spans="1:4" x14ac:dyDescent="0.25">
      <c r="A2" t="s">
        <v>19</v>
      </c>
      <c r="B2">
        <v>7.4</v>
      </c>
      <c r="C2" t="s">
        <v>23</v>
      </c>
    </row>
    <row r="3" spans="1:4" x14ac:dyDescent="0.25">
      <c r="A3" t="s">
        <v>20</v>
      </c>
      <c r="B3">
        <f>0.3*9</f>
        <v>2.6999999999999997</v>
      </c>
      <c r="C3" t="s">
        <v>23</v>
      </c>
      <c r="D3" t="s">
        <v>24</v>
      </c>
    </row>
    <row r="4" spans="1:4" x14ac:dyDescent="0.25">
      <c r="A4" t="s">
        <v>21</v>
      </c>
      <c r="B4">
        <v>12</v>
      </c>
      <c r="C4" t="s">
        <v>23</v>
      </c>
    </row>
    <row r="5" spans="1:4" x14ac:dyDescent="0.25">
      <c r="A5" t="s">
        <v>22</v>
      </c>
      <c r="B5">
        <v>25</v>
      </c>
      <c r="C5" t="s">
        <v>23</v>
      </c>
    </row>
    <row r="6" spans="1:4" x14ac:dyDescent="0.25">
      <c r="A6" t="s">
        <v>30</v>
      </c>
      <c r="B6">
        <v>13</v>
      </c>
      <c r="C6" t="s">
        <v>23</v>
      </c>
    </row>
    <row r="9" spans="1:4" x14ac:dyDescent="0.25">
      <c r="A9" t="s">
        <v>28</v>
      </c>
      <c r="B9">
        <f>SUM(B2:B6)</f>
        <v>60.1</v>
      </c>
    </row>
    <row r="10" spans="1:4" x14ac:dyDescent="0.25">
      <c r="A10" t="s">
        <v>29</v>
      </c>
      <c r="B10">
        <f>B9/1000</f>
        <v>6.0100000000000001E-2</v>
      </c>
    </row>
    <row r="11" spans="1:4" x14ac:dyDescent="0.25">
      <c r="A11" t="s">
        <v>26</v>
      </c>
      <c r="B11">
        <v>16.8</v>
      </c>
      <c r="C11" t="s">
        <v>3</v>
      </c>
    </row>
    <row r="12" spans="1:4" x14ac:dyDescent="0.25">
      <c r="A12" t="s">
        <v>27</v>
      </c>
      <c r="B12">
        <v>3.3</v>
      </c>
      <c r="C12" t="s">
        <v>3</v>
      </c>
    </row>
    <row r="13" spans="1:4" x14ac:dyDescent="0.25">
      <c r="A13" t="s">
        <v>25</v>
      </c>
      <c r="B13">
        <f>(B11-B12)*B10</f>
        <v>0.81135000000000002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C5AB-2278-40F5-B04E-501C2C4B16A4}">
  <dimension ref="A1:E7"/>
  <sheetViews>
    <sheetView workbookViewId="0">
      <selection activeCell="G2" sqref="G2"/>
    </sheetView>
  </sheetViews>
  <sheetFormatPr defaultRowHeight="15" x14ac:dyDescent="0.25"/>
  <cols>
    <col min="1" max="1" width="22" bestFit="1" customWidth="1"/>
    <col min="2" max="2" width="10.5703125" bestFit="1" customWidth="1"/>
    <col min="3" max="3" width="9" bestFit="1" customWidth="1"/>
    <col min="4" max="4" width="10.42578125" bestFit="1" customWidth="1"/>
  </cols>
  <sheetData>
    <row r="1" spans="1:5" x14ac:dyDescent="0.25">
      <c r="B1" t="s">
        <v>31</v>
      </c>
      <c r="C1" t="s">
        <v>33</v>
      </c>
      <c r="D1" t="s">
        <v>34</v>
      </c>
    </row>
    <row r="2" spans="1:5" x14ac:dyDescent="0.25">
      <c r="A2" t="s">
        <v>32</v>
      </c>
      <c r="B2">
        <v>1.25</v>
      </c>
      <c r="C2">
        <v>1.25</v>
      </c>
      <c r="D2">
        <v>1.25</v>
      </c>
      <c r="E2" t="s">
        <v>3</v>
      </c>
    </row>
    <row r="3" spans="1:5" x14ac:dyDescent="0.25">
      <c r="A3" t="s">
        <v>38</v>
      </c>
      <c r="B3">
        <v>12.5</v>
      </c>
      <c r="C3">
        <v>10</v>
      </c>
      <c r="D3">
        <v>3.3</v>
      </c>
      <c r="E3" t="s">
        <v>3</v>
      </c>
    </row>
    <row r="4" spans="1:5" x14ac:dyDescent="0.25">
      <c r="A4" t="s">
        <v>35</v>
      </c>
      <c r="B4">
        <v>5100</v>
      </c>
      <c r="C4">
        <v>5100</v>
      </c>
      <c r="D4">
        <v>5100</v>
      </c>
      <c r="E4" t="s">
        <v>1</v>
      </c>
    </row>
    <row r="5" spans="1:5" x14ac:dyDescent="0.25">
      <c r="A5" t="s">
        <v>36</v>
      </c>
      <c r="B5">
        <f>((B3/B2)-1)*B4</f>
        <v>45900</v>
      </c>
      <c r="C5">
        <f>((C3/C2)-1)*C4</f>
        <v>35700</v>
      </c>
      <c r="D5">
        <f>((D3/D2)-1)*D4</f>
        <v>8363.9999999999982</v>
      </c>
      <c r="E5" t="s">
        <v>1</v>
      </c>
    </row>
    <row r="6" spans="1:5" x14ac:dyDescent="0.25">
      <c r="A6" t="s">
        <v>37</v>
      </c>
      <c r="B6">
        <v>47000</v>
      </c>
      <c r="C6">
        <v>33000</v>
      </c>
      <c r="D6">
        <v>8200</v>
      </c>
      <c r="E6" t="s">
        <v>1</v>
      </c>
    </row>
    <row r="7" spans="1:5" x14ac:dyDescent="0.25">
      <c r="A7" t="s">
        <v>39</v>
      </c>
      <c r="B7" s="1">
        <f>1.25*(1+(B6/B4))</f>
        <v>12.769607843137255</v>
      </c>
      <c r="C7" s="1">
        <f>1.25*(1+(C6/C4))</f>
        <v>9.3382352941176467</v>
      </c>
      <c r="D7" s="1">
        <f>1.25*(1+(D6/D4))</f>
        <v>3.2598039215686274</v>
      </c>
      <c r="E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910B-4AF3-41D0-A293-80A21D887432}">
  <dimension ref="A1:C7"/>
  <sheetViews>
    <sheetView workbookViewId="0">
      <selection activeCell="B6" sqref="B6"/>
    </sheetView>
  </sheetViews>
  <sheetFormatPr defaultRowHeight="15" x14ac:dyDescent="0.25"/>
  <cols>
    <col min="1" max="1" width="24.28515625" bestFit="1" customWidth="1"/>
  </cols>
  <sheetData>
    <row r="1" spans="1:3" x14ac:dyDescent="0.25">
      <c r="A1" t="s">
        <v>40</v>
      </c>
    </row>
    <row r="3" spans="1:3" x14ac:dyDescent="0.25">
      <c r="A3" t="s">
        <v>41</v>
      </c>
      <c r="B3">
        <v>16.8</v>
      </c>
      <c r="C3" t="s">
        <v>3</v>
      </c>
    </row>
    <row r="4" spans="1:3" x14ac:dyDescent="0.25">
      <c r="A4" t="s">
        <v>42</v>
      </c>
      <c r="B4">
        <v>47000</v>
      </c>
      <c r="C4" t="s">
        <v>1</v>
      </c>
    </row>
    <row r="5" spans="1:3" x14ac:dyDescent="0.25">
      <c r="A5" t="s">
        <v>44</v>
      </c>
      <c r="B5">
        <v>10000</v>
      </c>
      <c r="C5" t="s">
        <v>1</v>
      </c>
    </row>
    <row r="6" spans="1:3" x14ac:dyDescent="0.25">
      <c r="A6" t="s">
        <v>43</v>
      </c>
      <c r="B6">
        <v>3</v>
      </c>
      <c r="C6" t="s">
        <v>3</v>
      </c>
    </row>
    <row r="7" spans="1:3" x14ac:dyDescent="0.25">
      <c r="A7" t="s">
        <v>45</v>
      </c>
      <c r="B7">
        <f xml:space="preserve"> B3/(B4+B5)*B5</f>
        <v>2.9473684210526314</v>
      </c>
      <c r="C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BatteryCharger</vt:lpstr>
      <vt:lpstr>Stromverbrauch</vt:lpstr>
      <vt:lpstr>Spannungsregler</vt:lpstr>
      <vt:lpstr>Batteriespannungsmessung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Hick</dc:creator>
  <cp:lastModifiedBy>Samuel Hick</cp:lastModifiedBy>
  <dcterms:created xsi:type="dcterms:W3CDTF">2018-05-22T14:48:30Z</dcterms:created>
  <dcterms:modified xsi:type="dcterms:W3CDTF">2018-12-11T10:34:51Z</dcterms:modified>
</cp:coreProperties>
</file>