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risa\OneDrive\Documents\CURSOS\EXCEL\"/>
    </mc:Choice>
  </mc:AlternateContent>
  <bookViews>
    <workbookView xWindow="0" yWindow="0" windowWidth="23040" windowHeight="7716"/>
  </bookViews>
  <sheets>
    <sheet name="Planilha1" sheetId="1" r:id="rId1"/>
    <sheet name="Planilha2" sheetId="2" r:id="rId2"/>
  </sheets>
  <definedNames>
    <definedName name="aporte">Planilha1!$D$21</definedName>
    <definedName name="patrimonio">Planilha1!$D$23</definedName>
    <definedName name="qtd_anos">Planilha1!#REF!</definedName>
    <definedName name="rendimento_carteira">Planilha1!$D$17</definedName>
    <definedName name="taxa_mensal">Planilha1!$D$22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5" i="1" s="1"/>
  <c r="C26" i="1" l="1"/>
  <c r="C30" i="1"/>
  <c r="C31" i="1"/>
  <c r="D31" i="1" s="1"/>
  <c r="C32" i="1"/>
  <c r="C33" i="1"/>
  <c r="D33" i="1" s="1"/>
  <c r="C34" i="1"/>
  <c r="C29" i="1"/>
  <c r="D29" i="1" s="1"/>
  <c r="H4" i="2"/>
  <c r="A10" i="2"/>
  <c r="A11" i="2"/>
  <c r="A12" i="2"/>
  <c r="A13" i="2"/>
  <c r="A14" i="2"/>
  <c r="A15" i="2"/>
  <c r="A16" i="2"/>
  <c r="A17" i="2"/>
  <c r="A18" i="2"/>
  <c r="A19" i="2"/>
  <c r="A20" i="2"/>
  <c r="A21" i="2"/>
  <c r="A5" i="2"/>
  <c r="A6" i="2"/>
  <c r="A7" i="2"/>
  <c r="A8" i="2"/>
  <c r="A9" i="2"/>
  <c r="A4" i="2"/>
  <c r="D32" i="1" l="1"/>
  <c r="D34" i="1"/>
  <c r="D30" i="1"/>
  <c r="D35" i="1" s="1"/>
  <c r="C19" i="1"/>
  <c r="D19" i="1" s="1"/>
  <c r="C20" i="1"/>
  <c r="D20" i="1" s="1"/>
  <c r="C21" i="1"/>
  <c r="D21" i="1" s="1"/>
  <c r="C18" i="1"/>
  <c r="D18" i="1" s="1"/>
  <c r="D8" i="1"/>
</calcChain>
</file>

<file path=xl/sharedStrings.xml><?xml version="1.0" encoding="utf-8"?>
<sst xmlns="http://schemas.openxmlformats.org/spreadsheetml/2006/main" count="70" uniqueCount="36">
  <si>
    <t>Salário</t>
  </si>
  <si>
    <t>Rendimento Carteira</t>
  </si>
  <si>
    <t>Quanto investir por mês ?</t>
  </si>
  <si>
    <t>Taxa de Rendimento mensal ?</t>
  </si>
  <si>
    <t>Patrimônio acumulado ?</t>
  </si>
  <si>
    <t>Dividendos Mensais ?</t>
  </si>
  <si>
    <t xml:space="preserve"> Cenários</t>
  </si>
  <si>
    <t>Quanto em 2 Anos ?</t>
  </si>
  <si>
    <t>Quanto em 5 Anos ?</t>
  </si>
  <si>
    <t>Quanto em 10 Anos ?</t>
  </si>
  <si>
    <t>PERFIL</t>
  </si>
  <si>
    <t>Moderado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</si>
  <si>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</si>
  <si>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</si>
  <si>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</si>
  <si>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</si>
  <si>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</si>
  <si>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</si>
  <si>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</si>
  <si>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</si>
  <si>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</si>
  <si>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</si>
  <si>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CHAVE</t>
  </si>
  <si>
    <t>%</t>
  </si>
  <si>
    <t>Conservador</t>
  </si>
  <si>
    <t>Agressivo</t>
  </si>
  <si>
    <t>Quanto em 15 Anos ?</t>
  </si>
  <si>
    <t>CRIS INVEST</t>
  </si>
  <si>
    <t>Sugestão de Investimento (10%)</t>
  </si>
  <si>
    <t>Por Quantos meses ?</t>
  </si>
  <si>
    <t>Conservador-PAPEL</t>
  </si>
  <si>
    <t>Dividendos</t>
  </si>
  <si>
    <t>Investimento Mensal</t>
  </si>
  <si>
    <t>Perfil</t>
  </si>
  <si>
    <t>Tipo de FII</t>
  </si>
  <si>
    <t>Informações Iniciais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</si>
</sst>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name val="Calibri"/>
      <family val="2"/>
      <scheme val="minor"/>
    </font>
    <font>
      <sz val="20"/>
      <color rgb="FF9C65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20"/>
      <color rgb="FF9C6500"/>
      <name val="Calibri"/>
      <family val="2"/>
      <scheme val="minor"/>
    </font>
    <font>
      <b/>
      <i/>
      <sz val="20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71">
    <xf numFmtId="0" fontId="0" fillId="0" borderId="0" xfId="0"/>
    <xf numFmtId="0" fontId="3" fillId="3" borderId="0" xfId="0" applyFont="1" applyFill="1"/>
    <xf numFmtId="0" fontId="5" fillId="7" borderId="0" xfId="0" applyFont="1" applyFill="1" applyAlignment="1">
      <alignment horizontal="center"/>
    </xf>
    <xf numFmtId="0" fontId="0" fillId="0" borderId="0" xfId="0" applyBorder="1"/>
    <xf numFmtId="0" fontId="4" fillId="0" borderId="0" xfId="0" applyFont="1"/>
    <xf numFmtId="0" fontId="6" fillId="2" borderId="0" xfId="2" applyFont="1"/>
    <xf numFmtId="0" fontId="0" fillId="7" borderId="0" xfId="0" applyFont="1" applyFill="1" applyAlignment="1">
      <alignment horizontal="center"/>
    </xf>
    <xf numFmtId="0" fontId="0" fillId="0" borderId="0" xfId="0" applyFont="1"/>
    <xf numFmtId="0" fontId="7" fillId="3" borderId="18" xfId="0" applyFont="1" applyFill="1" applyBorder="1" applyAlignment="1">
      <alignment horizontal="left" indent="3"/>
    </xf>
    <xf numFmtId="0" fontId="7" fillId="3" borderId="19" xfId="0" applyFont="1" applyFill="1" applyBorder="1" applyAlignment="1">
      <alignment horizontal="left" indent="3"/>
    </xf>
    <xf numFmtId="164" fontId="0" fillId="3" borderId="20" xfId="1" applyNumberFormat="1" applyFont="1" applyFill="1" applyBorder="1" applyAlignment="1">
      <alignment horizontal="center"/>
    </xf>
    <xf numFmtId="0" fontId="7" fillId="3" borderId="4" xfId="0" applyFont="1" applyFill="1" applyBorder="1" applyAlignment="1">
      <alignment horizontal="left" indent="3"/>
    </xf>
    <xf numFmtId="0" fontId="7" fillId="3" borderId="5" xfId="0" applyFont="1" applyFill="1" applyBorder="1" applyAlignment="1">
      <alignment horizontal="left" indent="3"/>
    </xf>
    <xf numFmtId="10" fontId="0" fillId="3" borderId="6" xfId="0" applyNumberFormat="1" applyFont="1" applyFill="1" applyBorder="1" applyAlignment="1">
      <alignment horizontal="center"/>
    </xf>
    <xf numFmtId="0" fontId="7" fillId="3" borderId="7" xfId="0" applyFont="1" applyFill="1" applyBorder="1" applyAlignment="1">
      <alignment horizontal="left" indent="3"/>
    </xf>
    <xf numFmtId="0" fontId="7" fillId="3" borderId="8" xfId="0" applyFont="1" applyFill="1" applyBorder="1" applyAlignment="1">
      <alignment horizontal="left" indent="3"/>
    </xf>
    <xf numFmtId="164" fontId="0" fillId="3" borderId="9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left" indent="3"/>
    </xf>
    <xf numFmtId="0" fontId="7" fillId="3" borderId="2" xfId="0" applyFont="1" applyFill="1" applyBorder="1" applyAlignment="1">
      <alignment horizontal="left" indent="3"/>
    </xf>
    <xf numFmtId="164" fontId="3" fillId="0" borderId="3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0" fontId="8" fillId="5" borderId="4" xfId="0" applyFont="1" applyFill="1" applyBorder="1" applyAlignment="1">
      <alignment horizontal="left" indent="3"/>
    </xf>
    <xf numFmtId="0" fontId="8" fillId="5" borderId="5" xfId="0" applyFont="1" applyFill="1" applyBorder="1" applyAlignment="1">
      <alignment horizontal="left" indent="3"/>
    </xf>
    <xf numFmtId="8" fontId="3" fillId="5" borderId="6" xfId="0" applyNumberFormat="1" applyFont="1" applyFill="1" applyBorder="1" applyAlignment="1">
      <alignment horizontal="center"/>
    </xf>
    <xf numFmtId="0" fontId="8" fillId="5" borderId="7" xfId="0" applyFont="1" applyFill="1" applyBorder="1" applyAlignment="1">
      <alignment horizontal="left" indent="3"/>
    </xf>
    <xf numFmtId="0" fontId="8" fillId="5" borderId="8" xfId="0" applyFont="1" applyFill="1" applyBorder="1" applyAlignment="1">
      <alignment horizontal="left" indent="3"/>
    </xf>
    <xf numFmtId="8" fontId="9" fillId="5" borderId="9" xfId="0" applyNumberFormat="1" applyFont="1" applyFill="1" applyBorder="1" applyAlignment="1">
      <alignment horizontal="center"/>
    </xf>
    <xf numFmtId="0" fontId="7" fillId="5" borderId="13" xfId="0" applyFont="1" applyFill="1" applyBorder="1" applyAlignment="1">
      <alignment horizontal="left" indent="3"/>
    </xf>
    <xf numFmtId="164" fontId="0" fillId="5" borderId="14" xfId="0" applyNumberFormat="1" applyFont="1" applyFill="1" applyBorder="1" applyAlignment="1">
      <alignment horizontal="center"/>
    </xf>
    <xf numFmtId="164" fontId="0" fillId="5" borderId="15" xfId="0" applyNumberFormat="1" applyFont="1" applyFill="1" applyBorder="1" applyAlignment="1">
      <alignment horizontal="center"/>
    </xf>
    <xf numFmtId="0" fontId="7" fillId="5" borderId="16" xfId="0" applyFont="1" applyFill="1" applyBorder="1" applyAlignment="1">
      <alignment horizontal="left" indent="3"/>
    </xf>
    <xf numFmtId="0" fontId="7" fillId="5" borderId="21" xfId="0" applyFont="1" applyFill="1" applyBorder="1" applyAlignment="1">
      <alignment horizontal="left" indent="3"/>
    </xf>
    <xf numFmtId="164" fontId="0" fillId="5" borderId="22" xfId="0" applyNumberFormat="1" applyFont="1" applyFill="1" applyBorder="1" applyAlignment="1">
      <alignment horizontal="center"/>
    </xf>
    <xf numFmtId="164" fontId="0" fillId="5" borderId="23" xfId="0" applyNumberFormat="1" applyFont="1" applyFill="1" applyBorder="1" applyAlignment="1">
      <alignment horizontal="center"/>
    </xf>
    <xf numFmtId="0" fontId="8" fillId="3" borderId="0" xfId="0" applyFont="1" applyFill="1"/>
    <xf numFmtId="164" fontId="8" fillId="3" borderId="0" xfId="1" applyNumberFormat="1" applyFont="1" applyFill="1" applyAlignment="1">
      <alignment horizontal="center"/>
    </xf>
    <xf numFmtId="0" fontId="7" fillId="0" borderId="24" xfId="0" applyFont="1" applyBorder="1" applyAlignment="1">
      <alignment horizontal="center"/>
    </xf>
    <xf numFmtId="9" fontId="7" fillId="0" borderId="0" xfId="0" applyNumberFormat="1" applyFont="1" applyBorder="1" applyAlignment="1">
      <alignment horizontal="center"/>
    </xf>
    <xf numFmtId="164" fontId="7" fillId="3" borderId="25" xfId="0" applyNumberFormat="1" applyFont="1" applyFill="1" applyBorder="1" applyAlignment="1">
      <alignment horizontal="center"/>
    </xf>
    <xf numFmtId="0" fontId="8" fillId="6" borderId="26" xfId="0" applyFont="1" applyFill="1" applyBorder="1"/>
    <xf numFmtId="0" fontId="8" fillId="6" borderId="17" xfId="0" applyFont="1" applyFill="1" applyBorder="1"/>
    <xf numFmtId="164" fontId="8" fillId="6" borderId="27" xfId="0" applyNumberFormat="1" applyFont="1" applyFill="1" applyBorder="1" applyAlignment="1">
      <alignment horizontal="center"/>
    </xf>
    <xf numFmtId="0" fontId="7" fillId="9" borderId="0" xfId="0" applyFont="1" applyFill="1"/>
    <xf numFmtId="0" fontId="7" fillId="9" borderId="0" xfId="0" applyFont="1" applyFill="1" applyAlignment="1">
      <alignment horizontal="center"/>
    </xf>
    <xf numFmtId="9" fontId="7" fillId="9" borderId="0" xfId="0" applyNumberFormat="1" applyFont="1" applyFill="1" applyAlignment="1">
      <alignment horizontal="center"/>
    </xf>
    <xf numFmtId="0" fontId="7" fillId="9" borderId="0" xfId="0" applyFont="1" applyFill="1" applyBorder="1"/>
    <xf numFmtId="0" fontId="7" fillId="9" borderId="0" xfId="0" applyFont="1" applyFill="1" applyBorder="1" applyAlignment="1">
      <alignment horizontal="center"/>
    </xf>
    <xf numFmtId="9" fontId="7" fillId="9" borderId="0" xfId="0" applyNumberFormat="1" applyFont="1" applyFill="1" applyBorder="1" applyAlignment="1">
      <alignment horizontal="center"/>
    </xf>
    <xf numFmtId="0" fontId="7" fillId="10" borderId="0" xfId="0" applyFont="1" applyFill="1"/>
    <xf numFmtId="0" fontId="7" fillId="10" borderId="0" xfId="0" applyFont="1" applyFill="1" applyAlignment="1">
      <alignment horizontal="center"/>
    </xf>
    <xf numFmtId="9" fontId="7" fillId="10" borderId="0" xfId="0" applyNumberFormat="1" applyFont="1" applyFill="1" applyAlignment="1">
      <alignment horizontal="center"/>
    </xf>
    <xf numFmtId="0" fontId="7" fillId="10" borderId="0" xfId="0" applyFont="1" applyFill="1" applyBorder="1"/>
    <xf numFmtId="0" fontId="7" fillId="10" borderId="0" xfId="0" applyFont="1" applyFill="1" applyBorder="1" applyAlignment="1">
      <alignment horizontal="center"/>
    </xf>
    <xf numFmtId="9" fontId="7" fillId="10" borderId="0" xfId="0" applyNumberFormat="1" applyFont="1" applyFill="1" applyBorder="1" applyAlignment="1">
      <alignment horizontal="center"/>
    </xf>
    <xf numFmtId="0" fontId="10" fillId="11" borderId="0" xfId="0" applyFont="1" applyFill="1"/>
    <xf numFmtId="0" fontId="10" fillId="11" borderId="0" xfId="0" applyFont="1" applyFill="1" applyAlignment="1">
      <alignment horizontal="center"/>
    </xf>
    <xf numFmtId="0" fontId="7" fillId="8" borderId="0" xfId="0" applyFont="1" applyFill="1" applyBorder="1"/>
    <xf numFmtId="0" fontId="7" fillId="8" borderId="0" xfId="0" applyFont="1" applyFill="1"/>
    <xf numFmtId="0" fontId="7" fillId="8" borderId="0" xfId="0" applyFont="1" applyFill="1" applyAlignment="1">
      <alignment horizontal="center"/>
    </xf>
    <xf numFmtId="9" fontId="7" fillId="8" borderId="0" xfId="0" applyNumberFormat="1" applyFont="1" applyFill="1" applyAlignment="1">
      <alignment horizontal="center"/>
    </xf>
    <xf numFmtId="0" fontId="11" fillId="6" borderId="10" xfId="0" applyFont="1" applyFill="1" applyBorder="1" applyAlignment="1">
      <alignment horizontal="center"/>
    </xf>
    <xf numFmtId="0" fontId="11" fillId="6" borderId="11" xfId="0" applyFont="1" applyFill="1" applyBorder="1" applyAlignment="1">
      <alignment horizontal="center" wrapText="1"/>
    </xf>
    <xf numFmtId="0" fontId="11" fillId="6" borderId="12" xfId="0" applyFont="1" applyFill="1" applyBorder="1" applyAlignment="1">
      <alignment horizontal="center"/>
    </xf>
    <xf numFmtId="0" fontId="12" fillId="2" borderId="0" xfId="2" applyFont="1"/>
    <xf numFmtId="0" fontId="12" fillId="2" borderId="0" xfId="2" applyFont="1" applyAlignment="1">
      <alignment horizontal="center"/>
    </xf>
    <xf numFmtId="0" fontId="13" fillId="4" borderId="10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13" fillId="6" borderId="17" xfId="0" applyFont="1" applyFill="1" applyBorder="1" applyAlignment="1">
      <alignment horizontal="center"/>
    </xf>
  </cellXfs>
  <cellStyles count="3">
    <cellStyle name="Moeda" xfId="1" builtinId="4"/>
    <cellStyle name="Neutra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Planilha1!$C$28</c:f>
              <c:strCache>
                <c:ptCount val="1"/>
                <c:pt idx="0">
                  <c:v>Percentual Sugerido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Planilha1!$B$29:$B$34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Planilha1!$C$29:$C$34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84-4968-ADCB-D89DA49BD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377728"/>
        <c:axId val="137370240"/>
      </c:barChart>
      <c:catAx>
        <c:axId val="13737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370240"/>
        <c:crosses val="autoZero"/>
        <c:auto val="1"/>
        <c:lblAlgn val="ctr"/>
        <c:lblOffset val="100"/>
        <c:noMultiLvlLbl val="0"/>
      </c:catAx>
      <c:valAx>
        <c:axId val="13737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37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297180</xdr:colOff>
      <xdr:row>36</xdr:row>
      <xdr:rowOff>76200</xdr:rowOff>
    </xdr:from>
    <xdr:to>
      <xdr:col>3</xdr:col>
      <xdr:colOff>1165860</xdr:colOff>
      <xdr:row>51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5"/>
  <sheetViews>
    <sheetView showGridLines="0" tabSelected="1" workbookViewId="0">
      <selection activeCell="G1" sqref="G1:XFD1048576"/>
    </sheetView>
  </sheetViews>
  <sheetFormatPr defaultColWidth="0" defaultRowHeight="14.4" x14ac:dyDescent="0.3"/>
  <cols>
    <col min="1" max="1" width="8.88671875" customWidth="1"/>
    <col min="2" max="2" width="33.44140625" bestFit="1" customWidth="1"/>
    <col min="3" max="3" width="20.5546875" bestFit="1" customWidth="1"/>
    <col min="4" max="4" width="31.44140625" customWidth="1"/>
    <col min="5" max="6" width="8.88671875" customWidth="1"/>
    <col min="7" max="16384" width="8.88671875" hidden="1"/>
  </cols>
  <sheetData>
    <row r="2" spans="2:4" ht="57" customHeight="1" x14ac:dyDescent="0.6">
      <c r="B2" s="2" t="s">
        <v>27</v>
      </c>
      <c r="C2" s="6"/>
      <c r="D2" s="6"/>
    </row>
    <row r="3" spans="2:4" x14ac:dyDescent="0.3">
      <c r="B3" s="7"/>
      <c r="C3" s="7"/>
      <c r="D3" s="7"/>
    </row>
    <row r="4" spans="2:4" x14ac:dyDescent="0.3">
      <c r="B4" s="7"/>
      <c r="C4" s="7"/>
      <c r="D4" s="7"/>
    </row>
    <row r="5" spans="2:4" ht="27" customHeight="1" thickBot="1" x14ac:dyDescent="0.55000000000000004">
      <c r="B5" s="70" t="s">
        <v>35</v>
      </c>
      <c r="C5" s="70"/>
      <c r="D5" s="70"/>
    </row>
    <row r="6" spans="2:4" ht="15.6" x14ac:dyDescent="0.3">
      <c r="B6" s="8" t="s">
        <v>0</v>
      </c>
      <c r="C6" s="9"/>
      <c r="D6" s="10">
        <v>2000</v>
      </c>
    </row>
    <row r="7" spans="2:4" ht="15.6" x14ac:dyDescent="0.3">
      <c r="B7" s="11" t="s">
        <v>1</v>
      </c>
      <c r="C7" s="12"/>
      <c r="D7" s="13">
        <v>6.0000000000000001E-3</v>
      </c>
    </row>
    <row r="8" spans="2:4" ht="16.2" thickBot="1" x14ac:dyDescent="0.35">
      <c r="B8" s="14" t="s">
        <v>28</v>
      </c>
      <c r="C8" s="15"/>
      <c r="D8" s="16">
        <f>D6*10%</f>
        <v>200</v>
      </c>
    </row>
    <row r="9" spans="2:4" ht="15" thickBot="1" x14ac:dyDescent="0.35">
      <c r="B9" s="7"/>
      <c r="C9" s="7"/>
      <c r="D9" s="7"/>
    </row>
    <row r="10" spans="2:4" ht="25.8" x14ac:dyDescent="0.3">
      <c r="B10" s="66" t="s">
        <v>32</v>
      </c>
      <c r="C10" s="67"/>
      <c r="D10" s="69"/>
    </row>
    <row r="11" spans="2:4" ht="15.6" x14ac:dyDescent="0.3">
      <c r="B11" s="17" t="s">
        <v>2</v>
      </c>
      <c r="C11" s="18"/>
      <c r="D11" s="19">
        <v>200</v>
      </c>
    </row>
    <row r="12" spans="2:4" ht="15.6" x14ac:dyDescent="0.3">
      <c r="B12" s="11" t="s">
        <v>29</v>
      </c>
      <c r="C12" s="12"/>
      <c r="D12" s="20">
        <v>60</v>
      </c>
    </row>
    <row r="13" spans="2:4" ht="15.6" x14ac:dyDescent="0.3">
      <c r="B13" s="11" t="s">
        <v>3</v>
      </c>
      <c r="C13" s="12"/>
      <c r="D13" s="21">
        <v>6.0000000000000001E-3</v>
      </c>
    </row>
    <row r="14" spans="2:4" ht="15.6" x14ac:dyDescent="0.3">
      <c r="B14" s="22" t="s">
        <v>4</v>
      </c>
      <c r="C14" s="23"/>
      <c r="D14" s="24">
        <f>FV(D13,D12,D11*-1,1,0)</f>
        <v>14391.515278959672</v>
      </c>
    </row>
    <row r="15" spans="2:4" ht="16.2" thickBot="1" x14ac:dyDescent="0.35">
      <c r="B15" s="25" t="s">
        <v>5</v>
      </c>
      <c r="C15" s="26"/>
      <c r="D15" s="27">
        <f>D14*0.6%</f>
        <v>86.349091673758039</v>
      </c>
    </row>
    <row r="16" spans="2:4" ht="15" thickBot="1" x14ac:dyDescent="0.35">
      <c r="B16" s="7"/>
      <c r="C16" s="7"/>
      <c r="D16" s="7"/>
    </row>
    <row r="17" spans="1:4" ht="25.8" x14ac:dyDescent="0.3">
      <c r="B17" s="66" t="s">
        <v>6</v>
      </c>
      <c r="C17" s="67"/>
      <c r="D17" s="68" t="s">
        <v>31</v>
      </c>
    </row>
    <row r="18" spans="1:4" ht="15.6" x14ac:dyDescent="0.3">
      <c r="A18" s="4">
        <v>24</v>
      </c>
      <c r="B18" s="28" t="s">
        <v>7</v>
      </c>
      <c r="C18" s="29">
        <f>FV(D$13,A18,D$11*-1,1,0)</f>
        <v>5145.0886855394983</v>
      </c>
      <c r="D18" s="30">
        <f>C18*0.6%</f>
        <v>30.87053211323699</v>
      </c>
    </row>
    <row r="19" spans="1:4" ht="15.6" x14ac:dyDescent="0.3">
      <c r="A19" s="4">
        <v>60</v>
      </c>
      <c r="B19" s="31" t="s">
        <v>8</v>
      </c>
      <c r="C19" s="29">
        <f t="shared" ref="C19:C21" si="0">FV(D$13,A19,D$11*-1,1,0)</f>
        <v>14391.515278959672</v>
      </c>
      <c r="D19" s="30">
        <f t="shared" ref="D19:D21" si="1">C19*0.6%</f>
        <v>86.349091673758039</v>
      </c>
    </row>
    <row r="20" spans="1:4" ht="15.6" x14ac:dyDescent="0.3">
      <c r="A20" s="4">
        <v>120</v>
      </c>
      <c r="B20" s="31" t="s">
        <v>9</v>
      </c>
      <c r="C20" s="29">
        <f t="shared" si="0"/>
        <v>34998.551875211502</v>
      </c>
      <c r="D20" s="30">
        <f t="shared" si="1"/>
        <v>209.99131125126902</v>
      </c>
    </row>
    <row r="21" spans="1:4" ht="16.2" thickBot="1" x14ac:dyDescent="0.35">
      <c r="A21" s="4">
        <v>180</v>
      </c>
      <c r="B21" s="32" t="s">
        <v>26</v>
      </c>
      <c r="C21" s="33">
        <f t="shared" si="0"/>
        <v>64503.468079820625</v>
      </c>
      <c r="D21" s="34">
        <f t="shared" si="1"/>
        <v>387.02080847892375</v>
      </c>
    </row>
    <row r="22" spans="1:4" x14ac:dyDescent="0.3">
      <c r="B22" s="7"/>
      <c r="C22" s="7"/>
      <c r="D22" s="7"/>
    </row>
    <row r="23" spans="1:4" x14ac:dyDescent="0.3">
      <c r="B23" s="7"/>
      <c r="C23" s="7"/>
      <c r="D23" s="7"/>
    </row>
    <row r="24" spans="1:4" x14ac:dyDescent="0.3">
      <c r="B24" s="7"/>
      <c r="C24" s="7"/>
      <c r="D24" s="7"/>
    </row>
    <row r="25" spans="1:4" ht="25.8" x14ac:dyDescent="0.5">
      <c r="B25" s="64" t="s">
        <v>33</v>
      </c>
      <c r="C25" s="65" t="s">
        <v>24</v>
      </c>
      <c r="D25" s="5"/>
    </row>
    <row r="26" spans="1:4" ht="15.6" x14ac:dyDescent="0.3">
      <c r="B26" s="35" t="s">
        <v>12</v>
      </c>
      <c r="C26" s="36">
        <f>D11</f>
        <v>200</v>
      </c>
      <c r="D26" s="1"/>
    </row>
    <row r="27" spans="1:4" ht="15" thickBot="1" x14ac:dyDescent="0.35">
      <c r="B27" s="7"/>
      <c r="C27" s="7"/>
      <c r="D27" s="7"/>
    </row>
    <row r="28" spans="1:4" ht="42" x14ac:dyDescent="0.4">
      <c r="B28" s="61" t="s">
        <v>34</v>
      </c>
      <c r="C28" s="62" t="s">
        <v>14</v>
      </c>
      <c r="D28" s="63" t="s">
        <v>15</v>
      </c>
    </row>
    <row r="29" spans="1:4" ht="15.6" x14ac:dyDescent="0.3">
      <c r="B29" s="37" t="s">
        <v>16</v>
      </c>
      <c r="C29" s="38">
        <f>VLOOKUP($C$25&amp;"-"&amp;B29, Planilha2!$A$3:$D$21,4,)</f>
        <v>0.3</v>
      </c>
      <c r="D29" s="39">
        <f>C$26*$C29</f>
        <v>60</v>
      </c>
    </row>
    <row r="30" spans="1:4" ht="15.6" x14ac:dyDescent="0.3">
      <c r="B30" s="37" t="s">
        <v>17</v>
      </c>
      <c r="C30" s="38">
        <f>VLOOKUP($C$25&amp;"-"&amp;B30, Planilha2!$A$3:$D$21,4,)</f>
        <v>0.5</v>
      </c>
      <c r="D30" s="39">
        <f t="shared" ref="D30:D34" si="2">C$26*$C30</f>
        <v>100</v>
      </c>
    </row>
    <row r="31" spans="1:4" ht="15.6" x14ac:dyDescent="0.3">
      <c r="B31" s="37" t="s">
        <v>18</v>
      </c>
      <c r="C31" s="38">
        <f>VLOOKUP($C$25&amp;"-"&amp;B31, Planilha2!$A$3:$D$21,4,)</f>
        <v>0.1</v>
      </c>
      <c r="D31" s="39">
        <f t="shared" si="2"/>
        <v>20</v>
      </c>
    </row>
    <row r="32" spans="1:4" ht="15.6" x14ac:dyDescent="0.3">
      <c r="B32" s="37" t="s">
        <v>19</v>
      </c>
      <c r="C32" s="38">
        <f>VLOOKUP($C$25&amp;"-"&amp;B32, Planilha2!$A$3:$D$21,4,)</f>
        <v>0.1</v>
      </c>
      <c r="D32" s="39">
        <f t="shared" si="2"/>
        <v>20</v>
      </c>
    </row>
    <row r="33" spans="2:4" ht="15.6" x14ac:dyDescent="0.3">
      <c r="B33" s="37" t="s">
        <v>20</v>
      </c>
      <c r="C33" s="38">
        <f>VLOOKUP($C$25&amp;"-"&amp;B33, Planilha2!$A$3:$D$21,4,)</f>
        <v>0</v>
      </c>
      <c r="D33" s="39">
        <f t="shared" si="2"/>
        <v>0</v>
      </c>
    </row>
    <row r="34" spans="2:4" ht="15.6" x14ac:dyDescent="0.3">
      <c r="B34" s="37" t="s">
        <v>21</v>
      </c>
      <c r="C34" s="38">
        <f>VLOOKUP($C$25&amp;"-"&amp;B34, Planilha2!$A$3:$D$21,4,)</f>
        <v>0</v>
      </c>
      <c r="D34" s="39">
        <f t="shared" si="2"/>
        <v>0</v>
      </c>
    </row>
    <row r="35" spans="2:4" ht="16.2" thickBot="1" x14ac:dyDescent="0.35">
      <c r="B35" s="40"/>
      <c r="C35" s="41"/>
      <c r="D35" s="42">
        <f>SUM(D29:D34)</f>
        <v>200</v>
      </c>
    </row>
  </sheetData>
  <mergeCells count="12">
    <mergeCell ref="B13:C13"/>
    <mergeCell ref="B14:C14"/>
    <mergeCell ref="B15:C15"/>
    <mergeCell ref="B17:C17"/>
    <mergeCell ref="B2:D2"/>
    <mergeCell ref="B6:C6"/>
    <mergeCell ref="B7:C7"/>
    <mergeCell ref="B8:C8"/>
    <mergeCell ref="B10:D10"/>
    <mergeCell ref="B11:C11"/>
    <mergeCell ref="B12:C12"/>
    <mergeCell ref="B5:D5"/>
  </mergeCells>
  <dataValidations count="1">
    <dataValidation type="list" allowBlank="1" showInputMessage="1" showErrorMessage="1" sqref="C25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1"/>
  <sheetViews>
    <sheetView workbookViewId="0">
      <selection activeCell="G12" sqref="G12"/>
    </sheetView>
  </sheetViews>
  <sheetFormatPr defaultRowHeight="14.4" x14ac:dyDescent="0.3"/>
  <cols>
    <col min="1" max="1" width="32.33203125" bestFit="1" customWidth="1"/>
    <col min="2" max="2" width="12.77734375" bestFit="1" customWidth="1"/>
    <col min="3" max="3" width="19.5546875" bestFit="1" customWidth="1"/>
    <col min="4" max="4" width="11.33203125" customWidth="1"/>
    <col min="7" max="7" width="17.21875" bestFit="1" customWidth="1"/>
  </cols>
  <sheetData>
    <row r="3" spans="1:8" ht="15.6" x14ac:dyDescent="0.3">
      <c r="A3" s="55" t="s">
        <v>22</v>
      </c>
      <c r="B3" s="55" t="s">
        <v>10</v>
      </c>
      <c r="C3" s="56" t="s">
        <v>13</v>
      </c>
      <c r="D3" s="56" t="s">
        <v>23</v>
      </c>
    </row>
    <row r="4" spans="1:8" ht="15.6" x14ac:dyDescent="0.3">
      <c r="A4" s="49" t="str">
        <f>B4&amp;"-"&amp;C4</f>
        <v>Conservador-PAPEL</v>
      </c>
      <c r="B4" s="49" t="s">
        <v>24</v>
      </c>
      <c r="C4" s="50" t="s">
        <v>16</v>
      </c>
      <c r="D4" s="51">
        <v>0.3</v>
      </c>
      <c r="G4" t="s">
        <v>30</v>
      </c>
      <c r="H4">
        <f>VLOOKUP(G4,$A$3:$D$21,4,)</f>
        <v>0.3</v>
      </c>
    </row>
    <row r="5" spans="1:8" ht="15.6" x14ac:dyDescent="0.3">
      <c r="A5" s="49" t="str">
        <f t="shared" ref="A5:A21" si="0">B5&amp;"-"&amp;C5</f>
        <v>Conservador-TIJOLO</v>
      </c>
      <c r="B5" s="49" t="s">
        <v>24</v>
      </c>
      <c r="C5" s="50" t="s">
        <v>17</v>
      </c>
      <c r="D5" s="51">
        <v>0.5</v>
      </c>
    </row>
    <row r="6" spans="1:8" ht="15.6" x14ac:dyDescent="0.3">
      <c r="A6" s="49" t="str">
        <f t="shared" si="0"/>
        <v>Conservador-HÍBRIDOS</v>
      </c>
      <c r="B6" s="49" t="s">
        <v>24</v>
      </c>
      <c r="C6" s="50" t="s">
        <v>18</v>
      </c>
      <c r="D6" s="51">
        <v>0.1</v>
      </c>
    </row>
    <row r="7" spans="1:8" ht="15.6" x14ac:dyDescent="0.3">
      <c r="A7" s="49" t="str">
        <f t="shared" si="0"/>
        <v>Conservador-FOFs</v>
      </c>
      <c r="B7" s="49" t="s">
        <v>24</v>
      </c>
      <c r="C7" s="50" t="s">
        <v>19</v>
      </c>
      <c r="D7" s="51">
        <v>0.1</v>
      </c>
    </row>
    <row r="8" spans="1:8" ht="15.6" x14ac:dyDescent="0.3">
      <c r="A8" s="49" t="str">
        <f t="shared" si="0"/>
        <v>Conservador-DESENVOLVIMENTO</v>
      </c>
      <c r="B8" s="49" t="s">
        <v>24</v>
      </c>
      <c r="C8" s="50" t="s">
        <v>20</v>
      </c>
      <c r="D8" s="51">
        <v>0</v>
      </c>
    </row>
    <row r="9" spans="1:8" ht="15.6" x14ac:dyDescent="0.3">
      <c r="A9" s="52" t="str">
        <f t="shared" si="0"/>
        <v>Conservador-HOTELARIAS</v>
      </c>
      <c r="B9" s="52" t="s">
        <v>24</v>
      </c>
      <c r="C9" s="53" t="s">
        <v>21</v>
      </c>
      <c r="D9" s="54">
        <v>0</v>
      </c>
    </row>
    <row r="10" spans="1:8" ht="15.6" x14ac:dyDescent="0.3">
      <c r="A10" s="46" t="str">
        <f t="shared" si="0"/>
        <v>Moderado-PAPEL</v>
      </c>
      <c r="B10" s="43" t="s">
        <v>11</v>
      </c>
      <c r="C10" s="44" t="s">
        <v>16</v>
      </c>
      <c r="D10" s="45">
        <v>0.32</v>
      </c>
    </row>
    <row r="11" spans="1:8" ht="15.6" x14ac:dyDescent="0.3">
      <c r="A11" s="46" t="str">
        <f t="shared" si="0"/>
        <v>Moderado-TIJOLO</v>
      </c>
      <c r="B11" s="43" t="s">
        <v>11</v>
      </c>
      <c r="C11" s="44" t="s">
        <v>17</v>
      </c>
      <c r="D11" s="45">
        <v>0.53</v>
      </c>
      <c r="F11" s="3"/>
    </row>
    <row r="12" spans="1:8" ht="15.6" x14ac:dyDescent="0.3">
      <c r="A12" s="46" t="str">
        <f t="shared" si="0"/>
        <v>Moderado-HÍBRIDOS</v>
      </c>
      <c r="B12" s="43" t="s">
        <v>11</v>
      </c>
      <c r="C12" s="44" t="s">
        <v>18</v>
      </c>
      <c r="D12" s="45">
        <v>0</v>
      </c>
    </row>
    <row r="13" spans="1:8" ht="15.6" x14ac:dyDescent="0.3">
      <c r="A13" s="46" t="str">
        <f t="shared" si="0"/>
        <v>Moderado-FOFs</v>
      </c>
      <c r="B13" s="43" t="s">
        <v>11</v>
      </c>
      <c r="C13" s="44" t="s">
        <v>19</v>
      </c>
      <c r="D13" s="45">
        <v>0</v>
      </c>
    </row>
    <row r="14" spans="1:8" ht="15.6" x14ac:dyDescent="0.3">
      <c r="A14" s="46" t="str">
        <f t="shared" si="0"/>
        <v>Moderado-DESENVOLVIMENTO</v>
      </c>
      <c r="B14" s="43" t="s">
        <v>11</v>
      </c>
      <c r="C14" s="44" t="s">
        <v>20</v>
      </c>
      <c r="D14" s="45">
        <v>0.05</v>
      </c>
    </row>
    <row r="15" spans="1:8" ht="15.6" x14ac:dyDescent="0.3">
      <c r="A15" s="46" t="str">
        <f t="shared" si="0"/>
        <v>Moderado-HOTELARIAS</v>
      </c>
      <c r="B15" s="46" t="s">
        <v>11</v>
      </c>
      <c r="C15" s="47" t="s">
        <v>21</v>
      </c>
      <c r="D15" s="48">
        <v>0.1</v>
      </c>
    </row>
    <row r="16" spans="1:8" ht="15.6" x14ac:dyDescent="0.3">
      <c r="A16" s="57" t="str">
        <f t="shared" si="0"/>
        <v>Agressivo-PAPEL</v>
      </c>
      <c r="B16" s="58" t="s">
        <v>25</v>
      </c>
      <c r="C16" s="59" t="s">
        <v>16</v>
      </c>
      <c r="D16" s="60">
        <v>0.45</v>
      </c>
    </row>
    <row r="17" spans="1:4" ht="15.6" x14ac:dyDescent="0.3">
      <c r="A17" s="57" t="str">
        <f t="shared" si="0"/>
        <v>Agressivo-TIJOLO</v>
      </c>
      <c r="B17" s="58" t="s">
        <v>25</v>
      </c>
      <c r="C17" s="59" t="s">
        <v>17</v>
      </c>
      <c r="D17" s="60">
        <v>0.25</v>
      </c>
    </row>
    <row r="18" spans="1:4" ht="15.6" x14ac:dyDescent="0.3">
      <c r="A18" s="57" t="str">
        <f t="shared" si="0"/>
        <v>Agressivo-HÍBRIDOS</v>
      </c>
      <c r="B18" s="58" t="s">
        <v>25</v>
      </c>
      <c r="C18" s="59" t="s">
        <v>18</v>
      </c>
      <c r="D18" s="60">
        <v>0.05</v>
      </c>
    </row>
    <row r="19" spans="1:4" ht="15.6" x14ac:dyDescent="0.3">
      <c r="A19" s="57" t="str">
        <f t="shared" si="0"/>
        <v>Agressivo-FOFs</v>
      </c>
      <c r="B19" s="58" t="s">
        <v>25</v>
      </c>
      <c r="C19" s="59" t="s">
        <v>19</v>
      </c>
      <c r="D19" s="60">
        <v>0.05</v>
      </c>
    </row>
    <row r="20" spans="1:4" ht="15.6" x14ac:dyDescent="0.3">
      <c r="A20" s="57" t="str">
        <f t="shared" si="0"/>
        <v>Agressivo-DESENVOLVIMENTO</v>
      </c>
      <c r="B20" s="58" t="s">
        <v>25</v>
      </c>
      <c r="C20" s="59" t="s">
        <v>20</v>
      </c>
      <c r="D20" s="60">
        <v>0.1</v>
      </c>
    </row>
    <row r="21" spans="1:4" ht="15.6" x14ac:dyDescent="0.3">
      <c r="A21" s="57" t="str">
        <f t="shared" si="0"/>
        <v>Agressivo-HOTELARIAS</v>
      </c>
      <c r="B21" s="58" t="s">
        <v>25</v>
      </c>
      <c r="C21" s="59" t="s">
        <v>21</v>
      </c>
      <c r="D21" s="60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Planilha1</vt:lpstr>
      <vt:lpstr>Planilha2</vt:lpstr>
      <vt:lpstr>aporte</vt:lpstr>
      <vt:lpstr>patrimonio</vt:lpstr>
      <vt:lpstr>rendimento_carteira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Cristiane Silva</dc:creator>
  <cp:lastModifiedBy>Cristiane Silva</cp:lastModifiedBy>
  <dcterms:created xsi:type="dcterms:W3CDTF">2025-05-27T18:43:28Z</dcterms:created>
  <dcterms:modified xsi:type="dcterms:W3CDTF">2025-05-28T15:39:36Z</dcterms:modified>
</cp:coreProperties>
</file>